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4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DEC 2020" sheetId="14" r:id="rId12"/>
  </sheets>
  <externalReferences>
    <externalReference r:id="rId13"/>
  </externalReferences>
  <definedNames>
    <definedName name="_xlnm.Print_Area" localSheetId="4">'APR 2020'!$A$1:$L$59</definedName>
    <definedName name="_xlnm.Print_Area" localSheetId="8">'AUG 2020'!$A$1:$L$60</definedName>
    <definedName name="_xlnm.Print_Area" localSheetId="0">'DEC 2019'!$A$1:$L$57</definedName>
    <definedName name="_xlnm.Print_Area" localSheetId="11">'DEC 2020'!$A$1:$L$57</definedName>
    <definedName name="_xlnm.Print_Area" localSheetId="2">'FEB 2020'!$A$1:$L$57</definedName>
    <definedName name="_xlnm.Print_Area" localSheetId="1">'JAN 2020'!$A$1:$L$57</definedName>
    <definedName name="_xlnm.Print_Area" localSheetId="7">'JUL 2020'!$A$1:$L$60</definedName>
    <definedName name="_xlnm.Print_Area" localSheetId="6">'JUN 2020'!$A$1:$L$60</definedName>
    <definedName name="_xlnm.Print_Area" localSheetId="3">'MAR 2020'!$A$1:$L$57</definedName>
    <definedName name="_xlnm.Print_Area" localSheetId="5">'MAY 2020'!$A$1:$L$60</definedName>
    <definedName name="_xlnm.Print_Area" localSheetId="10">'OCT 2020'!$A$1:$L$57</definedName>
    <definedName name="_xlnm.Print_Area" localSheetId="9">'SEPT 2020'!$A$1:$L$60</definedName>
  </definedNames>
  <calcPr calcId="124519"/>
</workbook>
</file>

<file path=xl/calcChain.xml><?xml version="1.0" encoding="utf-8"?>
<calcChain xmlns="http://schemas.openxmlformats.org/spreadsheetml/2006/main">
  <c r="H16" i="14"/>
  <c r="H28"/>
  <c r="K28" s="1"/>
  <c r="K35"/>
  <c r="K30"/>
  <c r="F26"/>
  <c r="H25"/>
  <c r="K24" s="1"/>
  <c r="F22"/>
  <c r="H21"/>
  <c r="K20"/>
  <c r="K36" l="1"/>
  <c r="I16" s="1"/>
  <c r="J16" l="1"/>
  <c r="K38"/>
  <c r="H21" i="13" l="1"/>
  <c r="H25"/>
  <c r="K35"/>
  <c r="K30"/>
  <c r="K28"/>
  <c r="F26"/>
  <c r="K24"/>
  <c r="F22"/>
  <c r="K20"/>
  <c r="K36" l="1"/>
  <c r="I16" s="1"/>
  <c r="J16" s="1"/>
  <c r="H21" i="12"/>
  <c r="K20" s="1"/>
  <c r="H25"/>
  <c r="K24" s="1"/>
  <c r="K35"/>
  <c r="K30"/>
  <c r="K28"/>
  <c r="F26"/>
  <c r="F22"/>
  <c r="K38" i="13" l="1"/>
  <c r="K36" i="12"/>
  <c r="I16" s="1"/>
  <c r="J16" s="1"/>
  <c r="H25" i="11"/>
  <c r="H21"/>
  <c r="K38" i="12" l="1"/>
  <c r="K35" i="11"/>
  <c r="K30"/>
  <c r="K28"/>
  <c r="F26"/>
  <c r="K24"/>
  <c r="F22"/>
  <c r="K20"/>
  <c r="K36" l="1"/>
  <c r="I16" s="1"/>
  <c r="K38" s="1"/>
  <c r="H25" i="10"/>
  <c r="K24" s="1"/>
  <c r="H21"/>
  <c r="K35"/>
  <c r="K30"/>
  <c r="K28"/>
  <c r="F26"/>
  <c r="F22"/>
  <c r="K20"/>
  <c r="H25" i="9"/>
  <c r="K24" s="1"/>
  <c r="H21"/>
  <c r="K35"/>
  <c r="K30"/>
  <c r="F26"/>
  <c r="F22"/>
  <c r="K28"/>
  <c r="K20"/>
  <c r="J16" i="11" l="1"/>
  <c r="K36" i="10"/>
  <c r="I16" s="1"/>
  <c r="K38" s="1"/>
  <c r="J16"/>
  <c r="K36" i="9"/>
  <c r="I16" s="1"/>
  <c r="K33" i="8"/>
  <c r="K35"/>
  <c r="K36"/>
  <c r="F26" i="6"/>
  <c r="F22"/>
  <c r="H21" i="8"/>
  <c r="I28" s="1"/>
  <c r="K28" s="1"/>
  <c r="K30"/>
  <c r="F26"/>
  <c r="H25"/>
  <c r="K24" s="1"/>
  <c r="F22"/>
  <c r="J16" i="9" l="1"/>
  <c r="K38"/>
  <c r="K20" i="8"/>
  <c r="I16" s="1"/>
  <c r="I28" i="7"/>
  <c r="K28" s="1"/>
  <c r="F26"/>
  <c r="F22"/>
  <c r="H25"/>
  <c r="H21"/>
  <c r="K20" s="1"/>
  <c r="K35"/>
  <c r="K33"/>
  <c r="K30"/>
  <c r="K24"/>
  <c r="J16" i="8" l="1"/>
  <c r="K38"/>
  <c r="K36" i="7"/>
  <c r="I16" s="1"/>
  <c r="K38" s="1"/>
  <c r="K34" i="6"/>
  <c r="K32"/>
  <c r="K29"/>
  <c r="K27"/>
  <c r="H25"/>
  <c r="K24" s="1"/>
  <c r="H21"/>
  <c r="K20"/>
  <c r="J16" i="7" l="1"/>
  <c r="K35" i="6"/>
  <c r="I16" s="1"/>
  <c r="J16" s="1"/>
  <c r="K37"/>
  <c r="H25" i="5"/>
  <c r="K24" s="1"/>
  <c r="H21"/>
  <c r="K34"/>
  <c r="K32"/>
  <c r="K29"/>
  <c r="K27"/>
  <c r="K20"/>
  <c r="K35" l="1"/>
  <c r="I16" s="1"/>
  <c r="K37"/>
  <c r="J16"/>
  <c r="H25" i="4"/>
  <c r="H21"/>
  <c r="H25" i="3" l="1"/>
  <c r="H21" l="1"/>
  <c r="K34" i="4"/>
  <c r="K32"/>
  <c r="K29"/>
  <c r="K27"/>
  <c r="K24"/>
  <c r="K20"/>
  <c r="K35" s="1"/>
  <c r="I16" s="1"/>
  <c r="J16" l="1"/>
  <c r="K37"/>
  <c r="K20" i="3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<sst xmlns="http://schemas.openxmlformats.org/spreadsheetml/2006/main" count="556" uniqueCount="111">
  <si>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</si>
  <si>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</si>
  <si>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</si>
  <si>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</si>
  <si>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</si>
  <si>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</si>
  <si>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</si>
  <si>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</si>
  <si>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</si>
  <si>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</si>
  <si>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</si>
  <si>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</si>
  <si>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</si>
  <si>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</si>
  <si>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</si>
  <si>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</si>
  <si>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</si>
  <si>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</si>
  <si>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</si>
  <si>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</si>
  <si>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</si>
  <si>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</si>
  <si>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</si>
  <si>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</si>
  <si>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</si>
  <si>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</si>
  <si>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</si>
  <si>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</si>
  <si>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</si>
  <si>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</si>
  <si>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</si>
  <si>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</si>
  <si>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</si>
  <si>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</si>
  <si>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</si>
  <si>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</si>
  <si>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</si>
  <si>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</si>
  <si>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RUFINO PACAON JR.</t>
  </si>
  <si>
    <t>UNIT: 30B09</t>
  </si>
  <si>
    <t>PRES: DEC 25 2019 - PREV: DEC 9 2019 * 18.06</t>
  </si>
  <si>
    <t>PRES: DEC 25 2019 - PREV: DEC 9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</si>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</sst>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17" fillId="0" borderId="0" xfId="1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825" y="14392275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0B09%20-%20PACAON%20JR.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507.2</v>
          </cell>
          <cell r="L18">
            <v>40.72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89" t="s">
        <v>32</v>
      </c>
      <c r="E20" s="89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208</v>
      </c>
      <c r="G21" s="46">
        <v>208</v>
      </c>
      <c r="H21" s="47">
        <f>(F21-G21)*18.06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3"/>
  <sheetViews>
    <sheetView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95</v>
      </c>
      <c r="E16" s="49" t="s">
        <v>96</v>
      </c>
      <c r="F16" s="18"/>
      <c r="G16" s="18"/>
      <c r="H16" s="18">
        <v>444.54</v>
      </c>
      <c r="I16" s="18">
        <f>K36</f>
        <v>98.07</v>
      </c>
      <c r="J16" s="18">
        <f>I16+H16+G16</f>
        <v>542.61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43961</v>
      </c>
      <c r="D20" s="89" t="s">
        <v>32</v>
      </c>
      <c r="E20" s="89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211</v>
      </c>
      <c r="G21" s="46">
        <v>211</v>
      </c>
      <c r="H21" s="47">
        <f>(F21-G21)*8.63</f>
        <v>0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98.07</v>
      </c>
    </row>
    <row r="25" spans="3:11" ht="21">
      <c r="C25" s="39"/>
      <c r="D25" s="8"/>
      <c r="E25" s="8"/>
      <c r="F25" s="46">
        <v>5</v>
      </c>
      <c r="G25" s="46">
        <v>4</v>
      </c>
      <c r="H25" s="47">
        <f>(F25-G25)*98.07</f>
        <v>98.07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>
      <c r="C27" s="39"/>
      <c r="D27" s="76"/>
      <c r="E27" s="76"/>
      <c r="F27" s="75"/>
      <c r="G27" s="75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98.07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542.61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P48" sqref="P4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100</v>
      </c>
      <c r="E16" s="49" t="s">
        <v>101</v>
      </c>
      <c r="F16" s="18"/>
      <c r="G16" s="18"/>
      <c r="H16" s="18">
        <v>542.61</v>
      </c>
      <c r="I16" s="18">
        <f>K36</f>
        <v>7.32</v>
      </c>
      <c r="J16" s="18">
        <f>I16+H16+G16</f>
        <v>549.93000000000006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43962</v>
      </c>
      <c r="D20" s="89" t="s">
        <v>32</v>
      </c>
      <c r="E20" s="89"/>
      <c r="F20" s="46" t="s">
        <v>102</v>
      </c>
      <c r="G20" s="46"/>
      <c r="H20" s="46"/>
      <c r="I20" s="9"/>
      <c r="J20" s="22">
        <v>0</v>
      </c>
      <c r="K20" s="9">
        <f>H21</f>
        <v>7.32</v>
      </c>
    </row>
    <row r="21" spans="3:11" ht="21">
      <c r="C21" s="39"/>
      <c r="D21" s="8"/>
      <c r="E21" s="8"/>
      <c r="F21" s="46">
        <v>212</v>
      </c>
      <c r="G21" s="46">
        <v>211</v>
      </c>
      <c r="H21" s="47">
        <f>(F21-G21)*7.32</f>
        <v>7.32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43962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>
      <c r="C27" s="39"/>
      <c r="D27" s="80"/>
      <c r="E27" s="80"/>
      <c r="F27" s="79"/>
      <c r="G27" s="79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78"/>
      <c r="G34" s="78"/>
      <c r="H34" s="78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7.32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549.93000000000006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105</v>
      </c>
      <c r="E16" s="49" t="s">
        <v>106</v>
      </c>
      <c r="F16" s="18"/>
      <c r="G16" s="18"/>
      <c r="H16" s="18">
        <f>[1]Sheet1!$E$18+[1]Sheet1!$L$18</f>
        <v>547.91999999999996</v>
      </c>
      <c r="I16" s="18">
        <f>K36</f>
        <v>1377.12</v>
      </c>
      <c r="J16" s="18">
        <f>I16+H16+G16</f>
        <v>1925.04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44170</v>
      </c>
      <c r="D20" s="89" t="s">
        <v>32</v>
      </c>
      <c r="E20" s="89"/>
      <c r="F20" s="46" t="s">
        <v>109</v>
      </c>
      <c r="G20" s="46"/>
      <c r="H20" s="46"/>
      <c r="I20" s="9"/>
      <c r="J20" s="22">
        <v>0</v>
      </c>
      <c r="K20" s="9">
        <f>H21</f>
        <v>7.32</v>
      </c>
    </row>
    <row r="21" spans="3:11" ht="21">
      <c r="C21" s="39"/>
      <c r="D21" s="8"/>
      <c r="E21" s="8"/>
      <c r="F21" s="46">
        <v>212</v>
      </c>
      <c r="G21" s="46">
        <v>211</v>
      </c>
      <c r="H21" s="47">
        <f>(F21-G21)*7.32</f>
        <v>7.32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44170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customHeight="1">
      <c r="C27" s="38">
        <v>44170</v>
      </c>
      <c r="D27" s="100" t="s">
        <v>107</v>
      </c>
      <c r="E27" s="100"/>
      <c r="F27" s="46" t="s">
        <v>108</v>
      </c>
      <c r="G27" s="46"/>
      <c r="H27" s="46"/>
      <c r="I27" s="9"/>
      <c r="J27" s="22"/>
      <c r="K27" s="9"/>
    </row>
    <row r="28" spans="3:11" ht="21">
      <c r="C28" s="39"/>
      <c r="D28" s="8"/>
      <c r="E28" s="8"/>
      <c r="F28" s="46">
        <v>22.83</v>
      </c>
      <c r="G28" s="46">
        <v>60</v>
      </c>
      <c r="H28" s="47">
        <f>F28*G28</f>
        <v>1369.8</v>
      </c>
      <c r="I28" s="9"/>
      <c r="J28" s="22">
        <v>0</v>
      </c>
      <c r="K28" s="9">
        <f>H28</f>
        <v>1369.8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82"/>
      <c r="G34" s="82"/>
      <c r="H34" s="82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1377.12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1925.04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81"/>
      <c r="D42" s="81"/>
      <c r="E42" s="81"/>
      <c r="F42" s="81"/>
      <c r="G42" s="81"/>
      <c r="H42" s="81"/>
      <c r="I42" s="81"/>
      <c r="J42" s="81"/>
      <c r="K42" s="81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89" t="s">
        <v>32</v>
      </c>
      <c r="E20" s="89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208</v>
      </c>
      <c r="G21" s="46">
        <v>208</v>
      </c>
      <c r="H21" s="47">
        <f>(F21-G21)*17.4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F26" sqref="F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89" t="s">
        <v>32</v>
      </c>
      <c r="E20" s="89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208</v>
      </c>
      <c r="G21" s="46">
        <v>208</v>
      </c>
      <c r="H21" s="47">
        <f>(F21-G21)*15.83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117.31</v>
      </c>
    </row>
    <row r="25" spans="3:11" ht="21">
      <c r="C25" s="39"/>
      <c r="D25" s="8"/>
      <c r="E25" s="8"/>
      <c r="F25" s="46">
        <v>1</v>
      </c>
      <c r="G25" s="46">
        <v>0</v>
      </c>
      <c r="H25" s="47">
        <f>(F25-G25)*117.31</f>
        <v>117.31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117.31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13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53</v>
      </c>
      <c r="E16" s="49" t="s">
        <v>54</v>
      </c>
      <c r="F16" s="18"/>
      <c r="G16" s="18"/>
      <c r="H16" s="18">
        <v>117.31</v>
      </c>
      <c r="I16" s="18">
        <f>K35</f>
        <v>31.66</v>
      </c>
      <c r="J16" s="18">
        <f>I16+H16+G16</f>
        <v>148.97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89" t="s">
        <v>32</v>
      </c>
      <c r="E20" s="89"/>
      <c r="F20" s="46" t="s">
        <v>55</v>
      </c>
      <c r="G20" s="46"/>
      <c r="H20" s="46"/>
      <c r="I20" s="9"/>
      <c r="J20" s="22">
        <v>0</v>
      </c>
      <c r="K20" s="9">
        <f>H21</f>
        <v>31.66</v>
      </c>
    </row>
    <row r="21" spans="3:11" ht="21">
      <c r="C21" s="39"/>
      <c r="D21" s="8"/>
      <c r="E21" s="8"/>
      <c r="F21" s="46">
        <v>210</v>
      </c>
      <c r="G21" s="46">
        <v>208</v>
      </c>
      <c r="H21" s="47">
        <f>(F21-G21)*15.83</f>
        <v>31.66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148.97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6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2"/>
  <sheetViews>
    <sheetView topLeftCell="A7" zoomScale="70" zoomScaleNormal="70" workbookViewId="0">
      <selection activeCell="Q9" sqref="Q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61</v>
      </c>
      <c r="E16" s="49" t="s">
        <v>62</v>
      </c>
      <c r="F16" s="18"/>
      <c r="G16" s="18"/>
      <c r="H16" s="18">
        <v>148.97</v>
      </c>
      <c r="I16" s="18">
        <f>K36</f>
        <v>0</v>
      </c>
      <c r="J16" s="18">
        <f>I16+H16+G16</f>
        <v>148.97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89" t="s">
        <v>32</v>
      </c>
      <c r="E20" s="89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210</v>
      </c>
      <c r="G21" s="46">
        <v>210</v>
      </c>
      <c r="H21" s="47">
        <f>(F21-G21)*10.98</f>
        <v>0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6" t="s">
        <v>68</v>
      </c>
      <c r="D29" s="96"/>
      <c r="E29" s="96"/>
      <c r="F29" s="8"/>
      <c r="G29" s="8"/>
      <c r="H29" s="8"/>
      <c r="I29" s="9"/>
      <c r="J29" s="22"/>
      <c r="K29" s="9"/>
    </row>
    <row r="30" spans="3:11" ht="21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148.97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>
      <c r="B42" s="3"/>
      <c r="C42" s="61" t="s">
        <v>57</v>
      </c>
      <c r="D42" s="55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5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6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3"/>
  <sheetViews>
    <sheetView zoomScale="70" zoomScaleNormal="70" workbookViewId="0">
      <selection activeCell="K34" sqref="K3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70</v>
      </c>
      <c r="E16" s="49" t="s">
        <v>71</v>
      </c>
      <c r="F16" s="18"/>
      <c r="G16" s="18"/>
      <c r="H16" s="18">
        <v>148.97</v>
      </c>
      <c r="I16" s="18">
        <f>K36</f>
        <v>-5.31</v>
      </c>
      <c r="J16" s="18">
        <f>I16+H16+G16</f>
        <v>143.66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43957</v>
      </c>
      <c r="D20" s="89" t="s">
        <v>32</v>
      </c>
      <c r="E20" s="89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210</v>
      </c>
      <c r="G21" s="46">
        <v>210</v>
      </c>
      <c r="H21" s="47">
        <f>(F21-G21)*9.79</f>
        <v>0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6" t="s">
        <v>74</v>
      </c>
      <c r="D29" s="96"/>
      <c r="E29" s="96"/>
      <c r="F29" s="8"/>
      <c r="G29" s="8"/>
      <c r="H29" s="8"/>
      <c r="I29" s="9"/>
      <c r="J29" s="22"/>
      <c r="K29" s="9"/>
    </row>
    <row r="30" spans="3:11" ht="21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58"/>
      <c r="G32" s="58"/>
      <c r="H32" s="58"/>
      <c r="I32" s="9"/>
      <c r="J32" s="9"/>
      <c r="K32" s="9"/>
    </row>
    <row r="33" spans="2:12" ht="96.95" customHeight="1">
      <c r="C33" s="38"/>
      <c r="D33" s="98" t="s">
        <v>77</v>
      </c>
      <c r="E33" s="98"/>
      <c r="F33" s="99" t="s">
        <v>78</v>
      </c>
      <c r="G33" s="99"/>
      <c r="H33" s="99"/>
      <c r="I33" s="99"/>
      <c r="J33" s="66">
        <v>0</v>
      </c>
      <c r="K33" s="67">
        <f>5.31</f>
        <v>5.31</v>
      </c>
    </row>
    <row r="34" spans="2:12" ht="27" customHeight="1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143.66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3"/>
  <sheetViews>
    <sheetView topLeftCell="A10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80</v>
      </c>
      <c r="E16" s="49" t="s">
        <v>81</v>
      </c>
      <c r="F16" s="18"/>
      <c r="G16" s="18"/>
      <c r="H16" s="18">
        <v>143.66</v>
      </c>
      <c r="I16" s="18">
        <f>K36</f>
        <v>0</v>
      </c>
      <c r="J16" s="18">
        <f>I16+H16+G16</f>
        <v>143.66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43958</v>
      </c>
      <c r="D20" s="89" t="s">
        <v>32</v>
      </c>
      <c r="E20" s="89"/>
      <c r="F20" s="46" t="s">
        <v>82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210</v>
      </c>
      <c r="G21" s="46">
        <v>210</v>
      </c>
      <c r="H21" s="47">
        <f>(F21-G21)*9.62</f>
        <v>0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143.66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70" zoomScaleNormal="70" workbookViewId="0">
      <selection activeCell="N21" sqref="N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85</v>
      </c>
      <c r="E16" s="49" t="s">
        <v>86</v>
      </c>
      <c r="F16" s="18"/>
      <c r="G16" s="18"/>
      <c r="H16" s="18">
        <v>143.66</v>
      </c>
      <c r="I16" s="18">
        <f>K36</f>
        <v>96.72</v>
      </c>
      <c r="J16" s="18">
        <f>I16+H16+G16</f>
        <v>240.38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43959</v>
      </c>
      <c r="D20" s="89" t="s">
        <v>32</v>
      </c>
      <c r="E20" s="89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210</v>
      </c>
      <c r="G21" s="46">
        <v>210</v>
      </c>
      <c r="H21" s="47">
        <f>(F21-G21)*8.99</f>
        <v>0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0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43959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96.72</v>
      </c>
    </row>
    <row r="25" spans="3:11" ht="21">
      <c r="C25" s="39"/>
      <c r="D25" s="8"/>
      <c r="E25" s="8"/>
      <c r="F25" s="46">
        <v>2</v>
      </c>
      <c r="G25" s="46">
        <v>1</v>
      </c>
      <c r="H25" s="47">
        <f>(F25-G25)*96.72</f>
        <v>96.72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240.38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70" zoomScaleNormal="70" workbookViewId="0">
      <selection activeCell="O18" sqref="O1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>
      <c r="C4" s="8"/>
      <c r="D4" s="8"/>
      <c r="E4" s="8"/>
      <c r="F4" s="8"/>
      <c r="G4" s="8"/>
      <c r="H4" s="8"/>
      <c r="I4" s="84"/>
      <c r="J4" s="84"/>
      <c r="K4" s="8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90</v>
      </c>
      <c r="E16" s="49" t="s">
        <v>91</v>
      </c>
      <c r="F16" s="18"/>
      <c r="G16" s="18"/>
      <c r="H16" s="18">
        <v>240.38</v>
      </c>
      <c r="I16" s="18">
        <f>K36</f>
        <v>204.16</v>
      </c>
      <c r="J16" s="18">
        <f>I16+H16+G16</f>
        <v>444.53999999999996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>
      <c r="C20" s="38">
        <v>43960</v>
      </c>
      <c r="D20" s="89" t="s">
        <v>32</v>
      </c>
      <c r="E20" s="89"/>
      <c r="F20" s="46" t="s">
        <v>92</v>
      </c>
      <c r="G20" s="46"/>
      <c r="H20" s="46"/>
      <c r="I20" s="9"/>
      <c r="J20" s="22">
        <v>0</v>
      </c>
      <c r="K20" s="9">
        <f>H21</f>
        <v>9.06</v>
      </c>
    </row>
    <row r="21" spans="3:11" ht="21">
      <c r="C21" s="39"/>
      <c r="D21" s="8"/>
      <c r="E21" s="8"/>
      <c r="F21" s="46">
        <v>211</v>
      </c>
      <c r="G21" s="46">
        <v>210</v>
      </c>
      <c r="H21" s="47">
        <f>(F21-G21)*9.06</f>
        <v>9.06</v>
      </c>
      <c r="I21" s="9"/>
      <c r="J21" s="9"/>
      <c r="K21" s="9"/>
    </row>
    <row r="22" spans="3:11" ht="21">
      <c r="C22" s="39"/>
      <c r="D22" s="95" t="s">
        <v>65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195.1</v>
      </c>
    </row>
    <row r="25" spans="3:11" ht="21">
      <c r="C25" s="39"/>
      <c r="D25" s="8"/>
      <c r="E25" s="8"/>
      <c r="F25" s="46">
        <v>4</v>
      </c>
      <c r="G25" s="46">
        <v>2</v>
      </c>
      <c r="H25" s="47">
        <f>(F25-G25)*97.55</f>
        <v>195.1</v>
      </c>
      <c r="I25" s="9"/>
      <c r="J25" s="9"/>
      <c r="K25" s="9"/>
    </row>
    <row r="26" spans="3:11" ht="21">
      <c r="C26" s="39"/>
      <c r="D26" s="95" t="s">
        <v>66</v>
      </c>
      <c r="E26" s="95"/>
      <c r="F26" s="94">
        <f>F25-G25</f>
        <v>2</v>
      </c>
      <c r="G26" s="94"/>
      <c r="H26" s="45"/>
      <c r="I26" s="9"/>
      <c r="J26" s="9"/>
      <c r="K26" s="9"/>
    </row>
    <row r="27" spans="3:11" ht="21">
      <c r="C27" s="39"/>
      <c r="D27" s="71"/>
      <c r="E27" s="71"/>
      <c r="F27" s="70"/>
      <c r="G27" s="70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2"/>
      <c r="D29" s="72"/>
      <c r="E29" s="72"/>
      <c r="F29" s="8"/>
      <c r="G29" s="8"/>
      <c r="H29" s="8"/>
      <c r="I29" s="9"/>
      <c r="J29" s="22"/>
      <c r="K29" s="9"/>
    </row>
    <row r="30" spans="3:11" ht="21">
      <c r="C30" s="72"/>
      <c r="D30" s="72"/>
      <c r="E30" s="72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>
      <c r="C31" s="72"/>
      <c r="D31" s="72"/>
      <c r="E31" s="72"/>
      <c r="F31" s="91"/>
      <c r="G31" s="91"/>
      <c r="H31" s="91"/>
      <c r="I31" s="9"/>
      <c r="J31" s="9"/>
      <c r="K31" s="9"/>
    </row>
    <row r="32" spans="3:11" ht="21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customHeight="1">
      <c r="C33" s="38"/>
      <c r="D33" s="98"/>
      <c r="E33" s="98"/>
      <c r="F33" s="99"/>
      <c r="G33" s="99"/>
      <c r="H33" s="99"/>
      <c r="I33" s="99"/>
      <c r="J33" s="66"/>
      <c r="K33" s="67"/>
    </row>
    <row r="34" spans="2:12" ht="27" customHeight="1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204.16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444.53999999999996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2019'!Print_Area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2020-11-27T08:23:30Z</dcterms:modified>
</cp:coreProperties>
</file>