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E2F0B660-1D8D-43C4-906C-75C5D2875419}" xr6:coauthVersionLast="45" xr6:coauthVersionMax="45" xr10:uidLastSave="{00000000-0000-0000-0000-000000000000}"/>
  <bookViews>
    <workbookView xWindow="-120" yWindow="-120" windowWidth="20730" windowHeight="11160" firstSheet="6" activeTab="12" xr2:uid="{00000000-000D-0000-FFFF-FFFF00000000}"/>
  </bookViews>
  <sheets>
    <sheet name="NOVEMBER 2019" sheetId="3" r:id="rId1"/>
    <sheet name="DECEMBER 2019" sheetId="4" r:id="rId2"/>
    <sheet name="JAN 2020" sheetId="5" r:id="rId3"/>
    <sheet name="FEB 2020" sheetId="6" r:id="rId4"/>
    <sheet name="MAR 2020" sheetId="7" r:id="rId5"/>
    <sheet name="APR 2020" sheetId="8" r:id="rId6"/>
    <sheet name="MAY 2020" sheetId="9" r:id="rId7"/>
    <sheet name="JUN 2020" sheetId="10" r:id="rId8"/>
    <sheet name="JUL 2020" sheetId="11" r:id="rId9"/>
    <sheet name="AUG 2020" sheetId="12" r:id="rId10"/>
    <sheet name="SEPT 2020" sheetId="13" r:id="rId11"/>
    <sheet name="OCT 2020" sheetId="14" r:id="rId12"/>
    <sheet name="NOV 2020" sheetId="15" r:id="rId13"/>
  </sheets>
  <externalReferences>
    <externalReference r:id="rId14"/>
  </externalReferences>
  <definedNames>
    <definedName name="_xlnm.Print_Area" localSheetId="5">'APR 2020'!$A$1:$K$59</definedName>
    <definedName name="_xlnm.Print_Area" localSheetId="9">'AUG 2020'!$A$1:$K$56</definedName>
    <definedName name="_xlnm.Print_Area" localSheetId="1">'DECEMBER 2019'!$A$1:$L$57</definedName>
    <definedName name="_xlnm.Print_Area" localSheetId="3">'FEB 2020'!$A$1:$L$57</definedName>
    <definedName name="_xlnm.Print_Area" localSheetId="2">'JAN 2020'!$A$1:$L$57</definedName>
    <definedName name="_xlnm.Print_Area" localSheetId="8">'JUL 2020'!$A$1:$K$56</definedName>
    <definedName name="_xlnm.Print_Area" localSheetId="7">'JUN 2020'!$A$1:$K$57</definedName>
    <definedName name="_xlnm.Print_Area" localSheetId="4">'MAR 2020'!$A$1:$L$57</definedName>
    <definedName name="_xlnm.Print_Area" localSheetId="6">'MAY 2020'!$A$1:$K$59</definedName>
    <definedName name="_xlnm.Print_Area" localSheetId="12">'NOV 2020'!$A$1:$K$56</definedName>
    <definedName name="_xlnm.Print_Area" localSheetId="0">'NOVEMBER 2019'!$A$1:$L$57</definedName>
    <definedName name="_xlnm.Print_Area" localSheetId="11">'OCT 2020'!$A$1:$K$56</definedName>
    <definedName name="_xlnm.Print_Area" localSheetId="10">'SEPT 2020'!$A$1:$K$56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5" l="1"/>
  <c r="H21" i="15"/>
  <c r="G16" i="15" l="1"/>
  <c r="K34" i="15" l="1"/>
  <c r="H29" i="15"/>
  <c r="K29" i="15" s="1"/>
  <c r="F26" i="15"/>
  <c r="K24" i="15"/>
  <c r="F22" i="15"/>
  <c r="K20" i="15"/>
  <c r="K35" i="15" l="1"/>
  <c r="I16" i="15" s="1"/>
  <c r="J16" i="15" s="1"/>
  <c r="K37" i="15" l="1"/>
  <c r="H29" i="14"/>
  <c r="K29" i="14" s="1"/>
  <c r="H21" i="14" l="1"/>
  <c r="K20" i="14" s="1"/>
  <c r="H25" i="14"/>
  <c r="K24" i="14" s="1"/>
  <c r="K34" i="14"/>
  <c r="F26" i="14"/>
  <c r="F22" i="14"/>
  <c r="K35" i="14" l="1"/>
  <c r="I16" i="14" s="1"/>
  <c r="K37" i="14" s="1"/>
  <c r="H21" i="13"/>
  <c r="K20" i="13" s="1"/>
  <c r="H25" i="13"/>
  <c r="K24" i="13" s="1"/>
  <c r="K34" i="13"/>
  <c r="K29" i="13"/>
  <c r="K27" i="13"/>
  <c r="F26" i="13"/>
  <c r="F22" i="13"/>
  <c r="J16" i="14" l="1"/>
  <c r="K35" i="13"/>
  <c r="I16" i="13" s="1"/>
  <c r="K37" i="13" s="1"/>
  <c r="H25" i="12"/>
  <c r="H21" i="12"/>
  <c r="J16" i="13" l="1"/>
  <c r="K34" i="12"/>
  <c r="K29" i="12"/>
  <c r="K27" i="12"/>
  <c r="F26" i="12"/>
  <c r="K24" i="12"/>
  <c r="F22" i="12"/>
  <c r="K20" i="12"/>
  <c r="K35" i="12" l="1"/>
  <c r="I16" i="12" s="1"/>
  <c r="K37" i="12" s="1"/>
  <c r="H21" i="11"/>
  <c r="H25" i="11"/>
  <c r="H25" i="10"/>
  <c r="K34" i="11"/>
  <c r="K29" i="11"/>
  <c r="F26" i="11"/>
  <c r="K24" i="11"/>
  <c r="F22" i="11"/>
  <c r="K27" i="11"/>
  <c r="K20" i="11"/>
  <c r="J16" i="12" l="1"/>
  <c r="K35" i="11"/>
  <c r="I16" i="11" s="1"/>
  <c r="J16" i="11" s="1"/>
  <c r="K35" i="10"/>
  <c r="K30" i="10"/>
  <c r="F26" i="10"/>
  <c r="K24" i="10"/>
  <c r="F22" i="10"/>
  <c r="H21" i="10"/>
  <c r="K20" i="10" s="1"/>
  <c r="K37" i="11" l="1"/>
  <c r="K28" i="10"/>
  <c r="K36" i="10" s="1"/>
  <c r="I16" i="10" s="1"/>
  <c r="H21" i="9"/>
  <c r="K35" i="9"/>
  <c r="K38" i="10" l="1"/>
  <c r="J16" i="10"/>
  <c r="K30" i="9"/>
  <c r="F26" i="9"/>
  <c r="H25" i="9"/>
  <c r="K24" i="9" s="1"/>
  <c r="F22" i="9"/>
  <c r="K20" i="9"/>
  <c r="I28" i="9" l="1"/>
  <c r="K28" i="9" s="1"/>
  <c r="K36" i="9" s="1"/>
  <c r="I16" i="9" s="1"/>
  <c r="F26" i="8"/>
  <c r="F22" i="8"/>
  <c r="K38" i="9" l="1"/>
  <c r="J16" i="9"/>
  <c r="H25" i="8"/>
  <c r="H21" i="8"/>
  <c r="H21" i="6"/>
  <c r="H21" i="7"/>
  <c r="K35" i="8"/>
  <c r="K33" i="8"/>
  <c r="K30" i="8"/>
  <c r="K20" i="8" l="1"/>
  <c r="I28" i="8"/>
  <c r="K28" i="8" s="1"/>
  <c r="K24" i="8"/>
  <c r="K36" i="8" s="1"/>
  <c r="I16" i="8" s="1"/>
  <c r="K34" i="7"/>
  <c r="K32" i="7"/>
  <c r="K29" i="7"/>
  <c r="K27" i="7"/>
  <c r="H25" i="7"/>
  <c r="K24" i="7" s="1"/>
  <c r="K20" i="7"/>
  <c r="K38" i="8" l="1"/>
  <c r="J16" i="8"/>
  <c r="K35" i="7"/>
  <c r="I16" i="7" s="1"/>
  <c r="K37" i="7" s="1"/>
  <c r="H25" i="6"/>
  <c r="K24" i="6" s="1"/>
  <c r="K34" i="6"/>
  <c r="K32" i="6"/>
  <c r="K29" i="6"/>
  <c r="K27" i="6"/>
  <c r="K20" i="6"/>
  <c r="J16" i="7" l="1"/>
  <c r="K35" i="6"/>
  <c r="I16" i="6" s="1"/>
  <c r="K37" i="6" s="1"/>
  <c r="H25" i="5"/>
  <c r="H21" i="5"/>
  <c r="J16" i="6" l="1"/>
  <c r="K34" i="5"/>
  <c r="K32" i="5"/>
  <c r="K29" i="5"/>
  <c r="K27" i="5"/>
  <c r="K24" i="5"/>
  <c r="K20" i="5"/>
  <c r="K35" i="5" l="1"/>
  <c r="I16" i="5" s="1"/>
  <c r="J16" i="5" s="1"/>
  <c r="H25" i="4"/>
  <c r="K37" i="5" l="1"/>
  <c r="H21" i="4"/>
  <c r="K20" i="4" s="1"/>
  <c r="K34" i="4"/>
  <c r="K32" i="4"/>
  <c r="K29" i="4"/>
  <c r="K27" i="4"/>
  <c r="K24" i="4"/>
  <c r="K35" i="4" l="1"/>
  <c r="I16" i="4" s="1"/>
  <c r="J16" i="4" s="1"/>
  <c r="H25" i="3"/>
  <c r="H21" i="3"/>
  <c r="K37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<sst xmlns="http://schemas.openxmlformats.org/spreadsheetml/2006/main" count="579" uniqueCount="120">
  <si>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</si>
  <si>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</si>
  <si>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</si>
  <si>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</si>
  <si>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</si>
  <si>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</si>
  <si>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</si>
  <si>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</si>
  <si>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</si>
  <si>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</si>
  <si>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</si>
  <si>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</si>
  <si>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</si>
  <si>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</si>
  <si>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</si>
  <si>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</si>
  <si>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</si>
  <si>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</si>
  <si>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</si>
  <si>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</si>
  <si>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</si>
  <si>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</si>
  <si>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</si>
  <si>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</si>
  <si>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</si>
  <si>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</si>
  <si>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</si>
  <si>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</si>
  <si>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</si>
  <si>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</si>
  <si>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</si>
  <si>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</si>
  <si>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</si>
  <si>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</si>
  <si>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</si>
  <si>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NOVEMBER 2019</t>
  </si>
  <si>
    <t>DEC 5 2019</t>
  </si>
  <si>
    <t>DEC 15 2019</t>
  </si>
  <si>
    <t>HONESTO QUIJANO</t>
  </si>
  <si>
    <t>UNIT: 33A19</t>
  </si>
  <si>
    <t>PRES: NOV 25 2019 - PREV: NOV 6 2019 * 17.38</t>
  </si>
  <si>
    <t>PRES: NOV 25 2019 - PREV: NOV 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</si>
  <si>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</si>
  <si>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</si>
  <si>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</si>
  <si>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</si>
  <si>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</si>
  <si>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</si>
  <si>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</si>
  <si>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</si>
  <si>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</si>
  <si>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</si>
  <si>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</si>
  <si>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</si>
  <si>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</si>
  <si>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</si>
  <si>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</si>
  <si>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</si>
  <si>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</si>
  <si>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</si>
  <si>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</si>
  <si>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</si>
  <si>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</si>
  <si>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</si>
  <si>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</si>
  <si>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</si>
  <si>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</si>
  <si>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</si>
  <si>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</si>
  <si>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</si>
  <si>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</si>
  <si>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</si>
  <si>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</si>
  <si>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</si>
  <si>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</si>
  <si>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</si>
  <si>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</si>
  <si>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</si>
  <si>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</si>
  <si>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</si>
  <si>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</si>
  <si>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</si>
  <si>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BILLING MONTH: JUNE 2020</t>
  </si>
  <si>
    <t>JUL 5 2020</t>
  </si>
  <si>
    <t>JUL 15 2020</t>
  </si>
  <si>
    <t>PRES: JUN 25 2020 - PREV: MAY 26 2020 * 9.62</t>
  </si>
  <si>
    <t>BILLING MONTH: JULY 2020</t>
  </si>
  <si>
    <t>AUG 5 2020</t>
  </si>
  <si>
    <t>AUG 15 2020</t>
  </si>
  <si>
    <t>PRES: JUL 25 2020 - PREV: JUN 26 2020 * 8.99</t>
  </si>
  <si>
    <t>PRES: JUN 25 2020 - PREV: MAY 26 2020 * 96.22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</si>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</sst>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43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  <xf numFmtId="0" fontId="5" fillId="0" borderId="1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51</xdr:row>
      <xdr:rowOff>0</xdr:rowOff>
    </xdr:from>
    <xdr:to>
      <xdr:col>4</xdr:col>
      <xdr:colOff>434900</xdr:colOff>
      <xdr:row>52</xdr:row>
      <xdr:rowOff>103894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423147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165700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693588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165700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5921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33A19%20-%20QUIJ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/>
      <sheetData sheetId="1">
        <row r="12">
          <cell r="E12">
            <v>2698.8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topLeftCell="A10" zoomScale="70" zoomScaleNormal="70" workbookViewId="0">
      <selection activeCell="T9" sqref="T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36</v>
      </c>
      <c r="E16" s="49" t="s">
        <v>37</v>
      </c>
      <c r="F16" s="18"/>
      <c r="G16" s="18"/>
      <c r="H16" s="18"/>
      <c r="I16" s="18">
        <f>K35</f>
        <v>115.78</v>
      </c>
      <c r="J16" s="18">
        <f>I16+H16+G16</f>
        <v>115.78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6" t="s">
        <v>32</v>
      </c>
      <c r="E20" s="86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115.78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(F25-G25)*115.78</f>
        <v>115.78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115.78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115.78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59"/>
  <sheetViews>
    <sheetView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93</v>
      </c>
      <c r="E16" s="49" t="s">
        <v>94</v>
      </c>
      <c r="F16" s="18"/>
      <c r="G16" s="18"/>
      <c r="H16" s="18"/>
      <c r="I16" s="18">
        <f>K35</f>
        <v>195.1</v>
      </c>
      <c r="J16" s="18">
        <f>I16+H16+G16</f>
        <v>195.1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6" t="s">
        <v>32</v>
      </c>
      <c r="E20" s="86"/>
      <c r="F20" s="46" t="s">
        <v>95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96</v>
      </c>
      <c r="G24" s="46"/>
      <c r="H24" s="46"/>
      <c r="I24" s="9"/>
      <c r="J24" s="22">
        <v>0</v>
      </c>
      <c r="K24" s="9">
        <f>H25</f>
        <v>195.1</v>
      </c>
    </row>
    <row r="25" spans="3:11" ht="21" x14ac:dyDescent="0.35">
      <c r="C25" s="39"/>
      <c r="D25" s="8"/>
      <c r="E25" s="8"/>
      <c r="F25" s="46">
        <v>10</v>
      </c>
      <c r="G25" s="46">
        <v>8</v>
      </c>
      <c r="H25" s="47">
        <f>(F25-G25)*97.55</f>
        <v>195.1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2">
        <f>F25-G25</f>
        <v>2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71"/>
      <c r="G31" s="71"/>
      <c r="H31" s="71"/>
      <c r="I31" s="9"/>
      <c r="J31" s="9"/>
      <c r="K31" s="9"/>
    </row>
    <row r="32" spans="3:11" ht="21" customHeight="1" x14ac:dyDescent="0.35">
      <c r="C32" s="38"/>
      <c r="D32" s="95"/>
      <c r="E32" s="95"/>
      <c r="F32" s="96"/>
      <c r="G32" s="96"/>
      <c r="H32" s="96"/>
      <c r="I32" s="96"/>
      <c r="J32" s="67"/>
      <c r="K32" s="67"/>
    </row>
    <row r="33" spans="2:12" ht="27" customHeight="1" x14ac:dyDescent="0.35">
      <c r="C33" s="40"/>
      <c r="D33" s="44"/>
      <c r="E33" s="44"/>
      <c r="F33" s="71"/>
      <c r="G33" s="71"/>
      <c r="H33" s="7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195.1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195.1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70"/>
      <c r="D41" s="70"/>
      <c r="E41" s="70"/>
      <c r="F41" s="70"/>
      <c r="G41" s="70"/>
      <c r="H41" s="70"/>
      <c r="I41" s="70"/>
      <c r="J41" s="70"/>
      <c r="K41" s="70"/>
      <c r="L41" s="3"/>
    </row>
    <row r="42" spans="2:12" s="8" customFormat="1" ht="28.5" x14ac:dyDescent="0.45">
      <c r="B42" s="3"/>
      <c r="C42" s="10" t="s">
        <v>18</v>
      </c>
      <c r="D42" s="58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59"/>
  <sheetViews>
    <sheetView topLeftCell="A9" zoomScale="85" zoomScaleNormal="85" workbookViewId="0">
      <selection activeCell="P20" sqref="P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98</v>
      </c>
      <c r="E16" s="49" t="s">
        <v>99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6" t="s">
        <v>32</v>
      </c>
      <c r="E20" s="86"/>
      <c r="F20" s="46" t="s">
        <v>100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10</v>
      </c>
      <c r="G25" s="46">
        <v>10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74"/>
      <c r="G31" s="74"/>
      <c r="H31" s="74"/>
      <c r="I31" s="9"/>
      <c r="J31" s="9"/>
      <c r="K31" s="9"/>
    </row>
    <row r="32" spans="3:11" ht="21" customHeight="1" x14ac:dyDescent="0.35">
      <c r="C32" s="38"/>
      <c r="D32" s="95"/>
      <c r="E32" s="95"/>
      <c r="F32" s="96"/>
      <c r="G32" s="96"/>
      <c r="H32" s="96"/>
      <c r="I32" s="96"/>
      <c r="J32" s="67"/>
      <c r="K32" s="67"/>
    </row>
    <row r="33" spans="2:12" ht="27" customHeight="1" x14ac:dyDescent="0.35">
      <c r="C33" s="40"/>
      <c r="D33" s="44"/>
      <c r="E33" s="44"/>
      <c r="F33" s="74"/>
      <c r="G33" s="74"/>
      <c r="H33" s="7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73"/>
      <c r="D41" s="73"/>
      <c r="E41" s="73"/>
      <c r="F41" s="73"/>
      <c r="G41" s="73"/>
      <c r="H41" s="73"/>
      <c r="I41" s="73"/>
      <c r="J41" s="73"/>
      <c r="K41" s="73"/>
      <c r="L41" s="3"/>
    </row>
    <row r="42" spans="2:12" s="8" customFormat="1" ht="28.5" x14ac:dyDescent="0.45">
      <c r="B42" s="3"/>
      <c r="C42" s="10" t="s">
        <v>18</v>
      </c>
      <c r="D42" s="58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59"/>
  <sheetViews>
    <sheetView topLeftCell="A4" zoomScale="85" zoomScaleNormal="85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107</v>
      </c>
      <c r="H15" s="13" t="s">
        <v>108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102</v>
      </c>
      <c r="E16" s="49" t="s">
        <v>103</v>
      </c>
      <c r="F16" s="18"/>
      <c r="G16" s="18">
        <v>1349.4</v>
      </c>
      <c r="H16" s="18"/>
      <c r="I16" s="18">
        <f>K35</f>
        <v>1349.3999999999999</v>
      </c>
      <c r="J16" s="18">
        <f>I16+H16+G16</f>
        <v>2698.8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7" t="s">
        <v>109</v>
      </c>
      <c r="E20" s="97"/>
      <c r="F20" s="46" t="s">
        <v>104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110</v>
      </c>
      <c r="E24" s="8"/>
      <c r="F24" s="46" t="s">
        <v>105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10</v>
      </c>
      <c r="G25" s="46">
        <v>10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7" t="s">
        <v>111</v>
      </c>
      <c r="E28" s="97"/>
      <c r="F28" s="46" t="s">
        <v>112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72"/>
      <c r="D30" s="72"/>
      <c r="E30" s="72"/>
      <c r="F30" s="79"/>
      <c r="G30" s="79"/>
      <c r="H30" s="79"/>
      <c r="I30" s="9"/>
      <c r="J30" s="9"/>
      <c r="K30" s="9"/>
    </row>
    <row r="31" spans="3:11" ht="21" x14ac:dyDescent="0.35">
      <c r="C31" s="40"/>
      <c r="D31" s="44"/>
      <c r="E31" s="44"/>
      <c r="F31" s="76"/>
      <c r="G31" s="76"/>
      <c r="H31" s="76"/>
      <c r="I31" s="9"/>
      <c r="J31" s="9"/>
      <c r="K31" s="9"/>
    </row>
    <row r="32" spans="3:11" ht="21" customHeight="1" x14ac:dyDescent="0.35">
      <c r="C32" s="38"/>
      <c r="D32" s="95"/>
      <c r="E32" s="95"/>
      <c r="F32" s="96"/>
      <c r="G32" s="96"/>
      <c r="H32" s="96"/>
      <c r="I32" s="96"/>
      <c r="J32" s="67"/>
      <c r="K32" s="67"/>
    </row>
    <row r="33" spans="2:12" ht="27" customHeight="1" x14ac:dyDescent="0.35">
      <c r="C33" s="40"/>
      <c r="D33" s="44"/>
      <c r="E33" s="44"/>
      <c r="F33" s="76"/>
      <c r="G33" s="76"/>
      <c r="H33" s="7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(K20+K24+K29)</f>
        <v>1349.3999999999999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2698.8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75"/>
      <c r="D41" s="75"/>
      <c r="E41" s="75"/>
      <c r="F41" s="75"/>
      <c r="G41" s="75"/>
      <c r="H41" s="75"/>
      <c r="I41" s="75"/>
      <c r="J41" s="75"/>
      <c r="K41" s="75"/>
      <c r="L41" s="3"/>
    </row>
    <row r="42" spans="2:12" s="8" customFormat="1" ht="28.5" x14ac:dyDescent="0.45">
      <c r="B42" s="3"/>
      <c r="C42" s="10" t="s">
        <v>18</v>
      </c>
      <c r="D42" s="58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2:E32"/>
    <mergeCell ref="F32:I32"/>
    <mergeCell ref="D28:E28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L59"/>
  <sheetViews>
    <sheetView tabSelected="1" topLeftCell="A15" zoomScale="85" zoomScaleNormal="85" workbookViewId="0">
      <selection activeCell="Q19" sqref="Q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107</v>
      </c>
      <c r="H15" s="13" t="s">
        <v>108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114</v>
      </c>
      <c r="E16" s="49" t="s">
        <v>115</v>
      </c>
      <c r="F16" s="18"/>
      <c r="G16" s="18">
        <f>[1]ASU!$E$12</f>
        <v>2698.8</v>
      </c>
      <c r="H16" s="18"/>
      <c r="I16" s="18">
        <f>K35</f>
        <v>1447.4299999999998</v>
      </c>
      <c r="J16" s="18">
        <f>I16+H16+G16</f>
        <v>4146.2299999999996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7" t="s">
        <v>32</v>
      </c>
      <c r="E20" s="97"/>
      <c r="F20" s="46" t="s">
        <v>118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(F21-G21)*8.02</f>
        <v>0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119</v>
      </c>
      <c r="G24" s="46"/>
      <c r="H24" s="46"/>
      <c r="I24" s="9"/>
      <c r="J24" s="22">
        <v>0</v>
      </c>
      <c r="K24" s="9">
        <f>H25</f>
        <v>98.03</v>
      </c>
    </row>
    <row r="25" spans="3:11" ht="21" x14ac:dyDescent="0.35">
      <c r="C25" s="39"/>
      <c r="D25" s="8"/>
      <c r="E25" s="8"/>
      <c r="F25" s="46">
        <v>11</v>
      </c>
      <c r="G25" s="46">
        <v>10</v>
      </c>
      <c r="H25" s="47">
        <f>(F25-G25)*98.03</f>
        <v>98.03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2">
        <f>F25-G25</f>
        <v>1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7" t="s">
        <v>111</v>
      </c>
      <c r="E28" s="97"/>
      <c r="F28" s="46" t="s">
        <v>116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72"/>
      <c r="D30" s="72"/>
      <c r="E30" s="72"/>
      <c r="F30" s="79"/>
      <c r="G30" s="79"/>
      <c r="H30" s="79"/>
      <c r="I30" s="9"/>
      <c r="J30" s="9"/>
      <c r="K30" s="9"/>
    </row>
    <row r="31" spans="3:11" ht="21" x14ac:dyDescent="0.35">
      <c r="C31" s="40"/>
      <c r="D31" s="44"/>
      <c r="E31" s="44"/>
      <c r="F31" s="78"/>
      <c r="G31" s="78"/>
      <c r="H31" s="78"/>
      <c r="I31" s="9"/>
      <c r="J31" s="9"/>
      <c r="K31" s="9"/>
    </row>
    <row r="32" spans="3:11" ht="21" customHeight="1" x14ac:dyDescent="0.35">
      <c r="C32" s="38"/>
      <c r="D32" s="95"/>
      <c r="E32" s="95"/>
      <c r="F32" s="96"/>
      <c r="G32" s="96"/>
      <c r="H32" s="96"/>
      <c r="I32" s="96"/>
      <c r="J32" s="67"/>
      <c r="K32" s="67"/>
    </row>
    <row r="33" spans="2:12" ht="27" customHeight="1" x14ac:dyDescent="0.35">
      <c r="C33" s="40"/>
      <c r="D33" s="44"/>
      <c r="E33" s="44"/>
      <c r="F33" s="78"/>
      <c r="G33" s="78"/>
      <c r="H33" s="7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(K20+K24+K29)</f>
        <v>1447.4299999999998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4146.2299999999996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77"/>
      <c r="D41" s="77"/>
      <c r="E41" s="77"/>
      <c r="F41" s="77"/>
      <c r="G41" s="77"/>
      <c r="H41" s="77"/>
      <c r="I41" s="77"/>
      <c r="J41" s="77"/>
      <c r="K41" s="77"/>
      <c r="L41" s="3"/>
    </row>
    <row r="42" spans="2:12" s="8" customFormat="1" ht="28.5" x14ac:dyDescent="0.45">
      <c r="B42" s="3"/>
      <c r="C42" s="10" t="s">
        <v>18</v>
      </c>
      <c r="D42" s="58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117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98" t="s">
        <v>23</v>
      </c>
      <c r="D54" s="98"/>
      <c r="E54" s="98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2:E32"/>
    <mergeCell ref="F32:I32"/>
  </mergeCells>
  <pageMargins left="0.7" right="0.7" top="0.75" bottom="0.75" header="0.3" footer="0.3"/>
  <pageSetup scale="5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7" zoomScale="70" zoomScaleNormal="70" workbookViewId="0">
      <selection activeCell="N5" sqref="N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>
        <v>115.78</v>
      </c>
      <c r="I16" s="18">
        <f>K35</f>
        <v>0</v>
      </c>
      <c r="J16" s="18">
        <f>I16+H16+G16</f>
        <v>115.78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6" t="s">
        <v>32</v>
      </c>
      <c r="E20" s="86"/>
      <c r="F20" s="46" t="s">
        <v>45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115.78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0"/>
  <sheetViews>
    <sheetView topLeftCell="A13" zoomScale="70" zoomScaleNormal="70" workbookViewId="0">
      <selection activeCell="J12" sqref="J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115.78</v>
      </c>
      <c r="I16" s="18">
        <f>K35</f>
        <v>0</v>
      </c>
      <c r="J16" s="18">
        <f>I16+H16+G16</f>
        <v>115.78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6" t="s">
        <v>32</v>
      </c>
      <c r="E20" s="86"/>
      <c r="F20" s="46" t="s">
        <v>50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115.78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0"/>
  <sheetViews>
    <sheetView topLeftCell="A7" zoomScale="70" zoomScaleNormal="70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115.78</v>
      </c>
      <c r="I16" s="18">
        <f>K35</f>
        <v>0</v>
      </c>
      <c r="J16" s="18">
        <f>I16+H16+G16</f>
        <v>115.78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6" t="s">
        <v>32</v>
      </c>
      <c r="E20" s="86"/>
      <c r="F20" s="46" t="s">
        <v>55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115.78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0"/>
  <sheetViews>
    <sheetView topLeftCell="A13" zoomScale="70" zoomScaleNormal="70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58</v>
      </c>
      <c r="E16" s="49" t="s">
        <v>59</v>
      </c>
      <c r="F16" s="18"/>
      <c r="G16" s="18"/>
      <c r="H16" s="18">
        <v>115.78</v>
      </c>
      <c r="I16" s="18">
        <f>K35</f>
        <v>351.93</v>
      </c>
      <c r="J16" s="18">
        <f>I16+H16+G16</f>
        <v>467.71000000000004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6" t="s">
        <v>32</v>
      </c>
      <c r="E20" s="86"/>
      <c r="F20" s="46" t="s">
        <v>60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351.93</v>
      </c>
    </row>
    <row r="25" spans="3:11" ht="21" x14ac:dyDescent="0.35">
      <c r="C25" s="39"/>
      <c r="D25" s="8"/>
      <c r="E25" s="8"/>
      <c r="F25" s="46">
        <v>4</v>
      </c>
      <c r="G25" s="46">
        <v>1</v>
      </c>
      <c r="H25" s="47">
        <f>(F25-G25)*117.31</f>
        <v>351.93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351.93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467.71000000000004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56" t="s">
        <v>62</v>
      </c>
      <c r="D41" s="56" t="s">
        <v>63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6" t="s">
        <v>64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2"/>
  <sheetViews>
    <sheetView topLeftCell="A10" zoomScale="70" zoomScaleNormal="70" workbookViewId="0">
      <selection activeCell="P23" sqref="P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66</v>
      </c>
      <c r="E16" s="49" t="s">
        <v>67</v>
      </c>
      <c r="F16" s="18"/>
      <c r="G16" s="18"/>
      <c r="H16" s="18">
        <v>467.71</v>
      </c>
      <c r="I16" s="18">
        <f>K36</f>
        <v>234.62400000000002</v>
      </c>
      <c r="J16" s="18">
        <f>I16+H16+G16</f>
        <v>702.33400000000006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6" t="s">
        <v>32</v>
      </c>
      <c r="E20" s="86"/>
      <c r="F20" s="46" t="s">
        <v>68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69</v>
      </c>
      <c r="G24" s="46"/>
      <c r="H24" s="46"/>
      <c r="I24" s="9"/>
      <c r="J24" s="22">
        <v>0</v>
      </c>
      <c r="K24" s="9">
        <f>H25</f>
        <v>195.52</v>
      </c>
    </row>
    <row r="25" spans="3:11" ht="21" x14ac:dyDescent="0.35">
      <c r="C25" s="39"/>
      <c r="D25" s="8"/>
      <c r="E25" s="8"/>
      <c r="F25" s="46">
        <v>6</v>
      </c>
      <c r="G25" s="46">
        <v>4</v>
      </c>
      <c r="H25" s="47">
        <f>(F25-G25)*97.76</f>
        <v>195.52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2">
        <f>F25-G25</f>
        <v>2</v>
      </c>
      <c r="G26" s="92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39.104000000000006</v>
      </c>
      <c r="J28" s="22">
        <v>0</v>
      </c>
      <c r="K28" s="9">
        <f>I28</f>
        <v>39.104000000000006</v>
      </c>
    </row>
    <row r="29" spans="3:11" ht="21" x14ac:dyDescent="0.35">
      <c r="C29" s="93" t="s">
        <v>73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2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55"/>
      <c r="G32" s="55"/>
      <c r="H32" s="55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5"/>
      <c r="G34" s="55"/>
      <c r="H34" s="5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234.62400000000002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702.33400000000006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0" t="s">
        <v>17</v>
      </c>
      <c r="D41" s="80"/>
      <c r="E41" s="80"/>
      <c r="F41" s="80"/>
      <c r="G41" s="80"/>
      <c r="H41" s="80"/>
      <c r="I41" s="80"/>
      <c r="J41" s="80"/>
      <c r="K41" s="80"/>
      <c r="L41" s="3"/>
    </row>
    <row r="42" spans="2:12" s="8" customFormat="1" ht="23.25" x14ac:dyDescent="0.35">
      <c r="B42" s="3"/>
      <c r="C42" s="57" t="s">
        <v>62</v>
      </c>
      <c r="D42" s="58" t="s">
        <v>63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8" t="s">
        <v>64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6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2"/>
  <sheetViews>
    <sheetView topLeftCell="A16" zoomScale="85" zoomScaleNormal="85" workbookViewId="0">
      <selection activeCell="N13" sqref="N1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78</v>
      </c>
      <c r="E16" s="49" t="s">
        <v>79</v>
      </c>
      <c r="F16" s="18"/>
      <c r="G16" s="18"/>
      <c r="H16" s="18"/>
      <c r="I16" s="18">
        <f>K36</f>
        <v>117.31200000000001</v>
      </c>
      <c r="J16" s="18">
        <f>I16+H16+G16</f>
        <v>117.31200000000001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6" t="s">
        <v>32</v>
      </c>
      <c r="E20" s="86"/>
      <c r="F20" s="46" t="s">
        <v>80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81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7</v>
      </c>
      <c r="G25" s="46">
        <v>6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2">
        <f>F25-G25</f>
        <v>1</v>
      </c>
      <c r="G26" s="92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19.552000000000003</v>
      </c>
      <c r="J28" s="22">
        <v>0</v>
      </c>
      <c r="K28" s="9">
        <f>I28</f>
        <v>19.552000000000003</v>
      </c>
    </row>
    <row r="29" spans="3:11" ht="21" customHeight="1" x14ac:dyDescent="0.35">
      <c r="C29" s="93" t="s">
        <v>74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21" customHeight="1" x14ac:dyDescent="0.35">
      <c r="C33" s="38"/>
      <c r="D33" s="95"/>
      <c r="E33" s="95"/>
      <c r="F33" s="96"/>
      <c r="G33" s="96"/>
      <c r="H33" s="96"/>
      <c r="I33" s="96"/>
      <c r="J33" s="67"/>
      <c r="K33" s="67"/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117.31200000000001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117.31200000000001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 x14ac:dyDescent="0.35">
      <c r="B43" s="3"/>
      <c r="C43" s="57" t="s">
        <v>62</v>
      </c>
      <c r="D43" s="58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60"/>
  <sheetViews>
    <sheetView topLeftCell="A10"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83</v>
      </c>
      <c r="E16" s="49" t="s">
        <v>84</v>
      </c>
      <c r="F16" s="18"/>
      <c r="G16" s="18"/>
      <c r="H16" s="18">
        <v>117.31</v>
      </c>
      <c r="I16" s="18">
        <f>K36</f>
        <v>0</v>
      </c>
      <c r="J16" s="18">
        <f>I16+H16+G16</f>
        <v>117.31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6" t="s">
        <v>32</v>
      </c>
      <c r="E20" s="86"/>
      <c r="F20" s="46" t="s">
        <v>85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2"/>
      <c r="D29" s="72"/>
      <c r="E29" s="72"/>
      <c r="F29" s="8"/>
      <c r="G29" s="8"/>
      <c r="H29" s="8"/>
      <c r="I29" s="9"/>
      <c r="J29" s="22"/>
      <c r="K29" s="9"/>
    </row>
    <row r="30" spans="3:11" ht="21" x14ac:dyDescent="0.35">
      <c r="C30" s="72"/>
      <c r="D30" s="72"/>
      <c r="E30" s="72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2"/>
      <c r="D31" s="72"/>
      <c r="E31" s="72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customHeight="1" x14ac:dyDescent="0.35">
      <c r="C33" s="38"/>
      <c r="D33" s="95"/>
      <c r="E33" s="95"/>
      <c r="F33" s="96"/>
      <c r="G33" s="96"/>
      <c r="H33" s="96"/>
      <c r="I33" s="96"/>
      <c r="J33" s="67"/>
      <c r="K33" s="67"/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117.31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8.5" x14ac:dyDescent="0.45">
      <c r="B43" s="3"/>
      <c r="C43" s="10" t="s">
        <v>18</v>
      </c>
      <c r="D43" s="58"/>
      <c r="E43" s="3"/>
      <c r="F43" s="3"/>
      <c r="G43" s="3"/>
      <c r="H43" s="3"/>
      <c r="I43" s="4"/>
      <c r="J43" s="4"/>
      <c r="K43" s="4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59"/>
  <sheetViews>
    <sheetView topLeftCell="A10" zoomScale="85" zoomScaleNormal="85" workbookViewId="0">
      <selection activeCell="G25" sqref="G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87</v>
      </c>
      <c r="E16" s="49" t="s">
        <v>88</v>
      </c>
      <c r="F16" s="18"/>
      <c r="G16" s="18"/>
      <c r="H16" s="18">
        <v>117.31</v>
      </c>
      <c r="I16" s="18">
        <f>K35</f>
        <v>96.72</v>
      </c>
      <c r="J16" s="18">
        <f>I16+H16+G16</f>
        <v>214.03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6" t="s">
        <v>32</v>
      </c>
      <c r="E20" s="86"/>
      <c r="F20" s="46" t="s">
        <v>89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91</v>
      </c>
      <c r="G24" s="46"/>
      <c r="H24" s="46"/>
      <c r="I24" s="9"/>
      <c r="J24" s="22">
        <v>0</v>
      </c>
      <c r="K24" s="9">
        <f>H25</f>
        <v>96.72</v>
      </c>
    </row>
    <row r="25" spans="3:11" ht="21" x14ac:dyDescent="0.35">
      <c r="C25" s="39"/>
      <c r="D25" s="8"/>
      <c r="E25" s="8"/>
      <c r="F25" s="46">
        <v>8</v>
      </c>
      <c r="G25" s="46">
        <v>7</v>
      </c>
      <c r="H25" s="47">
        <f>(F25-G25)*96.72</f>
        <v>96.72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2">
        <f>F25-G25</f>
        <v>1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69"/>
      <c r="G31" s="69"/>
      <c r="H31" s="69"/>
      <c r="I31" s="9"/>
      <c r="J31" s="9"/>
      <c r="K31" s="9"/>
    </row>
    <row r="32" spans="3:11" ht="21" customHeight="1" x14ac:dyDescent="0.35">
      <c r="C32" s="38"/>
      <c r="D32" s="95"/>
      <c r="E32" s="95"/>
      <c r="F32" s="96"/>
      <c r="G32" s="96"/>
      <c r="H32" s="96"/>
      <c r="I32" s="96"/>
      <c r="J32" s="67"/>
      <c r="K32" s="67"/>
    </row>
    <row r="33" spans="2:12" ht="27" customHeight="1" x14ac:dyDescent="0.35">
      <c r="C33" s="40"/>
      <c r="D33" s="44"/>
      <c r="E33" s="44"/>
      <c r="F33" s="69"/>
      <c r="G33" s="69"/>
      <c r="H33" s="69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96.72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214.03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4" t="s">
        <v>17</v>
      </c>
      <c r="D40" s="94"/>
      <c r="E40" s="94"/>
      <c r="F40" s="94"/>
      <c r="G40" s="94"/>
      <c r="H40" s="94"/>
      <c r="I40" s="94"/>
      <c r="J40" s="94"/>
      <c r="K40" s="94"/>
      <c r="L40" s="3"/>
    </row>
    <row r="41" spans="2:12" s="8" customFormat="1" ht="21" x14ac:dyDescent="0.35">
      <c r="B41" s="3"/>
      <c r="C41" s="68"/>
      <c r="D41" s="68"/>
      <c r="E41" s="68"/>
      <c r="F41" s="68"/>
      <c r="G41" s="68"/>
      <c r="H41" s="68"/>
      <c r="I41" s="68"/>
      <c r="J41" s="68"/>
      <c r="K41" s="68"/>
      <c r="L41" s="3"/>
    </row>
    <row r="42" spans="2:12" s="8" customFormat="1" ht="28.5" x14ac:dyDescent="0.45">
      <c r="B42" s="3"/>
      <c r="C42" s="10" t="s">
        <v>18</v>
      </c>
      <c r="D42" s="58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9"/>
      <c r="D44" s="89"/>
      <c r="E44" s="89"/>
      <c r="F44" s="89"/>
      <c r="G44" s="89"/>
      <c r="H44" s="89"/>
      <c r="I44" s="89"/>
      <c r="J44" s="89"/>
      <c r="K44" s="89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0" t="s">
        <v>33</v>
      </c>
      <c r="D53" s="90"/>
      <c r="E53" s="90"/>
      <c r="F53" s="8"/>
      <c r="G53" s="90" t="s">
        <v>31</v>
      </c>
      <c r="H53" s="90"/>
      <c r="I53" s="9"/>
      <c r="J53" s="9"/>
      <c r="K53" s="9"/>
    </row>
    <row r="54" spans="3:11" ht="21" x14ac:dyDescent="0.35">
      <c r="C54" s="80" t="s">
        <v>23</v>
      </c>
      <c r="D54" s="80"/>
      <c r="E54" s="80"/>
      <c r="F54" s="8"/>
      <c r="G54" s="80" t="s">
        <v>24</v>
      </c>
      <c r="H54" s="80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C44:K44"/>
    <mergeCell ref="C53:E53"/>
    <mergeCell ref="G53:H53"/>
    <mergeCell ref="C54:E54"/>
    <mergeCell ref="G54:H54"/>
    <mergeCell ref="D26:E26"/>
    <mergeCell ref="F26:G26"/>
    <mergeCell ref="F29:H30"/>
    <mergeCell ref="D32:E32"/>
    <mergeCell ref="F32:I32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'DECEMBER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'NOVEMBER 2019'!Print_Area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2020-12-20T02:46:47Z</cp:lastPrinted>
  <dcterms:created xsi:type="dcterms:W3CDTF">2018-02-28T02:33:50Z</dcterms:created>
  <dcterms:modified xsi:type="dcterms:W3CDTF">2020-12-20T02:49:57Z</dcterms:modified>
</cp:coreProperties>
</file>