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3F1E5600-0463-4C53-878F-BADE08C83AAF}" xr6:coauthVersionLast="45" xr6:coauthVersionMax="45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2020'!$A$1:$L$59</definedName>
    <definedName name="_xlnm.Print_Area" localSheetId="10">'NOV 2020'!$A$1:$L$57</definedName>
    <definedName name="_xlnm.Print_Area" localSheetId="9">'OCT 2020'!$A$1:$L$57</definedName>
    <definedName name="_xlnm.Print_Area" localSheetId="8">'SEPT 2020'!$A$1:$L$57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3" l="1"/>
  <c r="H21" i="13"/>
  <c r="H16" i="13" l="1"/>
  <c r="G16" i="13"/>
  <c r="K35" i="13"/>
  <c r="H29" i="13"/>
  <c r="K28" i="13" s="1"/>
  <c r="F26" i="13"/>
  <c r="K24" i="13"/>
  <c r="F22" i="13"/>
  <c r="K20" i="13"/>
  <c r="K36" i="13" l="1"/>
  <c r="I16" i="13" s="1"/>
  <c r="J16" i="13" s="1"/>
  <c r="K38" i="13" l="1"/>
  <c r="H29" i="12"/>
  <c r="K28" i="12" s="1"/>
  <c r="H25" i="12" l="1"/>
  <c r="K24" i="12" s="1"/>
  <c r="H21" i="12"/>
  <c r="K20" i="12" s="1"/>
  <c r="K35" i="12"/>
  <c r="F26" i="12"/>
  <c r="F22" i="12"/>
  <c r="K36" i="12" l="1"/>
  <c r="I16" i="12" s="1"/>
  <c r="K38" i="12" s="1"/>
  <c r="H21" i="11"/>
  <c r="K20" i="11" s="1"/>
  <c r="H25" i="11"/>
  <c r="K24" i="11" s="1"/>
  <c r="K35" i="11"/>
  <c r="K33" i="11"/>
  <c r="K30" i="11"/>
  <c r="K28" i="11"/>
  <c r="F26" i="11"/>
  <c r="F22" i="11"/>
  <c r="J16" i="12" l="1"/>
  <c r="K36" i="11"/>
  <c r="I16" i="11" s="1"/>
  <c r="K38" i="11" s="1"/>
  <c r="H25" i="10"/>
  <c r="H21" i="10"/>
  <c r="J16" i="11" l="1"/>
  <c r="K35" i="10"/>
  <c r="K33" i="10"/>
  <c r="K30" i="10"/>
  <c r="K28" i="10"/>
  <c r="F26" i="10"/>
  <c r="K24" i="10"/>
  <c r="F22" i="10"/>
  <c r="K20" i="10"/>
  <c r="K36" i="10" l="1"/>
  <c r="I16" i="10" s="1"/>
  <c r="K38" i="10" s="1"/>
  <c r="H25" i="9"/>
  <c r="K24" i="9" s="1"/>
  <c r="H21" i="9"/>
  <c r="K20" i="9" s="1"/>
  <c r="K35" i="9"/>
  <c r="K33" i="9"/>
  <c r="K30" i="9"/>
  <c r="K28" i="9"/>
  <c r="F26" i="9"/>
  <c r="F22" i="9"/>
  <c r="J16" i="10" l="1"/>
  <c r="K36" i="9"/>
  <c r="I16" i="9" s="1"/>
  <c r="K38" i="9" s="1"/>
  <c r="J16" i="9" l="1"/>
  <c r="H25" i="8" l="1"/>
  <c r="K24" i="8" s="1"/>
  <c r="H21" i="8"/>
  <c r="K35" i="8"/>
  <c r="K33" i="8"/>
  <c r="K30" i="8"/>
  <c r="F26" i="8"/>
  <c r="F22" i="8"/>
  <c r="K20" i="8"/>
  <c r="K28" i="8" l="1"/>
  <c r="K36" i="8" s="1"/>
  <c r="I16" i="8" s="1"/>
  <c r="H21" i="7"/>
  <c r="K35" i="7"/>
  <c r="K33" i="7"/>
  <c r="K30" i="7"/>
  <c r="F26" i="7"/>
  <c r="H25" i="7"/>
  <c r="K24" i="7" s="1"/>
  <c r="F22" i="7"/>
  <c r="I28" i="7" l="1"/>
  <c r="K28" i="7" s="1"/>
  <c r="K20" i="7"/>
  <c r="K36" i="7" s="1"/>
  <c r="I16" i="7" s="1"/>
  <c r="K38" i="8"/>
  <c r="J16" i="8"/>
  <c r="F26" i="6"/>
  <c r="F22" i="6"/>
  <c r="H25" i="6"/>
  <c r="K24" i="6" s="1"/>
  <c r="H21" i="6"/>
  <c r="K20" i="6" s="1"/>
  <c r="K35" i="6"/>
  <c r="K33" i="6"/>
  <c r="K30" i="6"/>
  <c r="I28" i="6" l="1"/>
  <c r="K28" i="6" s="1"/>
  <c r="J16" i="7"/>
  <c r="K38" i="7"/>
  <c r="K36" i="6"/>
  <c r="I16" i="6" s="1"/>
  <c r="J16" i="6" s="1"/>
  <c r="K34" i="5"/>
  <c r="K32" i="5"/>
  <c r="K29" i="5"/>
  <c r="K27" i="5"/>
  <c r="H25" i="5"/>
  <c r="K24" i="5" s="1"/>
  <c r="H21" i="5"/>
  <c r="K20" i="5" s="1"/>
  <c r="K38" i="6" l="1"/>
  <c r="K35" i="5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J16" i="4" s="1"/>
  <c r="K37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<sst xmlns="http://schemas.openxmlformats.org/spreadsheetml/2006/main" count="506" uniqueCount="110">
  <si>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</si>
  <si>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</si>
  <si>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</si>
  <si>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</si>
  <si>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</si>
  <si>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</si>
  <si>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</si>
  <si>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</si>
  <si>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</si>
  <si>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</si>
  <si>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</si>
  <si>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</si>
  <si>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</si>
  <si>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</si>
  <si>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</si>
  <si>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</si>
  <si>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</si>
  <si>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</si>
  <si>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</si>
  <si>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</si>
  <si>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</si>
  <si>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</si>
  <si>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</si>
  <si>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</si>
  <si>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</si>
  <si>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</si>
  <si>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</si>
  <si>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</si>
  <si>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</si>
  <si>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</si>
  <si>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</si>
  <si>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</si>
  <si>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</si>
  <si>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</si>
  <si>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</si>
  <si>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</si>
  <si>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JUSTINE AR-GRACE HABOC</t>
  </si>
  <si>
    <t>37A09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</si>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</sst>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830036</xdr:colOff>
      <xdr:row>51</xdr:row>
      <xdr:rowOff>217714</xdr:rowOff>
    </xdr:from>
    <xdr:to>
      <xdr:col>4</xdr:col>
      <xdr:colOff>283620</xdr:colOff>
      <xdr:row>53</xdr:row>
      <xdr:rowOff>46263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786" y="14505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7A09%20-%20HAB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314.43</v>
          </cell>
          <cell r="L17">
            <v>175.62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9" t="s">
        <v>32</v>
      </c>
      <c r="E20" s="89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97</v>
      </c>
      <c r="H15" s="13" t="s">
        <v>98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93</v>
      </c>
      <c r="E16" s="48" t="s">
        <v>94</v>
      </c>
      <c r="F16" s="18"/>
      <c r="G16" s="18">
        <v>5479.2</v>
      </c>
      <c r="H16" s="18">
        <v>205.09</v>
      </c>
      <c r="I16" s="18">
        <f>K36</f>
        <v>1654.76</v>
      </c>
      <c r="J16" s="18">
        <f>I16+H16+G16</f>
        <v>7339.0499999999993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8" t="s">
        <v>101</v>
      </c>
      <c r="E20" s="98"/>
      <c r="F20" s="45" t="s">
        <v>95</v>
      </c>
      <c r="G20" s="45"/>
      <c r="H20" s="45"/>
      <c r="I20" s="9"/>
      <c r="J20" s="22">
        <v>0</v>
      </c>
      <c r="K20" s="9">
        <f>H21</f>
        <v>87.84</v>
      </c>
    </row>
    <row r="21" spans="3:11" ht="21" x14ac:dyDescent="0.35">
      <c r="C21" s="38"/>
      <c r="D21" s="8"/>
      <c r="E21" s="8"/>
      <c r="F21" s="45">
        <v>18</v>
      </c>
      <c r="G21" s="45">
        <v>6</v>
      </c>
      <c r="H21" s="46">
        <f>(F21-G21)*7.32</f>
        <v>87.84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12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102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197.12</v>
      </c>
    </row>
    <row r="25" spans="3:11" ht="21" x14ac:dyDescent="0.35">
      <c r="C25" s="38"/>
      <c r="D25" s="8"/>
      <c r="E25" s="8"/>
      <c r="F25" s="45">
        <v>3</v>
      </c>
      <c r="G25" s="45">
        <v>1</v>
      </c>
      <c r="H25" s="46">
        <f>(F25-G25)*98.56</f>
        <v>197.12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2</v>
      </c>
      <c r="G26" s="95"/>
      <c r="H26" s="44"/>
      <c r="I26" s="9"/>
      <c r="J26" s="9"/>
      <c r="K26" s="9"/>
    </row>
    <row r="27" spans="3:11" ht="21" x14ac:dyDescent="0.35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 x14ac:dyDescent="0.35">
      <c r="C28" s="37">
        <v>43962</v>
      </c>
      <c r="D28" s="98" t="s">
        <v>99</v>
      </c>
      <c r="E28" s="98"/>
      <c r="F28" s="45" t="s">
        <v>100</v>
      </c>
      <c r="G28" s="45"/>
      <c r="H28" s="45"/>
      <c r="I28" s="9"/>
      <c r="J28" s="22">
        <v>0</v>
      </c>
      <c r="K28" s="9">
        <f>H29</f>
        <v>1369.8</v>
      </c>
    </row>
    <row r="29" spans="3:11" ht="21" customHeight="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/>
      <c r="K29" s="9"/>
    </row>
    <row r="30" spans="3:11" ht="21" x14ac:dyDescent="0.35">
      <c r="C30" s="68"/>
      <c r="D30" s="68"/>
      <c r="E30" s="68"/>
      <c r="F30" s="81"/>
      <c r="G30" s="82"/>
      <c r="H30" s="82"/>
      <c r="I30" s="9"/>
    </row>
    <row r="31" spans="3:11" ht="35.1" customHeight="1" x14ac:dyDescent="0.35">
      <c r="C31" s="68"/>
      <c r="D31" s="68"/>
      <c r="E31" s="68"/>
      <c r="F31" s="82"/>
      <c r="G31" s="82"/>
      <c r="H31" s="82"/>
      <c r="I31" s="9"/>
      <c r="J31" s="9"/>
      <c r="K31" s="9"/>
    </row>
    <row r="32" spans="3:11" ht="21" x14ac:dyDescent="0.35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/>
      <c r="K33" s="9"/>
    </row>
    <row r="34" spans="2:12" ht="27" customHeight="1" x14ac:dyDescent="0.35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1654.76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7339.0499999999993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3:H33"/>
    <mergeCell ref="C41:K41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0"/>
  <sheetViews>
    <sheetView tabSelected="1" topLeftCell="A10" zoomScale="70" zoomScaleNormal="70" workbookViewId="0">
      <selection activeCell="Q17" sqref="Q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97</v>
      </c>
      <c r="H15" s="13" t="s">
        <v>98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104</v>
      </c>
      <c r="E16" s="48" t="s">
        <v>105</v>
      </c>
      <c r="F16" s="18"/>
      <c r="G16" s="18">
        <f>[1]ASU!$E$12</f>
        <v>6849</v>
      </c>
      <c r="H16" s="18">
        <f>[1]Sheet1!$E$17+[1]Sheet1!$L$17</f>
        <v>490.05</v>
      </c>
      <c r="I16" s="18">
        <f>K36</f>
        <v>1409.8999999999999</v>
      </c>
      <c r="J16" s="18">
        <f>I16+H16+G16</f>
        <v>8748.9500000000007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8" t="s">
        <v>32</v>
      </c>
      <c r="E20" s="98"/>
      <c r="F20" s="45" t="s">
        <v>108</v>
      </c>
      <c r="G20" s="45"/>
      <c r="H20" s="45"/>
      <c r="I20" s="9"/>
      <c r="J20" s="22">
        <v>0</v>
      </c>
      <c r="K20" s="9">
        <f>H21</f>
        <v>40.099999999999994</v>
      </c>
    </row>
    <row r="21" spans="3:11" ht="21" x14ac:dyDescent="0.35">
      <c r="C21" s="38"/>
      <c r="D21" s="8"/>
      <c r="E21" s="8"/>
      <c r="F21" s="45">
        <v>23</v>
      </c>
      <c r="G21" s="45">
        <v>18</v>
      </c>
      <c r="H21" s="46">
        <f>(F21-G21)*8.02</f>
        <v>40.099999999999994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5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79"/>
      <c r="E27" s="79"/>
      <c r="F27" s="80"/>
      <c r="G27" s="80"/>
      <c r="H27" s="44"/>
      <c r="I27" s="9"/>
      <c r="J27" s="9"/>
      <c r="K27" s="9"/>
    </row>
    <row r="28" spans="3:11" ht="21" x14ac:dyDescent="0.35">
      <c r="C28" s="37">
        <v>44170</v>
      </c>
      <c r="D28" s="98" t="s">
        <v>99</v>
      </c>
      <c r="E28" s="98"/>
      <c r="F28" s="45" t="s">
        <v>106</v>
      </c>
      <c r="G28" s="45"/>
      <c r="H28" s="45"/>
      <c r="I28" s="9"/>
      <c r="J28" s="22">
        <v>0</v>
      </c>
      <c r="K28" s="9">
        <f>H29</f>
        <v>1369.8</v>
      </c>
    </row>
    <row r="29" spans="3:11" ht="21" customHeight="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/>
      <c r="K29" s="9"/>
    </row>
    <row r="30" spans="3:11" ht="21" x14ac:dyDescent="0.35">
      <c r="C30" s="68"/>
      <c r="D30" s="68"/>
      <c r="E30" s="68"/>
      <c r="F30" s="81"/>
      <c r="G30" s="82"/>
      <c r="H30" s="82"/>
      <c r="I30" s="9"/>
    </row>
    <row r="31" spans="3:11" ht="35.1" customHeight="1" x14ac:dyDescent="0.35">
      <c r="C31" s="68"/>
      <c r="D31" s="68"/>
      <c r="E31" s="68"/>
      <c r="F31" s="82"/>
      <c r="G31" s="82"/>
      <c r="H31" s="82"/>
      <c r="I31" s="9"/>
      <c r="J31" s="9"/>
      <c r="K31" s="9"/>
    </row>
    <row r="32" spans="3:11" ht="21" x14ac:dyDescent="0.35">
      <c r="C32" s="39"/>
      <c r="D32" s="43"/>
      <c r="E32" s="43"/>
      <c r="F32" s="78"/>
      <c r="G32" s="78"/>
      <c r="H32" s="78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/>
      <c r="K33" s="9"/>
    </row>
    <row r="34" spans="2:12" ht="27" customHeight="1" x14ac:dyDescent="0.35">
      <c r="C34" s="39"/>
      <c r="D34" s="43"/>
      <c r="E34" s="43"/>
      <c r="F34" s="78"/>
      <c r="G34" s="78"/>
      <c r="H34" s="7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1409.8999999999999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8748.9500000000007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107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196.46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9" t="s">
        <v>32</v>
      </c>
      <c r="E20" s="89"/>
      <c r="F20" s="45" t="s">
        <v>46</v>
      </c>
      <c r="G20" s="45"/>
      <c r="H20" s="45"/>
      <c r="I20" s="9"/>
      <c r="J20" s="22">
        <v>0</v>
      </c>
      <c r="K20" s="9">
        <f>H21</f>
        <v>79.150000000000006</v>
      </c>
    </row>
    <row r="21" spans="3:11" ht="21" x14ac:dyDescent="0.35">
      <c r="C21" s="38"/>
      <c r="D21" s="8"/>
      <c r="E21" s="8"/>
      <c r="F21" s="45">
        <v>5</v>
      </c>
      <c r="G21" s="45">
        <v>0</v>
      </c>
      <c r="H21" s="46">
        <f>(F21-G21)*15.83</f>
        <v>79.150000000000006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196.46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196.46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6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196.46</v>
      </c>
      <c r="I16" s="18">
        <f>K35</f>
        <v>0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9" t="s">
        <v>32</v>
      </c>
      <c r="E20" s="89"/>
      <c r="F20" s="45" t="s">
        <v>51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196.46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28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196.46</v>
      </c>
      <c r="I16" s="18">
        <f>K36</f>
        <v>0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9" t="s">
        <v>32</v>
      </c>
      <c r="E20" s="89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6" t="s">
        <v>64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196.46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topLeftCell="A16" zoomScale="70" zoomScaleNormal="70" workbookViewId="0">
      <selection activeCell="N43" sqref="N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69</v>
      </c>
      <c r="E16" s="48" t="s">
        <v>70</v>
      </c>
      <c r="F16" s="18"/>
      <c r="G16" s="18"/>
      <c r="H16" s="18">
        <v>196.46</v>
      </c>
      <c r="I16" s="18">
        <f>K36</f>
        <v>0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9" t="s">
        <v>32</v>
      </c>
      <c r="E20" s="89"/>
      <c r="F20" s="45" t="s">
        <v>71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6" t="s">
        <v>67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196.46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65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66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0" zoomScale="70" zoomScaleNormal="70" workbookViewId="0">
      <selection activeCell="N23" sqref="N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196.46</v>
      </c>
      <c r="I16" s="18">
        <f>K36</f>
        <v>0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9" t="s">
        <v>32</v>
      </c>
      <c r="E20" s="89"/>
      <c r="F20" s="45" t="s">
        <v>76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196.46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zoomScale="70" zoomScaleNormal="70" workbookViewId="0">
      <selection activeCell="O28" sqref="O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79</v>
      </c>
      <c r="E16" s="48" t="s">
        <v>80</v>
      </c>
      <c r="F16" s="18"/>
      <c r="G16" s="18"/>
      <c r="H16" s="18">
        <v>196.46</v>
      </c>
      <c r="I16" s="18">
        <f>K36</f>
        <v>0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9" t="s">
        <v>32</v>
      </c>
      <c r="E20" s="89"/>
      <c r="F20" s="45" t="s">
        <v>81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196.46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9" zoomScale="70" zoomScaleNormal="70" workbookViewId="0">
      <selection activeCell="Q24" sqref="Q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84</v>
      </c>
      <c r="E16" s="48" t="s">
        <v>85</v>
      </c>
      <c r="F16" s="18"/>
      <c r="G16" s="18"/>
      <c r="H16" s="18">
        <v>196.46</v>
      </c>
      <c r="I16" s="18">
        <f>K36</f>
        <v>0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9" t="s">
        <v>32</v>
      </c>
      <c r="E20" s="89"/>
      <c r="F20" s="45" t="s">
        <v>86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66"/>
      <c r="E27" s="66"/>
      <c r="F27" s="67"/>
      <c r="G27" s="67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5"/>
      <c r="G34" s="65"/>
      <c r="H34" s="6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196.46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89</v>
      </c>
      <c r="E16" s="48" t="s">
        <v>90</v>
      </c>
      <c r="F16" s="18"/>
      <c r="G16" s="18"/>
      <c r="H16" s="18">
        <v>196.46</v>
      </c>
      <c r="I16" s="18">
        <f>K36</f>
        <v>8.6300000000000008</v>
      </c>
      <c r="J16" s="18">
        <f>I16+H16+G16</f>
        <v>205.09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9" t="s">
        <v>32</v>
      </c>
      <c r="E20" s="89"/>
      <c r="F20" s="45" t="s">
        <v>91</v>
      </c>
      <c r="G20" s="45"/>
      <c r="H20" s="45"/>
      <c r="I20" s="9"/>
      <c r="J20" s="22">
        <v>0</v>
      </c>
      <c r="K20" s="9">
        <f>H21</f>
        <v>8.6300000000000008</v>
      </c>
    </row>
    <row r="21" spans="3:11" ht="21" x14ac:dyDescent="0.35">
      <c r="C21" s="38"/>
      <c r="D21" s="8"/>
      <c r="E21" s="8"/>
      <c r="F21" s="45">
        <v>6</v>
      </c>
      <c r="G21" s="45">
        <v>5</v>
      </c>
      <c r="H21" s="46">
        <f>(F21-G21)*8.63</f>
        <v>8.6300000000000008</v>
      </c>
      <c r="I21" s="9"/>
      <c r="J21" s="9"/>
      <c r="K21" s="9"/>
    </row>
    <row r="22" spans="3:11" ht="21" x14ac:dyDescent="0.35">
      <c r="C22" s="38"/>
      <c r="D22" s="94" t="s">
        <v>61</v>
      </c>
      <c r="E22" s="94"/>
      <c r="F22" s="95">
        <f>F21-G21</f>
        <v>1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4" t="s">
        <v>62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8"/>
      <c r="D31" s="68"/>
      <c r="E31" s="68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8.6300000000000008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205.09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2020-12-20T06:13:35Z</cp:lastPrinted>
  <dcterms:created xsi:type="dcterms:W3CDTF">2018-02-28T02:33:50Z</dcterms:created>
  <dcterms:modified xsi:type="dcterms:W3CDTF">2020-12-20T06:14:08Z</dcterms:modified>
</cp:coreProperties>
</file>