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"/>
    </mc:Choice>
  </mc:AlternateContent>
  <xr:revisionPtr revIDLastSave="0" documentId="13_ncr:1_{DD108DEF-AF64-476D-81FE-DCF6A64D9EC1}" xr6:coauthVersionLast="45" xr6:coauthVersionMax="45" xr10:uidLastSave="{00000000-0000-0000-0000-000000000000}"/>
  <bookViews>
    <workbookView xWindow="-120" yWindow="-120" windowWidth="20730" windowHeight="11160" activeTab="5" xr2:uid="{00000000-000D-0000-FFFF-FFFF00000000}"/>
  </bookViews>
  <sheets>
    <sheet name="JUN 2020" sheetId="3" r:id="rId1"/>
    <sheet name="JUL 2020" sheetId="4" r:id="rId2"/>
    <sheet name="AUG 2020" sheetId="5" r:id="rId3"/>
    <sheet name="SEPT 2020" sheetId="6" r:id="rId4"/>
    <sheet name="OCT 2020" sheetId="7" r:id="rId5"/>
    <sheet name="NOV 2020" sheetId="8" r:id="rId6"/>
  </sheets>
  <definedNames>
    <definedName name="_xlnm.Print_Area" localSheetId="2">'AUG 2020'!$A$1:$K$57</definedName>
    <definedName name="_xlnm.Print_Area" localSheetId="1">'JUL 2020'!$A$1:$K$57</definedName>
    <definedName name="_xlnm.Print_Area" localSheetId="0">'JUN 2020'!$A$1:$K$57</definedName>
    <definedName name="_xlnm.Print_Area" localSheetId="5">'NOV 2020'!$A$1:$K$54</definedName>
    <definedName name="_xlnm.Print_Area" localSheetId="4">'OCT 2020'!$A$1:$K$57</definedName>
    <definedName name="_xlnm.Print_Area" localSheetId="3">'SEPT 2020'!$A$1:$K$57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8" l="1"/>
  <c r="H21" i="8"/>
  <c r="K31" i="8" l="1"/>
  <c r="H29" i="8"/>
  <c r="K29" i="8" s="1"/>
  <c r="F26" i="8"/>
  <c r="K24" i="8"/>
  <c r="F22" i="8"/>
  <c r="K20" i="8"/>
  <c r="K32" i="8" l="1"/>
  <c r="I16" i="8" s="1"/>
  <c r="K34" i="8" s="1"/>
  <c r="J16" i="8" l="1"/>
  <c r="H29" i="7"/>
  <c r="K29" i="7" s="1"/>
  <c r="H21" i="7" l="1"/>
  <c r="H25" i="7"/>
  <c r="K34" i="7" l="1"/>
  <c r="F26" i="7"/>
  <c r="K24" i="7"/>
  <c r="F22" i="7"/>
  <c r="K20" i="7"/>
  <c r="K35" i="7" l="1"/>
  <c r="I16" i="7" s="1"/>
  <c r="K37" i="7" s="1"/>
  <c r="H21" i="6"/>
  <c r="K20" i="6" s="1"/>
  <c r="H25" i="6"/>
  <c r="K24" i="6" s="1"/>
  <c r="K34" i="6"/>
  <c r="K32" i="6"/>
  <c r="K29" i="6"/>
  <c r="K27" i="6"/>
  <c r="F26" i="6"/>
  <c r="F22" i="6"/>
  <c r="J16" i="7" l="1"/>
  <c r="K35" i="6"/>
  <c r="I16" i="6" s="1"/>
  <c r="H25" i="5"/>
  <c r="H21" i="5"/>
  <c r="K37" i="6" l="1"/>
  <c r="J16" i="6"/>
  <c r="K34" i="5"/>
  <c r="K32" i="5"/>
  <c r="K29" i="5"/>
  <c r="K27" i="5"/>
  <c r="F26" i="5"/>
  <c r="K24" i="5"/>
  <c r="F22" i="5"/>
  <c r="K20" i="5"/>
  <c r="K35" i="5" l="1"/>
  <c r="I16" i="5" s="1"/>
  <c r="K37" i="5" s="1"/>
  <c r="H21" i="4"/>
  <c r="H25" i="4"/>
  <c r="K24" i="4" s="1"/>
  <c r="K34" i="4"/>
  <c r="K32" i="4"/>
  <c r="K29" i="4"/>
  <c r="K27" i="4"/>
  <c r="F26" i="4"/>
  <c r="F22" i="4"/>
  <c r="K20" i="4"/>
  <c r="F22" i="3"/>
  <c r="J16" i="5" l="1"/>
  <c r="K35" i="4"/>
  <c r="I16" i="4" s="1"/>
  <c r="K37" i="4" s="1"/>
  <c r="F26" i="3"/>
  <c r="H25" i="3"/>
  <c r="H21" i="3"/>
  <c r="J16" i="4" l="1"/>
  <c r="K20" i="3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<sst xmlns="http://schemas.openxmlformats.org/spreadsheetml/2006/main" count="274" uniqueCount="79">
  <si>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</si>
  <si>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</si>
  <si>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</si>
  <si>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</si>
  <si>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</si>
  <si>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</si>
  <si>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</si>
  <si>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</si>
  <si>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</si>
  <si>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</si>
  <si>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</si>
  <si>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</si>
  <si>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</si>
  <si>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</si>
  <si>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</si>
  <si>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</si>
  <si>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</si>
  <si>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</si>
  <si>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</si>
  <si>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</si>
  <si>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</si>
  <si>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</si>
  <si>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</si>
  <si>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</si>
  <si>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</si>
  <si>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</si>
  <si>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</si>
  <si>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</si>
  <si>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</si>
  <si>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</si>
  <si>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</si>
  <si>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</si>
  <si>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</si>
  <si>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</si>
  <si>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</si>
  <si>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</si>
  <si>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</si>
  <si>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</si>
  <si>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JENINA LIZA DANAO</t>
  </si>
  <si>
    <t>37B01</t>
  </si>
  <si>
    <t>BILLING MONTH: JULY 2020</t>
  </si>
  <si>
    <t>BILLING MONTH: JUNE 2020</t>
  </si>
  <si>
    <t>JUL 5 2020</t>
  </si>
  <si>
    <t>JUL 15 2020</t>
  </si>
  <si>
    <t>PRES: JUN 25 2020 - PREV: JUN 22 2020 * 9.62</t>
  </si>
  <si>
    <t>PRES: JUN 25 2020 - PREV: JUN 22 2020 * 96.22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</si>
  <si>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</si>
  <si>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</si>
  <si>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</si>
  <si>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</si>
  <si>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</si>
  <si>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</si>
  <si>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</si>
  <si>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</si>
  <si>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</si>
  <si>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</si>
  <si>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</si>
  <si>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</si>
  <si>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</si>
  <si>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</si>
  <si>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</si>
  <si>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</si>
  <si>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</si>
  <si>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</si>
  <si>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</si>
  <si>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</si>
  <si>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</si>
  <si>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ASSOCIATION DUES</t>
  </si>
  <si>
    <t>ELECTRICITY - OCT 2020</t>
  </si>
  <si>
    <t>WATER - OCT 2020</t>
  </si>
  <si>
    <t>FOR THE MONTH OF NOV 2020</t>
  </si>
  <si>
    <t>BILLING MONTH: DECEMBER 2020</t>
  </si>
  <si>
    <t>DEC 5 2020</t>
  </si>
  <si>
    <t>DEC 15 2020</t>
  </si>
  <si>
    <t>FOR THE MONTH OF DEC 2020</t>
  </si>
  <si>
    <t xml:space="preserve">ELECTRICITY 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</si>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</sst>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52</xdr:row>
      <xdr:rowOff>0</xdr:rowOff>
    </xdr:from>
    <xdr:to>
      <xdr:col>4</xdr:col>
      <xdr:colOff>433298</xdr:colOff>
      <xdr:row>53</xdr:row>
      <xdr:rowOff>100692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4396357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152893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852071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152893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687425"/>
          <a:ext cx="745671" cy="12196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0"/>
  <sheetViews>
    <sheetView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1" t="s">
        <v>14</v>
      </c>
      <c r="J3" s="61"/>
      <c r="K3" s="61"/>
    </row>
    <row r="4" spans="3:11" ht="21" x14ac:dyDescent="0.35">
      <c r="C4" s="8"/>
      <c r="D4" s="8"/>
      <c r="E4" s="8"/>
      <c r="F4" s="8"/>
      <c r="G4" s="8"/>
      <c r="H4" s="8"/>
      <c r="I4" s="61"/>
      <c r="J4" s="61"/>
      <c r="K4" s="6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2" t="s">
        <v>12</v>
      </c>
      <c r="D14" s="63"/>
      <c r="E14" s="63"/>
      <c r="F14" s="63"/>
      <c r="G14" s="63"/>
      <c r="H14" s="63"/>
      <c r="I14" s="63"/>
      <c r="J14" s="63"/>
      <c r="K14" s="6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42</v>
      </c>
      <c r="E16" s="47" t="s">
        <v>43</v>
      </c>
      <c r="F16" s="18"/>
      <c r="G16" s="18"/>
      <c r="H16" s="18"/>
      <c r="I16" s="18">
        <f>K35</f>
        <v>9.6199999999999992</v>
      </c>
      <c r="J16" s="18">
        <f>I16+H16+G16</f>
        <v>9.6199999999999992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5" t="s">
        <v>8</v>
      </c>
      <c r="E19" s="65"/>
      <c r="F19" s="65" t="s">
        <v>9</v>
      </c>
      <c r="G19" s="65"/>
      <c r="H19" s="65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43958</v>
      </c>
      <c r="D20" s="66" t="s">
        <v>32</v>
      </c>
      <c r="E20" s="66"/>
      <c r="F20" s="44" t="s">
        <v>44</v>
      </c>
      <c r="G20" s="44"/>
      <c r="H20" s="44"/>
      <c r="I20" s="9"/>
      <c r="J20" s="22">
        <v>0</v>
      </c>
      <c r="K20" s="9">
        <f>H21</f>
        <v>9.6199999999999992</v>
      </c>
    </row>
    <row r="21" spans="3:11" ht="21" x14ac:dyDescent="0.35">
      <c r="C21" s="37"/>
      <c r="D21" s="8"/>
      <c r="E21" s="8"/>
      <c r="F21" s="44">
        <v>3</v>
      </c>
      <c r="G21" s="44">
        <v>2</v>
      </c>
      <c r="H21" s="45">
        <f>(F21-G21)*9.62</f>
        <v>9.6199999999999992</v>
      </c>
      <c r="I21" s="9"/>
      <c r="J21" s="9"/>
      <c r="K21" s="9"/>
    </row>
    <row r="22" spans="3:11" ht="21" x14ac:dyDescent="0.35">
      <c r="C22" s="37"/>
      <c r="D22" s="55" t="s">
        <v>36</v>
      </c>
      <c r="E22" s="55"/>
      <c r="F22" s="54">
        <f>F21-G21</f>
        <v>1</v>
      </c>
      <c r="G22" s="54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43958</v>
      </c>
      <c r="D24" s="8" t="s">
        <v>15</v>
      </c>
      <c r="E24" s="8"/>
      <c r="F24" s="44" t="s">
        <v>45</v>
      </c>
      <c r="G24" s="44"/>
      <c r="H24" s="44"/>
      <c r="I24" s="9"/>
      <c r="J24" s="22">
        <v>0</v>
      </c>
      <c r="K24" s="9">
        <f>H25</f>
        <v>0</v>
      </c>
    </row>
    <row r="25" spans="3:11" ht="21" x14ac:dyDescent="0.35">
      <c r="C25" s="37"/>
      <c r="D25" s="8"/>
      <c r="E25" s="8"/>
      <c r="F25" s="44">
        <v>0</v>
      </c>
      <c r="G25" s="44">
        <v>0</v>
      </c>
      <c r="H25" s="45">
        <f>(F25-G25)*96.22</f>
        <v>0</v>
      </c>
      <c r="I25" s="9"/>
      <c r="J25" s="9"/>
      <c r="K25" s="9"/>
    </row>
    <row r="26" spans="3:11" ht="21" x14ac:dyDescent="0.35">
      <c r="C26" s="37"/>
      <c r="D26" s="55" t="s">
        <v>37</v>
      </c>
      <c r="E26" s="55"/>
      <c r="F26" s="54">
        <f>F25-G25</f>
        <v>0</v>
      </c>
      <c r="G26" s="54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57"/>
      <c r="G29" s="58"/>
      <c r="H29" s="58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58"/>
      <c r="G30" s="58"/>
      <c r="H30" s="58"/>
      <c r="I30" s="9"/>
      <c r="J30" s="9"/>
      <c r="K30" s="9"/>
    </row>
    <row r="31" spans="3:11" ht="21" x14ac:dyDescent="0.35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 x14ac:dyDescent="0.35">
      <c r="C32" s="36"/>
      <c r="D32" s="42"/>
      <c r="E32" s="42"/>
      <c r="F32" s="57"/>
      <c r="G32" s="58"/>
      <c r="H32" s="58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9.6199999999999992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9.6199999999999992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6" t="s">
        <v>17</v>
      </c>
      <c r="D40" s="56"/>
      <c r="E40" s="56"/>
      <c r="F40" s="56"/>
      <c r="G40" s="56"/>
      <c r="H40" s="56"/>
      <c r="I40" s="56"/>
      <c r="J40" s="56"/>
      <c r="K40" s="5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59"/>
      <c r="D45" s="59"/>
      <c r="E45" s="59"/>
      <c r="F45" s="59"/>
      <c r="G45" s="59"/>
      <c r="H45" s="59"/>
      <c r="I45" s="59"/>
      <c r="J45" s="59"/>
      <c r="K45" s="5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0" t="s">
        <v>33</v>
      </c>
      <c r="D54" s="60"/>
      <c r="E54" s="60"/>
      <c r="F54" s="8"/>
      <c r="G54" s="60" t="s">
        <v>31</v>
      </c>
      <c r="H54" s="60"/>
      <c r="I54" s="9"/>
      <c r="J54" s="9"/>
      <c r="K54" s="9"/>
    </row>
    <row r="55" spans="3:11" ht="21" x14ac:dyDescent="0.35">
      <c r="C55" s="56" t="s">
        <v>23</v>
      </c>
      <c r="D55" s="56"/>
      <c r="E55" s="56"/>
      <c r="F55" s="8"/>
      <c r="G55" s="56" t="s">
        <v>24</v>
      </c>
      <c r="H55" s="5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I3:K4"/>
    <mergeCell ref="C14:K14"/>
    <mergeCell ref="D19:E19"/>
    <mergeCell ref="F19:H19"/>
    <mergeCell ref="D20:E20"/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60"/>
  <sheetViews>
    <sheetView topLeftCell="A4"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1" t="s">
        <v>14</v>
      </c>
      <c r="J3" s="61"/>
      <c r="K3" s="61"/>
    </row>
    <row r="4" spans="3:11" ht="21" x14ac:dyDescent="0.35">
      <c r="C4" s="8"/>
      <c r="D4" s="8"/>
      <c r="E4" s="8"/>
      <c r="F4" s="8"/>
      <c r="G4" s="8"/>
      <c r="H4" s="8"/>
      <c r="I4" s="61"/>
      <c r="J4" s="61"/>
      <c r="K4" s="6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2" t="s">
        <v>12</v>
      </c>
      <c r="D14" s="63"/>
      <c r="E14" s="63"/>
      <c r="F14" s="63"/>
      <c r="G14" s="63"/>
      <c r="H14" s="63"/>
      <c r="I14" s="63"/>
      <c r="J14" s="63"/>
      <c r="K14" s="6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46</v>
      </c>
      <c r="E16" s="47" t="s">
        <v>47</v>
      </c>
      <c r="F16" s="18"/>
      <c r="G16" s="18"/>
      <c r="H16" s="18">
        <v>9.6199999999999992</v>
      </c>
      <c r="I16" s="18">
        <f>K35</f>
        <v>714.8599999999999</v>
      </c>
      <c r="J16" s="18">
        <f>I16+H16+G16</f>
        <v>724.4799999999999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5" t="s">
        <v>8</v>
      </c>
      <c r="E19" s="65"/>
      <c r="F19" s="65" t="s">
        <v>9</v>
      </c>
      <c r="G19" s="65"/>
      <c r="H19" s="65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43959</v>
      </c>
      <c r="D20" s="66" t="s">
        <v>32</v>
      </c>
      <c r="E20" s="66"/>
      <c r="F20" s="44" t="s">
        <v>48</v>
      </c>
      <c r="G20" s="44"/>
      <c r="H20" s="44"/>
      <c r="I20" s="9"/>
      <c r="J20" s="22">
        <v>0</v>
      </c>
      <c r="K20" s="9">
        <f>H21</f>
        <v>521.41999999999996</v>
      </c>
    </row>
    <row r="21" spans="3:11" ht="21" x14ac:dyDescent="0.35">
      <c r="C21" s="37"/>
      <c r="D21" s="8"/>
      <c r="E21" s="8"/>
      <c r="F21" s="44">
        <v>61</v>
      </c>
      <c r="G21" s="44">
        <v>3</v>
      </c>
      <c r="H21" s="45">
        <f>(F21-G21)*8.99</f>
        <v>521.41999999999996</v>
      </c>
      <c r="I21" s="9"/>
      <c r="J21" s="9"/>
      <c r="K21" s="9"/>
    </row>
    <row r="22" spans="3:11" ht="21" x14ac:dyDescent="0.35">
      <c r="C22" s="37"/>
      <c r="D22" s="55" t="s">
        <v>36</v>
      </c>
      <c r="E22" s="55"/>
      <c r="F22" s="54">
        <f>F21-G21</f>
        <v>58</v>
      </c>
      <c r="G22" s="54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43959</v>
      </c>
      <c r="D24" s="8" t="s">
        <v>15</v>
      </c>
      <c r="E24" s="8"/>
      <c r="F24" s="44" t="s">
        <v>49</v>
      </c>
      <c r="G24" s="44"/>
      <c r="H24" s="44"/>
      <c r="I24" s="9"/>
      <c r="J24" s="22">
        <v>0</v>
      </c>
      <c r="K24" s="9">
        <f>H25</f>
        <v>193.44</v>
      </c>
    </row>
    <row r="25" spans="3:11" ht="21" x14ac:dyDescent="0.35">
      <c r="C25" s="37"/>
      <c r="D25" s="8"/>
      <c r="E25" s="8"/>
      <c r="F25" s="44">
        <v>2</v>
      </c>
      <c r="G25" s="44">
        <v>0</v>
      </c>
      <c r="H25" s="45">
        <f>(F25-G25)*96.72</f>
        <v>193.44</v>
      </c>
      <c r="I25" s="9"/>
      <c r="J25" s="9"/>
      <c r="K25" s="9"/>
    </row>
    <row r="26" spans="3:11" ht="21" x14ac:dyDescent="0.35">
      <c r="C26" s="37"/>
      <c r="D26" s="55" t="s">
        <v>37</v>
      </c>
      <c r="E26" s="55"/>
      <c r="F26" s="54">
        <f>F25-G25</f>
        <v>2</v>
      </c>
      <c r="G26" s="54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57"/>
      <c r="G29" s="58"/>
      <c r="H29" s="58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58"/>
      <c r="G30" s="58"/>
      <c r="H30" s="58"/>
      <c r="I30" s="9"/>
      <c r="J30" s="9"/>
      <c r="K30" s="9"/>
    </row>
    <row r="31" spans="3:11" ht="21" x14ac:dyDescent="0.35">
      <c r="C31" s="38"/>
      <c r="D31" s="42"/>
      <c r="E31" s="42"/>
      <c r="F31" s="49"/>
      <c r="G31" s="49"/>
      <c r="H31" s="49"/>
      <c r="I31" s="9"/>
      <c r="J31" s="9"/>
      <c r="K31" s="9"/>
    </row>
    <row r="32" spans="3:11" ht="21" x14ac:dyDescent="0.35">
      <c r="C32" s="36"/>
      <c r="D32" s="42"/>
      <c r="E32" s="42"/>
      <c r="F32" s="57"/>
      <c r="G32" s="58"/>
      <c r="H32" s="58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9"/>
      <c r="G33" s="49"/>
      <c r="H33" s="49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714.8599999999999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724.4799999999999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6" t="s">
        <v>17</v>
      </c>
      <c r="D40" s="56"/>
      <c r="E40" s="56"/>
      <c r="F40" s="56"/>
      <c r="G40" s="56"/>
      <c r="H40" s="56"/>
      <c r="I40" s="56"/>
      <c r="J40" s="56"/>
      <c r="K40" s="5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59"/>
      <c r="D45" s="59"/>
      <c r="E45" s="59"/>
      <c r="F45" s="59"/>
      <c r="G45" s="59"/>
      <c r="H45" s="59"/>
      <c r="I45" s="59"/>
      <c r="J45" s="59"/>
      <c r="K45" s="5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0" t="s">
        <v>33</v>
      </c>
      <c r="D54" s="60"/>
      <c r="E54" s="60"/>
      <c r="F54" s="8"/>
      <c r="G54" s="60" t="s">
        <v>31</v>
      </c>
      <c r="H54" s="60"/>
      <c r="I54" s="9"/>
      <c r="J54" s="9"/>
      <c r="K54" s="9"/>
    </row>
    <row r="55" spans="3:11" ht="21" x14ac:dyDescent="0.35">
      <c r="C55" s="56" t="s">
        <v>23</v>
      </c>
      <c r="D55" s="56"/>
      <c r="E55" s="56"/>
      <c r="F55" s="8"/>
      <c r="G55" s="56" t="s">
        <v>24</v>
      </c>
      <c r="H55" s="5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60"/>
  <sheetViews>
    <sheetView zoomScale="70" zoomScaleNormal="70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1" t="s">
        <v>14</v>
      </c>
      <c r="J3" s="61"/>
      <c r="K3" s="61"/>
    </row>
    <row r="4" spans="3:11" ht="21" x14ac:dyDescent="0.35">
      <c r="C4" s="8"/>
      <c r="D4" s="8"/>
      <c r="E4" s="8"/>
      <c r="F4" s="8"/>
      <c r="G4" s="8"/>
      <c r="H4" s="8"/>
      <c r="I4" s="61"/>
      <c r="J4" s="61"/>
      <c r="K4" s="6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2" t="s">
        <v>12</v>
      </c>
      <c r="D14" s="63"/>
      <c r="E14" s="63"/>
      <c r="F14" s="63"/>
      <c r="G14" s="63"/>
      <c r="H14" s="63"/>
      <c r="I14" s="63"/>
      <c r="J14" s="63"/>
      <c r="K14" s="6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51</v>
      </c>
      <c r="E16" s="47" t="s">
        <v>52</v>
      </c>
      <c r="F16" s="18"/>
      <c r="G16" s="18"/>
      <c r="H16" s="18"/>
      <c r="I16" s="18">
        <f>K35</f>
        <v>360.29</v>
      </c>
      <c r="J16" s="18">
        <f>I16+H16+G16</f>
        <v>360.29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5" t="s">
        <v>8</v>
      </c>
      <c r="E19" s="65"/>
      <c r="F19" s="65" t="s">
        <v>9</v>
      </c>
      <c r="G19" s="65"/>
      <c r="H19" s="65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43960</v>
      </c>
      <c r="D20" s="66" t="s">
        <v>32</v>
      </c>
      <c r="E20" s="66"/>
      <c r="F20" s="44" t="s">
        <v>53</v>
      </c>
      <c r="G20" s="44"/>
      <c r="H20" s="44"/>
      <c r="I20" s="9"/>
      <c r="J20" s="22">
        <v>0</v>
      </c>
      <c r="K20" s="9">
        <f>H21</f>
        <v>262.74</v>
      </c>
    </row>
    <row r="21" spans="3:11" ht="21" x14ac:dyDescent="0.35">
      <c r="C21" s="37"/>
      <c r="D21" s="8"/>
      <c r="E21" s="8"/>
      <c r="F21" s="44">
        <v>90</v>
      </c>
      <c r="G21" s="44">
        <v>61</v>
      </c>
      <c r="H21" s="45">
        <f>(F21-G21)*9.06</f>
        <v>262.74</v>
      </c>
      <c r="I21" s="9"/>
      <c r="J21" s="9"/>
      <c r="K21" s="9"/>
    </row>
    <row r="22" spans="3:11" ht="21" x14ac:dyDescent="0.35">
      <c r="C22" s="37"/>
      <c r="D22" s="55" t="s">
        <v>36</v>
      </c>
      <c r="E22" s="55"/>
      <c r="F22" s="54">
        <f>F21-G21</f>
        <v>29</v>
      </c>
      <c r="G22" s="54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43960</v>
      </c>
      <c r="D24" s="8" t="s">
        <v>15</v>
      </c>
      <c r="E24" s="8"/>
      <c r="F24" s="44" t="s">
        <v>54</v>
      </c>
      <c r="G24" s="44"/>
      <c r="H24" s="44"/>
      <c r="I24" s="9"/>
      <c r="J24" s="22">
        <v>0</v>
      </c>
      <c r="K24" s="9">
        <f>H25</f>
        <v>97.55</v>
      </c>
    </row>
    <row r="25" spans="3:11" ht="21" x14ac:dyDescent="0.35">
      <c r="C25" s="37"/>
      <c r="D25" s="8"/>
      <c r="E25" s="8"/>
      <c r="F25" s="44">
        <v>3</v>
      </c>
      <c r="G25" s="44">
        <v>2</v>
      </c>
      <c r="H25" s="45">
        <f>(F25-G25)*97.55</f>
        <v>97.55</v>
      </c>
      <c r="I25" s="9"/>
      <c r="J25" s="9"/>
      <c r="K25" s="9"/>
    </row>
    <row r="26" spans="3:11" ht="21" x14ac:dyDescent="0.35">
      <c r="C26" s="37"/>
      <c r="D26" s="55" t="s">
        <v>37</v>
      </c>
      <c r="E26" s="55"/>
      <c r="F26" s="54">
        <f>F25-G25</f>
        <v>1</v>
      </c>
      <c r="G26" s="54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57"/>
      <c r="G29" s="58"/>
      <c r="H29" s="58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58"/>
      <c r="G30" s="58"/>
      <c r="H30" s="58"/>
      <c r="I30" s="9"/>
      <c r="J30" s="9"/>
      <c r="K30" s="9"/>
    </row>
    <row r="31" spans="3:11" ht="21" x14ac:dyDescent="0.35">
      <c r="C31" s="38"/>
      <c r="D31" s="42"/>
      <c r="E31" s="42"/>
      <c r="F31" s="50"/>
      <c r="G31" s="50"/>
      <c r="H31" s="50"/>
      <c r="I31" s="9"/>
      <c r="J31" s="9"/>
      <c r="K31" s="9"/>
    </row>
    <row r="32" spans="3:11" ht="21" x14ac:dyDescent="0.35">
      <c r="C32" s="36"/>
      <c r="D32" s="42"/>
      <c r="E32" s="42"/>
      <c r="F32" s="57"/>
      <c r="G32" s="58"/>
      <c r="H32" s="58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50"/>
      <c r="G33" s="50"/>
      <c r="H33" s="50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360.29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360.29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6" t="s">
        <v>17</v>
      </c>
      <c r="D40" s="56"/>
      <c r="E40" s="56"/>
      <c r="F40" s="56"/>
      <c r="G40" s="56"/>
      <c r="H40" s="56"/>
      <c r="I40" s="56"/>
      <c r="J40" s="56"/>
      <c r="K40" s="5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59"/>
      <c r="D45" s="59"/>
      <c r="E45" s="59"/>
      <c r="F45" s="59"/>
      <c r="G45" s="59"/>
      <c r="H45" s="59"/>
      <c r="I45" s="59"/>
      <c r="J45" s="59"/>
      <c r="K45" s="5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0" t="s">
        <v>33</v>
      </c>
      <c r="D54" s="60"/>
      <c r="E54" s="60"/>
      <c r="F54" s="8"/>
      <c r="G54" s="60" t="s">
        <v>31</v>
      </c>
      <c r="H54" s="60"/>
      <c r="I54" s="9"/>
      <c r="J54" s="9"/>
      <c r="K54" s="9"/>
    </row>
    <row r="55" spans="3:11" ht="21" x14ac:dyDescent="0.35">
      <c r="C55" s="56" t="s">
        <v>23</v>
      </c>
      <c r="D55" s="56"/>
      <c r="E55" s="56"/>
      <c r="F55" s="8"/>
      <c r="G55" s="56" t="s">
        <v>24</v>
      </c>
      <c r="H55" s="5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60"/>
  <sheetViews>
    <sheetView topLeftCell="A7" zoomScale="70" zoomScaleNormal="70" workbookViewId="0">
      <selection activeCell="R20" sqref="R2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1" t="s">
        <v>14</v>
      </c>
      <c r="J3" s="61"/>
      <c r="K3" s="61"/>
    </row>
    <row r="4" spans="3:11" ht="21" x14ac:dyDescent="0.35">
      <c r="C4" s="8"/>
      <c r="D4" s="8"/>
      <c r="E4" s="8"/>
      <c r="F4" s="8"/>
      <c r="G4" s="8"/>
      <c r="H4" s="8"/>
      <c r="I4" s="61"/>
      <c r="J4" s="61"/>
      <c r="K4" s="6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2" t="s">
        <v>12</v>
      </c>
      <c r="D14" s="63"/>
      <c r="E14" s="63"/>
      <c r="F14" s="63"/>
      <c r="G14" s="63"/>
      <c r="H14" s="63"/>
      <c r="I14" s="63"/>
      <c r="J14" s="63"/>
      <c r="K14" s="6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56</v>
      </c>
      <c r="E16" s="47" t="s">
        <v>57</v>
      </c>
      <c r="F16" s="18"/>
      <c r="G16" s="18"/>
      <c r="H16" s="18"/>
      <c r="I16" s="18">
        <f>K35</f>
        <v>538.20000000000005</v>
      </c>
      <c r="J16" s="18">
        <f>I16+H16+G16</f>
        <v>538.20000000000005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5" t="s">
        <v>8</v>
      </c>
      <c r="E19" s="65"/>
      <c r="F19" s="65" t="s">
        <v>9</v>
      </c>
      <c r="G19" s="65"/>
      <c r="H19" s="65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43961</v>
      </c>
      <c r="D20" s="66" t="s">
        <v>32</v>
      </c>
      <c r="E20" s="66"/>
      <c r="F20" s="44" t="s">
        <v>58</v>
      </c>
      <c r="G20" s="44"/>
      <c r="H20" s="44"/>
      <c r="I20" s="9"/>
      <c r="J20" s="22">
        <v>0</v>
      </c>
      <c r="K20" s="9">
        <f>H21</f>
        <v>440.13000000000005</v>
      </c>
    </row>
    <row r="21" spans="3:11" ht="21" x14ac:dyDescent="0.35">
      <c r="C21" s="37"/>
      <c r="D21" s="8"/>
      <c r="E21" s="8"/>
      <c r="F21" s="44">
        <v>141</v>
      </c>
      <c r="G21" s="44">
        <v>90</v>
      </c>
      <c r="H21" s="45">
        <f>(F21-G21)*8.63</f>
        <v>440.13000000000005</v>
      </c>
      <c r="I21" s="9"/>
      <c r="J21" s="9"/>
      <c r="K21" s="9"/>
    </row>
    <row r="22" spans="3:11" ht="21" x14ac:dyDescent="0.35">
      <c r="C22" s="37"/>
      <c r="D22" s="55" t="s">
        <v>36</v>
      </c>
      <c r="E22" s="55"/>
      <c r="F22" s="54">
        <f>F21-G21</f>
        <v>51</v>
      </c>
      <c r="G22" s="54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43961</v>
      </c>
      <c r="D24" s="8" t="s">
        <v>15</v>
      </c>
      <c r="E24" s="8"/>
      <c r="F24" s="44" t="s">
        <v>59</v>
      </c>
      <c r="G24" s="44"/>
      <c r="H24" s="44"/>
      <c r="I24" s="9"/>
      <c r="J24" s="22">
        <v>0</v>
      </c>
      <c r="K24" s="9">
        <f>H25</f>
        <v>98.07</v>
      </c>
    </row>
    <row r="25" spans="3:11" ht="21" x14ac:dyDescent="0.35">
      <c r="C25" s="37"/>
      <c r="D25" s="8"/>
      <c r="E25" s="8"/>
      <c r="F25" s="44">
        <v>4</v>
      </c>
      <c r="G25" s="44">
        <v>3</v>
      </c>
      <c r="H25" s="45">
        <f>(F25-G25)*98.07</f>
        <v>98.07</v>
      </c>
      <c r="I25" s="9"/>
      <c r="J25" s="9"/>
      <c r="K25" s="9"/>
    </row>
    <row r="26" spans="3:11" ht="21" x14ac:dyDescent="0.35">
      <c r="C26" s="37"/>
      <c r="D26" s="55" t="s">
        <v>37</v>
      </c>
      <c r="E26" s="55"/>
      <c r="F26" s="54">
        <f>F25-G25</f>
        <v>1</v>
      </c>
      <c r="G26" s="54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57"/>
      <c r="G29" s="58"/>
      <c r="H29" s="58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58"/>
      <c r="G30" s="58"/>
      <c r="H30" s="58"/>
      <c r="I30" s="9"/>
      <c r="J30" s="9"/>
      <c r="K30" s="9"/>
    </row>
    <row r="31" spans="3:11" ht="21" x14ac:dyDescent="0.35">
      <c r="C31" s="38"/>
      <c r="D31" s="42"/>
      <c r="E31" s="42"/>
      <c r="F31" s="51"/>
      <c r="G31" s="51"/>
      <c r="H31" s="51"/>
      <c r="I31" s="9"/>
      <c r="J31" s="9"/>
      <c r="K31" s="9"/>
    </row>
    <row r="32" spans="3:11" ht="21" x14ac:dyDescent="0.35">
      <c r="C32" s="36"/>
      <c r="D32" s="42"/>
      <c r="E32" s="42"/>
      <c r="F32" s="57"/>
      <c r="G32" s="58"/>
      <c r="H32" s="58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51"/>
      <c r="G33" s="51"/>
      <c r="H33" s="51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538.20000000000005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538.20000000000005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6" t="s">
        <v>17</v>
      </c>
      <c r="D40" s="56"/>
      <c r="E40" s="56"/>
      <c r="F40" s="56"/>
      <c r="G40" s="56"/>
      <c r="H40" s="56"/>
      <c r="I40" s="56"/>
      <c r="J40" s="56"/>
      <c r="K40" s="5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59"/>
      <c r="D45" s="59"/>
      <c r="E45" s="59"/>
      <c r="F45" s="59"/>
      <c r="G45" s="59"/>
      <c r="H45" s="59"/>
      <c r="I45" s="59"/>
      <c r="J45" s="59"/>
      <c r="K45" s="5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0" t="s">
        <v>33</v>
      </c>
      <c r="D54" s="60"/>
      <c r="E54" s="60"/>
      <c r="F54" s="8"/>
      <c r="G54" s="60" t="s">
        <v>31</v>
      </c>
      <c r="H54" s="60"/>
      <c r="I54" s="9"/>
      <c r="J54" s="9"/>
      <c r="K54" s="9"/>
    </row>
    <row r="55" spans="3:11" ht="21" x14ac:dyDescent="0.35">
      <c r="C55" s="56" t="s">
        <v>23</v>
      </c>
      <c r="D55" s="56"/>
      <c r="E55" s="56"/>
      <c r="F55" s="8"/>
      <c r="G55" s="56" t="s">
        <v>24</v>
      </c>
      <c r="H55" s="5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60"/>
  <sheetViews>
    <sheetView zoomScale="70" zoomScaleNormal="70" workbookViewId="0">
      <selection activeCell="O25" sqref="O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1" t="s">
        <v>14</v>
      </c>
      <c r="J3" s="61"/>
      <c r="K3" s="61"/>
    </row>
    <row r="4" spans="3:11" ht="21" x14ac:dyDescent="0.35">
      <c r="C4" s="8"/>
      <c r="D4" s="8"/>
      <c r="E4" s="8"/>
      <c r="F4" s="8"/>
      <c r="G4" s="8"/>
      <c r="H4" s="8"/>
      <c r="I4" s="61"/>
      <c r="J4" s="61"/>
      <c r="K4" s="6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2" t="s">
        <v>12</v>
      </c>
      <c r="D14" s="63"/>
      <c r="E14" s="63"/>
      <c r="F14" s="63"/>
      <c r="G14" s="63"/>
      <c r="H14" s="63"/>
      <c r="I14" s="63"/>
      <c r="J14" s="63"/>
      <c r="K14" s="6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65</v>
      </c>
      <c r="H15" s="13" t="s">
        <v>66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60</v>
      </c>
      <c r="E16" s="47" t="s">
        <v>61</v>
      </c>
      <c r="F16" s="18"/>
      <c r="G16" s="18"/>
      <c r="H16" s="18"/>
      <c r="I16" s="18">
        <f>K35</f>
        <v>1547.3999999999999</v>
      </c>
      <c r="J16" s="18">
        <f>I16+H16+G16</f>
        <v>1547.3999999999999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5" t="s">
        <v>8</v>
      </c>
      <c r="E19" s="65"/>
      <c r="F19" s="65" t="s">
        <v>9</v>
      </c>
      <c r="G19" s="65"/>
      <c r="H19" s="65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43962</v>
      </c>
      <c r="D20" s="67" t="s">
        <v>68</v>
      </c>
      <c r="E20" s="67"/>
      <c r="F20" s="44" t="s">
        <v>62</v>
      </c>
      <c r="G20" s="44"/>
      <c r="H20" s="44"/>
      <c r="I20" s="9"/>
      <c r="J20" s="22">
        <v>0</v>
      </c>
      <c r="K20" s="9">
        <f>H21</f>
        <v>183</v>
      </c>
    </row>
    <row r="21" spans="3:11" ht="21" x14ac:dyDescent="0.35">
      <c r="C21" s="37"/>
      <c r="D21" s="7"/>
      <c r="E21" s="8"/>
      <c r="F21" s="44">
        <v>166</v>
      </c>
      <c r="G21" s="44">
        <v>141</v>
      </c>
      <c r="H21" s="45">
        <f>(F21-G21)*7.32</f>
        <v>183</v>
      </c>
      <c r="I21" s="9"/>
      <c r="J21" s="9"/>
      <c r="K21" s="9"/>
    </row>
    <row r="22" spans="3:11" ht="21" x14ac:dyDescent="0.35">
      <c r="C22" s="37"/>
      <c r="D22" s="55" t="s">
        <v>36</v>
      </c>
      <c r="E22" s="55"/>
      <c r="F22" s="54">
        <f>F21-G21</f>
        <v>25</v>
      </c>
      <c r="G22" s="54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43962</v>
      </c>
      <c r="D24" s="7" t="s">
        <v>69</v>
      </c>
      <c r="E24" s="8"/>
      <c r="F24" s="44" t="s">
        <v>63</v>
      </c>
      <c r="G24" s="44"/>
      <c r="H24" s="44"/>
      <c r="I24" s="9"/>
      <c r="J24" s="22">
        <v>0</v>
      </c>
      <c r="K24" s="9">
        <f>H25</f>
        <v>0</v>
      </c>
    </row>
    <row r="25" spans="3:11" ht="21" x14ac:dyDescent="0.35">
      <c r="C25" s="37"/>
      <c r="D25" s="8"/>
      <c r="E25" s="8"/>
      <c r="F25" s="44">
        <v>4</v>
      </c>
      <c r="G25" s="44">
        <v>4</v>
      </c>
      <c r="H25" s="45">
        <f>(F25-G25)*98.56</f>
        <v>0</v>
      </c>
      <c r="I25" s="9"/>
      <c r="J25" s="9"/>
      <c r="K25" s="9"/>
    </row>
    <row r="26" spans="3:11" ht="21" x14ac:dyDescent="0.35">
      <c r="C26" s="37"/>
      <c r="D26" s="55" t="s">
        <v>37</v>
      </c>
      <c r="E26" s="55"/>
      <c r="F26" s="54">
        <f>F25-G25</f>
        <v>0</v>
      </c>
      <c r="G26" s="54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/>
      <c r="J27" s="22"/>
      <c r="K27" s="9"/>
    </row>
    <row r="28" spans="3:11" ht="21" x14ac:dyDescent="0.35">
      <c r="C28" s="36">
        <v>43962</v>
      </c>
      <c r="D28" s="67" t="s">
        <v>67</v>
      </c>
      <c r="E28" s="67"/>
      <c r="F28" s="44" t="s">
        <v>70</v>
      </c>
      <c r="G28" s="44"/>
      <c r="H28" s="44"/>
      <c r="I28" s="9"/>
      <c r="J28" s="22"/>
      <c r="K28" s="9"/>
    </row>
    <row r="29" spans="3:11" ht="21" x14ac:dyDescent="0.35">
      <c r="C29" s="37"/>
      <c r="D29" s="8"/>
      <c r="E29" s="8"/>
      <c r="F29" s="44">
        <v>22.74</v>
      </c>
      <c r="G29" s="44">
        <v>60</v>
      </c>
      <c r="H29" s="45">
        <f>F29*G29</f>
        <v>1364.3999999999999</v>
      </c>
      <c r="I29" s="9"/>
      <c r="J29" s="22">
        <v>0</v>
      </c>
      <c r="K29" s="9">
        <f>H29</f>
        <v>1364.3999999999999</v>
      </c>
    </row>
    <row r="30" spans="3:11" ht="21" x14ac:dyDescent="0.35">
      <c r="C30" s="38"/>
      <c r="D30" s="42"/>
      <c r="E30" s="42"/>
      <c r="F30" s="53"/>
      <c r="G30" s="53"/>
      <c r="H30" s="53"/>
      <c r="I30" s="9"/>
      <c r="J30" s="9"/>
      <c r="K30" s="9"/>
    </row>
    <row r="31" spans="3:11" ht="21" x14ac:dyDescent="0.35">
      <c r="C31" s="38"/>
      <c r="D31" s="42"/>
      <c r="E31" s="42"/>
      <c r="F31" s="52"/>
      <c r="G31" s="52"/>
      <c r="H31" s="52"/>
      <c r="I31" s="9"/>
      <c r="J31" s="9"/>
      <c r="K31" s="9"/>
    </row>
    <row r="32" spans="3:11" ht="21" x14ac:dyDescent="0.35">
      <c r="C32" s="36"/>
      <c r="D32" s="42"/>
      <c r="E32" s="42"/>
      <c r="F32" s="57"/>
      <c r="G32" s="58"/>
      <c r="H32" s="58"/>
      <c r="I32" s="9"/>
      <c r="J32" s="9"/>
      <c r="K32" s="9"/>
    </row>
    <row r="33" spans="2:12" ht="27" customHeight="1" x14ac:dyDescent="0.35">
      <c r="C33" s="38"/>
      <c r="D33" s="42"/>
      <c r="E33" s="42"/>
      <c r="F33" s="52"/>
      <c r="G33" s="52"/>
      <c r="H33" s="52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1547.3999999999999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1547.3999999999999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6" t="s">
        <v>17</v>
      </c>
      <c r="D40" s="56"/>
      <c r="E40" s="56"/>
      <c r="F40" s="56"/>
      <c r="G40" s="56"/>
      <c r="H40" s="56"/>
      <c r="I40" s="56"/>
      <c r="J40" s="56"/>
      <c r="K40" s="5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59"/>
      <c r="D45" s="59"/>
      <c r="E45" s="59"/>
      <c r="F45" s="59"/>
      <c r="G45" s="59"/>
      <c r="H45" s="59"/>
      <c r="I45" s="59"/>
      <c r="J45" s="59"/>
      <c r="K45" s="5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0" t="s">
        <v>33</v>
      </c>
      <c r="D54" s="60"/>
      <c r="E54" s="60"/>
      <c r="F54" s="8"/>
      <c r="G54" s="60" t="s">
        <v>31</v>
      </c>
      <c r="H54" s="60"/>
      <c r="I54" s="9"/>
      <c r="J54" s="9"/>
      <c r="K54" s="9"/>
    </row>
    <row r="55" spans="3:11" ht="21" x14ac:dyDescent="0.35">
      <c r="C55" s="56" t="s">
        <v>23</v>
      </c>
      <c r="D55" s="56"/>
      <c r="E55" s="56"/>
      <c r="F55" s="8"/>
      <c r="G55" s="56" t="s">
        <v>24</v>
      </c>
      <c r="H55" s="5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32:H32"/>
    <mergeCell ref="C40:K40"/>
    <mergeCell ref="C45:K45"/>
    <mergeCell ref="D28:E28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L57"/>
  <sheetViews>
    <sheetView tabSelected="1" zoomScale="70" zoomScaleNormal="70" workbookViewId="0">
      <selection activeCell="P14" sqref="P1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1" t="s">
        <v>14</v>
      </c>
      <c r="J3" s="61"/>
      <c r="K3" s="61"/>
    </row>
    <row r="4" spans="3:11" ht="21" x14ac:dyDescent="0.35">
      <c r="C4" s="8"/>
      <c r="D4" s="8"/>
      <c r="E4" s="8"/>
      <c r="F4" s="8"/>
      <c r="G4" s="8"/>
      <c r="H4" s="8"/>
      <c r="I4" s="61"/>
      <c r="J4" s="61"/>
      <c r="K4" s="6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2" t="s">
        <v>12</v>
      </c>
      <c r="D14" s="63"/>
      <c r="E14" s="63"/>
      <c r="F14" s="63"/>
      <c r="G14" s="63"/>
      <c r="H14" s="63"/>
      <c r="I14" s="63"/>
      <c r="J14" s="63"/>
      <c r="K14" s="6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65</v>
      </c>
      <c r="H15" s="13" t="s">
        <v>66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72</v>
      </c>
      <c r="E16" s="47" t="s">
        <v>73</v>
      </c>
      <c r="F16" s="18"/>
      <c r="G16" s="18"/>
      <c r="H16" s="18"/>
      <c r="I16" s="18">
        <f>K32</f>
        <v>1815.31</v>
      </c>
      <c r="J16" s="18">
        <f>I16+H16+G16</f>
        <v>1815.31</v>
      </c>
      <c r="K16" s="19"/>
    </row>
    <row r="17" spans="2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2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2:11" s="6" customFormat="1" ht="21.75" thickBot="1" x14ac:dyDescent="0.3">
      <c r="C19" s="46" t="s">
        <v>7</v>
      </c>
      <c r="D19" s="65" t="s">
        <v>8</v>
      </c>
      <c r="E19" s="65"/>
      <c r="F19" s="65" t="s">
        <v>9</v>
      </c>
      <c r="G19" s="65"/>
      <c r="H19" s="65"/>
      <c r="I19" s="20" t="s">
        <v>13</v>
      </c>
      <c r="J19" s="20" t="s">
        <v>10</v>
      </c>
      <c r="K19" s="21" t="s">
        <v>11</v>
      </c>
    </row>
    <row r="20" spans="2:11" ht="21" x14ac:dyDescent="0.35">
      <c r="C20" s="36">
        <v>44170</v>
      </c>
      <c r="D20" s="67" t="s">
        <v>75</v>
      </c>
      <c r="E20" s="67"/>
      <c r="F20" s="44" t="s">
        <v>77</v>
      </c>
      <c r="G20" s="44"/>
      <c r="H20" s="44"/>
      <c r="I20" s="9"/>
      <c r="J20" s="22">
        <v>0</v>
      </c>
      <c r="K20" s="9">
        <f>H21</f>
        <v>352.88</v>
      </c>
    </row>
    <row r="21" spans="2:11" ht="21" x14ac:dyDescent="0.35">
      <c r="C21" s="37"/>
      <c r="D21" s="7"/>
      <c r="E21" s="8"/>
      <c r="F21" s="44">
        <v>210</v>
      </c>
      <c r="G21" s="44">
        <v>166</v>
      </c>
      <c r="H21" s="45">
        <f>(F21-G21)*8.02</f>
        <v>352.88</v>
      </c>
      <c r="I21" s="9"/>
      <c r="J21" s="9"/>
      <c r="K21" s="9"/>
    </row>
    <row r="22" spans="2:11" ht="21" x14ac:dyDescent="0.35">
      <c r="C22" s="37"/>
      <c r="D22" s="55" t="s">
        <v>36</v>
      </c>
      <c r="E22" s="55"/>
      <c r="F22" s="54">
        <f>F21-G21</f>
        <v>44</v>
      </c>
      <c r="G22" s="54"/>
      <c r="H22" s="45"/>
      <c r="I22" s="9"/>
      <c r="J22" s="9"/>
      <c r="K22" s="9"/>
    </row>
    <row r="23" spans="2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2:11" ht="21" x14ac:dyDescent="0.35">
      <c r="C24" s="36">
        <v>44170</v>
      </c>
      <c r="D24" s="7" t="s">
        <v>15</v>
      </c>
      <c r="E24" s="8"/>
      <c r="F24" s="44" t="s">
        <v>78</v>
      </c>
      <c r="G24" s="44"/>
      <c r="H24" s="44"/>
      <c r="I24" s="9"/>
      <c r="J24" s="22">
        <v>0</v>
      </c>
      <c r="K24" s="9">
        <f>H25</f>
        <v>98.03</v>
      </c>
    </row>
    <row r="25" spans="2:11" ht="21" x14ac:dyDescent="0.35">
      <c r="C25" s="37"/>
      <c r="D25" s="8"/>
      <c r="E25" s="8"/>
      <c r="F25" s="44">
        <v>5</v>
      </c>
      <c r="G25" s="44">
        <v>4</v>
      </c>
      <c r="H25" s="45">
        <f>(F25-G25)*98.03</f>
        <v>98.03</v>
      </c>
      <c r="I25" s="9"/>
      <c r="J25" s="9"/>
      <c r="K25" s="9"/>
    </row>
    <row r="26" spans="2:11" ht="21" x14ac:dyDescent="0.35">
      <c r="C26" s="37"/>
      <c r="D26" s="55" t="s">
        <v>37</v>
      </c>
      <c r="E26" s="55"/>
      <c r="F26" s="54">
        <f>F25-G25</f>
        <v>1</v>
      </c>
      <c r="G26" s="54"/>
      <c r="H26" s="43"/>
      <c r="I26" s="9"/>
      <c r="J26" s="9"/>
      <c r="K26" s="9"/>
    </row>
    <row r="27" spans="2:11" ht="21" x14ac:dyDescent="0.35">
      <c r="C27" s="36"/>
      <c r="D27" s="8"/>
      <c r="E27" s="8"/>
      <c r="F27" s="8"/>
      <c r="G27" s="8"/>
      <c r="H27" s="8"/>
      <c r="I27" s="9"/>
      <c r="J27" s="22"/>
      <c r="K27" s="9"/>
    </row>
    <row r="28" spans="2:11" ht="21" x14ac:dyDescent="0.35">
      <c r="C28" s="36">
        <v>44170</v>
      </c>
      <c r="D28" s="67" t="s">
        <v>67</v>
      </c>
      <c r="E28" s="67"/>
      <c r="F28" s="44" t="s">
        <v>74</v>
      </c>
      <c r="G28" s="44"/>
      <c r="H28" s="44"/>
      <c r="I28" s="9"/>
      <c r="J28" s="22"/>
      <c r="K28" s="9"/>
    </row>
    <row r="29" spans="2:11" ht="21" x14ac:dyDescent="0.35">
      <c r="C29" s="37"/>
      <c r="D29" s="8"/>
      <c r="E29" s="8"/>
      <c r="F29" s="44">
        <v>22.74</v>
      </c>
      <c r="G29" s="44">
        <v>60</v>
      </c>
      <c r="H29" s="45">
        <f>F29*G29</f>
        <v>1364.3999999999999</v>
      </c>
      <c r="I29" s="9"/>
      <c r="J29" s="22">
        <v>0</v>
      </c>
      <c r="K29" s="9">
        <f>H29</f>
        <v>1364.3999999999999</v>
      </c>
    </row>
    <row r="30" spans="2:11" ht="21" x14ac:dyDescent="0.35">
      <c r="C30" s="38"/>
      <c r="D30" s="42"/>
      <c r="E30" s="42"/>
      <c r="F30" s="53"/>
      <c r="G30" s="53"/>
      <c r="H30" s="53"/>
      <c r="I30" s="9"/>
      <c r="J30" s="9"/>
      <c r="K30" s="9"/>
    </row>
    <row r="31" spans="2:11" ht="21" x14ac:dyDescent="0.35">
      <c r="C31" s="39"/>
      <c r="D31" s="8" t="s">
        <v>21</v>
      </c>
      <c r="E31" s="8"/>
      <c r="F31" s="8" t="s">
        <v>22</v>
      </c>
      <c r="G31" s="8"/>
      <c r="H31" s="8"/>
      <c r="I31" s="9"/>
      <c r="J31" s="22">
        <v>0</v>
      </c>
      <c r="K31" s="31">
        <f>I31+J31</f>
        <v>0</v>
      </c>
    </row>
    <row r="32" spans="2:11" ht="21" x14ac:dyDescent="0.35">
      <c r="B32" s="8"/>
      <c r="C32" s="38"/>
      <c r="D32" s="8"/>
      <c r="E32" s="8"/>
      <c r="F32" s="8"/>
      <c r="G32" s="8"/>
      <c r="H32" s="8"/>
      <c r="I32" s="9"/>
      <c r="J32" s="22"/>
      <c r="K32" s="9">
        <f>SUM(K20:K31)</f>
        <v>1815.31</v>
      </c>
    </row>
    <row r="33" spans="2:12" ht="21" x14ac:dyDescent="0.35">
      <c r="B33" s="8"/>
      <c r="C33" s="8"/>
      <c r="D33" s="8"/>
      <c r="E33" s="8"/>
      <c r="F33" s="8"/>
      <c r="G33" s="8"/>
      <c r="H33" s="8"/>
      <c r="I33" s="9"/>
      <c r="J33" s="9"/>
      <c r="K33" s="9"/>
      <c r="L33" s="8"/>
    </row>
    <row r="34" spans="2:12" ht="22.5" x14ac:dyDescent="0.45">
      <c r="B34" s="8"/>
      <c r="C34" s="8"/>
      <c r="D34" s="8"/>
      <c r="E34" s="8"/>
      <c r="G34" s="32"/>
      <c r="H34" s="33" t="s">
        <v>16</v>
      </c>
      <c r="I34" s="34"/>
      <c r="J34" s="34"/>
      <c r="K34" s="35">
        <f>I16+H16+G16</f>
        <v>1815.31</v>
      </c>
      <c r="L34" s="8"/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customHeight="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s="8" customFormat="1" ht="21" x14ac:dyDescent="0.35">
      <c r="C37" s="56" t="s">
        <v>17</v>
      </c>
      <c r="D37" s="56"/>
      <c r="E37" s="56"/>
      <c r="F37" s="56"/>
      <c r="G37" s="56"/>
      <c r="H37" s="56"/>
      <c r="I37" s="56"/>
      <c r="J37" s="56"/>
      <c r="K37" s="56"/>
      <c r="L37" s="3"/>
    </row>
    <row r="38" spans="2:12" s="8" customFormat="1" ht="21" x14ac:dyDescent="0.35">
      <c r="B38" s="3"/>
      <c r="C38" s="3"/>
      <c r="D38" s="3"/>
      <c r="E38" s="3"/>
      <c r="F38" s="3"/>
      <c r="G38" s="3"/>
      <c r="H38" s="3"/>
      <c r="I38" s="4"/>
      <c r="J38" s="4"/>
      <c r="K38" s="4"/>
      <c r="L38" s="3"/>
    </row>
    <row r="39" spans="2:12" s="8" customFormat="1" ht="21" x14ac:dyDescent="0.35">
      <c r="B39" s="3"/>
      <c r="C39" s="3"/>
      <c r="D39" s="3"/>
      <c r="E39" s="3"/>
      <c r="F39" s="3"/>
      <c r="G39" s="3"/>
      <c r="H39" s="3"/>
      <c r="I39" s="4"/>
      <c r="J39" s="4"/>
      <c r="K39" s="4"/>
      <c r="L39" s="3"/>
    </row>
    <row r="40" spans="2:12" s="8" customFormat="1" ht="28.5" x14ac:dyDescent="0.45">
      <c r="B40" s="3"/>
      <c r="C40" s="10" t="s">
        <v>18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25">
      <c r="C42" s="59"/>
      <c r="D42" s="59"/>
      <c r="E42" s="59"/>
      <c r="F42" s="59"/>
      <c r="G42" s="59"/>
      <c r="H42" s="59"/>
      <c r="I42" s="59"/>
      <c r="J42" s="59"/>
      <c r="K42" s="59"/>
    </row>
    <row r="43" spans="2:12" ht="30" customHeight="1" x14ac:dyDescent="0.45">
      <c r="C43" s="27" t="s">
        <v>27</v>
      </c>
      <c r="D43" s="27"/>
      <c r="E43" s="27"/>
      <c r="F43" s="27"/>
      <c r="G43" s="27"/>
      <c r="H43" s="27"/>
      <c r="I43" s="40"/>
      <c r="J43" s="40"/>
      <c r="K43" s="40"/>
    </row>
    <row r="44" spans="2:12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2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60" t="s">
        <v>76</v>
      </c>
      <c r="D51" s="60"/>
      <c r="E51" s="60"/>
      <c r="F51" s="8"/>
      <c r="G51" s="60" t="s">
        <v>31</v>
      </c>
      <c r="H51" s="60"/>
      <c r="I51" s="9"/>
      <c r="J51" s="9"/>
      <c r="K51" s="9"/>
    </row>
    <row r="52" spans="3:11" ht="21" x14ac:dyDescent="0.35">
      <c r="C52" s="56" t="s">
        <v>23</v>
      </c>
      <c r="D52" s="56"/>
      <c r="E52" s="56"/>
      <c r="F52" s="8"/>
      <c r="G52" s="56" t="s">
        <v>24</v>
      </c>
      <c r="H52" s="56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38"/>
      <c r="J54" s="41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6">
    <mergeCell ref="D22:E22"/>
    <mergeCell ref="F22:G22"/>
    <mergeCell ref="I3:K4"/>
    <mergeCell ref="C14:K14"/>
    <mergeCell ref="D19:E19"/>
    <mergeCell ref="F19:H19"/>
    <mergeCell ref="D20:E20"/>
    <mergeCell ref="C51:E51"/>
    <mergeCell ref="G51:H51"/>
    <mergeCell ref="C52:E52"/>
    <mergeCell ref="G52:H52"/>
    <mergeCell ref="D26:E26"/>
    <mergeCell ref="F26:G26"/>
    <mergeCell ref="D28:E28"/>
    <mergeCell ref="C37:K37"/>
    <mergeCell ref="C42:K42"/>
  </mergeCells>
  <pageMargins left="0.7" right="0.7" top="0.75" bottom="0.75" header="0.3" footer="0.3"/>
  <pageSetup scale="5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JUN 2020</vt:lpstr>
      <vt:lpstr>JUL 2020</vt:lpstr>
      <vt:lpstr>AUG 2020</vt:lpstr>
      <vt:lpstr>SEPT 2020</vt:lpstr>
      <vt:lpstr>OCT 2020</vt:lpstr>
      <vt:lpstr>NOV 2020</vt:lpstr>
      <vt:lpstr>'AUG 2020'!Print_Area</vt:lpstr>
      <vt:lpstr>'JUL 2020'!Print_Area</vt:lpstr>
      <vt:lpstr>'JUN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2020-12-20T06:07:41Z</cp:lastPrinted>
  <dcterms:created xsi:type="dcterms:W3CDTF">2018-02-28T02:33:50Z</dcterms:created>
  <dcterms:modified xsi:type="dcterms:W3CDTF">2020-12-20T06:09:42Z</dcterms:modified>
</cp:coreProperties>
</file>