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10" r:id="rId7"/>
    <sheet name="JUL 2020" sheetId="11" r:id="rId8"/>
    <sheet name="AUG 2020" sheetId="12" r:id="rId9"/>
    <sheet name="SEPT 2020" sheetId="13" r:id="rId10"/>
    <sheet name="OCT 2020" sheetId="14" r:id="rId11"/>
    <sheet name="NOV 2020" sheetId="15" r:id="rId12"/>
  </sheets>
  <definedNames>
    <definedName name="_xlnm.Print_Area" localSheetId="4">'APR 2020'!$A$1:$L$59</definedName>
    <definedName name="_xlnm.Print_Area" localSheetId="8">'AUG 2020'!$A$1:$L$57</definedName>
    <definedName name="_xlnm.Print_Area" localSheetId="0">'DEC 2019'!$A$1:$L$57</definedName>
    <definedName name="_xlnm.Print_Area" localSheetId="2">'FEB 2020'!$A$1:$L$57</definedName>
    <definedName name="_xlnm.Print_Area" localSheetId="1">'JAN 2020'!$A$1:$L$57</definedName>
    <definedName name="_xlnm.Print_Area" localSheetId="7">'JUL 2020'!$A$1:$L$57</definedName>
    <definedName name="_xlnm.Print_Area" localSheetId="6">'JUN 2020'!$A$1:$L$59</definedName>
    <definedName name="_xlnm.Print_Area" localSheetId="3">'MAR 2020'!$A$1:$L$57</definedName>
    <definedName name="_xlnm.Print_Area" localSheetId="5">'MAY 2020'!$A$1:$L$59</definedName>
    <definedName name="_xlnm.Print_Area" localSheetId="11">'NOV 2020'!$A$1:$K$53</definedName>
    <definedName name="_xlnm.Print_Area" localSheetId="10">'OCT 2020'!$A$1:$K$57</definedName>
    <definedName name="_xlnm.Print_Area" localSheetId="9">'SEPT 2020'!$A$1:$K$57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K31" i="15" l="1"/>
  <c r="H29" i="15"/>
  <c r="K28" i="15"/>
  <c r="F26" i="15"/>
  <c r="K24" i="15"/>
  <c r="F22" i="15"/>
  <c r="K20" i="15"/>
  <c r="H29" i="14"/>
  <c r="K28" i="14" s="1"/>
  <c r="K32" i="15" l="1"/>
  <c r="I16" i="15" s="1"/>
  <c r="K34" i="15" s="1"/>
  <c r="H21" i="14"/>
  <c r="H25" i="14"/>
  <c r="F22" i="14"/>
  <c r="J16" i="15" l="1"/>
  <c r="K35" i="14"/>
  <c r="F26" i="14"/>
  <c r="K24" i="14"/>
  <c r="K20" i="14"/>
  <c r="K36" i="14" s="1"/>
  <c r="I16" i="14" l="1"/>
  <c r="J16" i="14" s="1"/>
  <c r="H21" i="13"/>
  <c r="K20" i="13" s="1"/>
  <c r="H25" i="13"/>
  <c r="K24" i="13" s="1"/>
  <c r="K35" i="13"/>
  <c r="K30" i="13"/>
  <c r="K28" i="13"/>
  <c r="F26" i="13"/>
  <c r="F22" i="13"/>
  <c r="K38" i="14" l="1"/>
  <c r="K36" i="13"/>
  <c r="I16" i="13" s="1"/>
  <c r="K38" i="13"/>
  <c r="J16" i="13"/>
  <c r="H25" i="12"/>
  <c r="H21" i="12"/>
  <c r="K35" i="12" l="1"/>
  <c r="K30" i="12"/>
  <c r="K28" i="12"/>
  <c r="F26" i="12"/>
  <c r="K24" i="12"/>
  <c r="F22" i="12"/>
  <c r="K20" i="12"/>
  <c r="K36" i="12" l="1"/>
  <c r="I16" i="12" s="1"/>
  <c r="K38" i="12" s="1"/>
  <c r="H25" i="11"/>
  <c r="K24" i="11" s="1"/>
  <c r="H21" i="11"/>
  <c r="K20" i="11" s="1"/>
  <c r="K35" i="11"/>
  <c r="K30" i="11"/>
  <c r="K28" i="11"/>
  <c r="F26" i="11"/>
  <c r="F22" i="11"/>
  <c r="K35" i="10"/>
  <c r="K33" i="10"/>
  <c r="K36" i="10" s="1"/>
  <c r="H25" i="10"/>
  <c r="K24" i="10" s="1"/>
  <c r="H21" i="10"/>
  <c r="K30" i="10"/>
  <c r="F26" i="10"/>
  <c r="F22" i="10"/>
  <c r="K28" i="10"/>
  <c r="K20" i="10"/>
  <c r="K35" i="8"/>
  <c r="K33" i="8"/>
  <c r="K36" i="11" l="1"/>
  <c r="I16" i="11" s="1"/>
  <c r="K38" i="11" s="1"/>
  <c r="J16" i="12"/>
  <c r="J16" i="11"/>
  <c r="I16" i="10"/>
  <c r="J16" i="10" s="1"/>
  <c r="H21" i="8"/>
  <c r="K30" i="8"/>
  <c r="F26" i="8"/>
  <c r="H25" i="8"/>
  <c r="K24" i="8" s="1"/>
  <c r="F22" i="8"/>
  <c r="I28" i="8" l="1"/>
  <c r="K28" i="8" s="1"/>
  <c r="K38" i="10"/>
  <c r="K20" i="8"/>
  <c r="F26" i="7"/>
  <c r="F22" i="7"/>
  <c r="H25" i="7"/>
  <c r="K24" i="7" s="1"/>
  <c r="H21" i="7"/>
  <c r="K20" i="7" s="1"/>
  <c r="K35" i="7"/>
  <c r="K33" i="7"/>
  <c r="K30" i="7"/>
  <c r="I28" i="7" l="1"/>
  <c r="K28" i="7" s="1"/>
  <c r="K36" i="8"/>
  <c r="I16" i="8" s="1"/>
  <c r="K36" i="7"/>
  <c r="I16" i="7" s="1"/>
  <c r="K38" i="7" s="1"/>
  <c r="K34" i="6"/>
  <c r="K32" i="6"/>
  <c r="K29" i="6"/>
  <c r="K27" i="6"/>
  <c r="H25" i="6"/>
  <c r="K24" i="6" s="1"/>
  <c r="H21" i="6"/>
  <c r="K20" i="6" s="1"/>
  <c r="J16" i="8" l="1"/>
  <c r="K38" i="8"/>
  <c r="J16" i="7"/>
  <c r="K35" i="6"/>
  <c r="I16" i="6" s="1"/>
  <c r="J16" i="6" s="1"/>
  <c r="H21" i="5"/>
  <c r="K20" i="5" s="1"/>
  <c r="H25" i="5"/>
  <c r="K24" i="5" s="1"/>
  <c r="K34" i="5"/>
  <c r="K32" i="5"/>
  <c r="K29" i="5"/>
  <c r="K27" i="5"/>
  <c r="K37" i="6" l="1"/>
  <c r="K35" i="5"/>
  <c r="I16" i="5" s="1"/>
  <c r="K37" i="5" s="1"/>
  <c r="H25" i="4"/>
  <c r="H21" i="4"/>
  <c r="J16" i="5" l="1"/>
  <c r="K34" i="4"/>
  <c r="K32" i="4"/>
  <c r="K29" i="4"/>
  <c r="K27" i="4"/>
  <c r="K24" i="4"/>
  <c r="K20" i="4"/>
  <c r="K35" i="4" l="1"/>
  <c r="I16" i="4" s="1"/>
  <c r="J16" i="4"/>
  <c r="K37" i="4"/>
  <c r="H25" i="3"/>
  <c r="H21" i="3" l="1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<sst xmlns="http://schemas.openxmlformats.org/spreadsheetml/2006/main" count="540" uniqueCount="114">
  <si>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</si>
  <si>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</si>
  <si>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</si>
  <si>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</si>
  <si>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</si>
  <si>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</si>
  <si>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</si>
  <si>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</si>
  <si>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</si>
  <si>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</si>
  <si>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</si>
  <si>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</si>
  <si>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</si>
  <si>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</si>
  <si>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</si>
  <si>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</si>
  <si>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</si>
  <si>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</si>
  <si>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</si>
  <si>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</si>
  <si>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</si>
  <si>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</si>
  <si>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</si>
  <si>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</si>
  <si>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</si>
  <si>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</si>
  <si>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</si>
  <si>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</si>
  <si>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</si>
  <si>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</si>
  <si>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</si>
  <si>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</si>
  <si>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</si>
  <si>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</si>
  <si>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</si>
  <si>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</si>
  <si>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RONNEL LAGANG</t>
  </si>
  <si>
    <t>UNIT: 38B21</t>
  </si>
  <si>
    <t>JAN 15 2020</t>
  </si>
  <si>
    <t>JAN 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</si>
  <si>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</si>
  <si>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</si>
  <si>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</si>
  <si>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</si>
  <si>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</si>
  <si>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</si>
  <si>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</si>
  <si>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</si>
  <si>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</si>
  <si>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</si>
  <si>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</si>
  <si>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</si>
  <si>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</si>
  <si>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</si>
  <si>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</si>
  <si>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</si>
  <si>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</si>
  <si>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</si>
  <si>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</si>
  <si>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</si>
  <si>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</si>
  <si>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</si>
  <si>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</si>
  <si>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</si>
  <si>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</si>
  <si>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</si>
  <si>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</si>
  <si>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</si>
  <si>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</si>
  <si>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</si>
  <si>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</si>
  <si>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</si>
  <si>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</si>
  <si>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</si>
  <si>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</si>
  <si>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</si>
  <si>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</si>
  <si>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</si>
  <si>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</si>
  <si>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</si>
  <si>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</si>
  <si>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</si>
  <si>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</si>
  <si>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</si>
  <si>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</si>
  <si>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</si>
  <si>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</si>
  <si>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</si>
  <si>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</si>
  <si>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</si>
  <si>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</si>
  <si>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</si>
  <si>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</si>
  <si>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</si>
  <si>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</si>
  <si>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</si>
  <si>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</si>
  <si>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</si>
  <si>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</si>
  <si>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</si>
  <si>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ASU PAST DUE</t>
  </si>
  <si>
    <t>UTILITY PAST DUE</t>
  </si>
  <si>
    <t>ASSOCIATION DUES</t>
  </si>
  <si>
    <t>ELECTRICITY - OCT 2020</t>
  </si>
  <si>
    <t>WATER - OCT 2020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</si>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</sst>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39</v>
      </c>
      <c r="E16" s="49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1" t="s">
        <v>32</v>
      </c>
      <c r="E20" s="91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487</v>
      </c>
      <c r="G21" s="46">
        <v>487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K36</f>
        <v>3568.1400000000003</v>
      </c>
      <c r="J16" s="18">
        <f>I16+H16+G16</f>
        <v>3568.1400000000003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1" t="s">
        <v>32</v>
      </c>
      <c r="E20" s="91"/>
      <c r="F20" s="46" t="s">
        <v>98</v>
      </c>
      <c r="G20" s="46"/>
      <c r="H20" s="46"/>
      <c r="I20" s="9"/>
      <c r="J20" s="22">
        <v>0</v>
      </c>
      <c r="K20" s="9">
        <f>H21</f>
        <v>2097.09</v>
      </c>
    </row>
    <row r="21" spans="3:11" ht="21" x14ac:dyDescent="0.35">
      <c r="C21" s="39"/>
      <c r="D21" s="8"/>
      <c r="E21" s="8"/>
      <c r="F21" s="46">
        <v>774</v>
      </c>
      <c r="G21" s="46">
        <v>531</v>
      </c>
      <c r="H21" s="47">
        <f>(F21-G21)*8.63</f>
        <v>2097.09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243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1471.05</v>
      </c>
    </row>
    <row r="25" spans="3:11" ht="21" x14ac:dyDescent="0.35">
      <c r="C25" s="39"/>
      <c r="D25" s="8"/>
      <c r="E25" s="8"/>
      <c r="F25" s="46">
        <v>18</v>
      </c>
      <c r="G25" s="46">
        <v>3</v>
      </c>
      <c r="H25" s="47">
        <f>(F25-G25)*98.07</f>
        <v>1471.05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15</v>
      </c>
      <c r="G26" s="97"/>
      <c r="H26" s="45"/>
      <c r="I26" s="9"/>
      <c r="J26" s="9"/>
      <c r="K26" s="9"/>
    </row>
    <row r="27" spans="3:11" ht="21" x14ac:dyDescent="0.35">
      <c r="C27" s="39"/>
      <c r="D27" s="73"/>
      <c r="E27" s="73"/>
      <c r="F27" s="74"/>
      <c r="G27" s="7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customHeight="1" x14ac:dyDescent="0.35">
      <c r="C33" s="38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40"/>
      <c r="D34" s="44"/>
      <c r="E34" s="44"/>
      <c r="F34" s="72"/>
      <c r="G34" s="72"/>
      <c r="H34" s="7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3568.1400000000003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3568.1400000000003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8" zoomScale="70" zoomScaleNormal="70" workbookViewId="0">
      <selection activeCell="F29" sqref="F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100</v>
      </c>
      <c r="H15" s="13" t="s">
        <v>101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/>
      <c r="I16" s="18">
        <f>K36</f>
        <v>3975.4799999999996</v>
      </c>
      <c r="J16" s="18">
        <f>I16+H16+G16</f>
        <v>3975.4799999999996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2" t="s">
        <v>103</v>
      </c>
      <c r="E20" s="102"/>
      <c r="F20" s="46" t="s">
        <v>108</v>
      </c>
      <c r="G20" s="46"/>
      <c r="H20" s="46"/>
      <c r="I20" s="9"/>
      <c r="J20" s="22">
        <v>0</v>
      </c>
      <c r="K20" s="9">
        <f>H21</f>
        <v>1522.56</v>
      </c>
    </row>
    <row r="21" spans="3:11" ht="21" x14ac:dyDescent="0.35">
      <c r="C21" s="39"/>
      <c r="D21" s="8"/>
      <c r="E21" s="8"/>
      <c r="F21" s="46">
        <v>982</v>
      </c>
      <c r="G21" s="46">
        <v>774</v>
      </c>
      <c r="H21" s="47">
        <f>(F21-G21)*7.32</f>
        <v>1522.56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208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104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1182.72</v>
      </c>
    </row>
    <row r="25" spans="3:11" ht="21" x14ac:dyDescent="0.35">
      <c r="C25" s="39"/>
      <c r="D25" s="8"/>
      <c r="E25" s="8"/>
      <c r="F25" s="46">
        <v>30</v>
      </c>
      <c r="G25" s="46">
        <v>18</v>
      </c>
      <c r="H25" s="47">
        <f>(F25-G25)*98.56</f>
        <v>1182.72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12</v>
      </c>
      <c r="G26" s="97"/>
      <c r="H26" s="45"/>
      <c r="I26" s="9"/>
      <c r="J26" s="9"/>
      <c r="K26" s="9"/>
    </row>
    <row r="27" spans="3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3:11" ht="21" x14ac:dyDescent="0.35">
      <c r="C28" s="38">
        <v>44170</v>
      </c>
      <c r="D28" s="102" t="s">
        <v>102</v>
      </c>
      <c r="E28" s="102"/>
      <c r="F28" s="46" t="s">
        <v>110</v>
      </c>
      <c r="G28" s="46"/>
      <c r="H28" s="46"/>
      <c r="I28" s="9"/>
      <c r="J28" s="22">
        <v>0</v>
      </c>
      <c r="K28" s="9">
        <f>H29</f>
        <v>1270.2</v>
      </c>
    </row>
    <row r="29" spans="3:11" ht="21" customHeight="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/>
      <c r="K29" s="9"/>
    </row>
    <row r="30" spans="3:11" ht="21" x14ac:dyDescent="0.35">
      <c r="C30" s="70"/>
      <c r="D30" s="70"/>
      <c r="E30" s="70"/>
      <c r="F30" s="79"/>
      <c r="G30" s="80"/>
      <c r="H30" s="80"/>
      <c r="I30" s="9"/>
      <c r="J30" s="22"/>
      <c r="K30" s="9"/>
    </row>
    <row r="31" spans="3:11" ht="35.1" customHeight="1" x14ac:dyDescent="0.35">
      <c r="C31" s="70"/>
      <c r="D31" s="70"/>
      <c r="E31" s="70"/>
      <c r="F31" s="80"/>
      <c r="G31" s="80"/>
      <c r="H31" s="80"/>
      <c r="I31" s="9"/>
      <c r="J31" s="9"/>
      <c r="K31" s="9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customHeight="1" x14ac:dyDescent="0.35">
      <c r="C33" s="38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40"/>
      <c r="D34" s="44"/>
      <c r="E34" s="44"/>
      <c r="F34" s="76"/>
      <c r="G34" s="76"/>
      <c r="H34" s="7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3975.4799999999996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3975.4799999999996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1" zoomScale="70" zoomScaleNormal="70" workbookViewId="0">
      <selection activeCell="R24" sqref="R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100</v>
      </c>
      <c r="H15" s="13" t="s">
        <v>101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/>
      <c r="I16" s="18">
        <f>K32</f>
        <v>3936.49</v>
      </c>
      <c r="J16" s="18">
        <f>I16+H16+G16</f>
        <v>3936.49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2" t="s">
        <v>32</v>
      </c>
      <c r="E20" s="102"/>
      <c r="F20" s="46" t="s">
        <v>112</v>
      </c>
      <c r="G20" s="46"/>
      <c r="H20" s="46"/>
      <c r="I20" s="9"/>
      <c r="J20" s="22">
        <v>0</v>
      </c>
      <c r="K20" s="9">
        <f>H21</f>
        <v>1587.9599999999998</v>
      </c>
    </row>
    <row r="21" spans="2:11" ht="21" x14ac:dyDescent="0.35">
      <c r="C21" s="39"/>
      <c r="D21" s="8"/>
      <c r="E21" s="8"/>
      <c r="F21" s="46">
        <v>1180</v>
      </c>
      <c r="G21" s="46">
        <v>982</v>
      </c>
      <c r="H21" s="47">
        <f>(F21-G21)*8.02</f>
        <v>1587.9599999999998</v>
      </c>
      <c r="I21" s="9"/>
      <c r="J21" s="9"/>
      <c r="K21" s="9"/>
    </row>
    <row r="22" spans="2:11" ht="21" x14ac:dyDescent="0.35">
      <c r="C22" s="39"/>
      <c r="D22" s="96" t="s">
        <v>62</v>
      </c>
      <c r="E22" s="96"/>
      <c r="F22" s="97">
        <f>F21-G21</f>
        <v>198</v>
      </c>
      <c r="G22" s="97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1078.33</v>
      </c>
    </row>
    <row r="25" spans="2:11" ht="21" x14ac:dyDescent="0.35">
      <c r="C25" s="39"/>
      <c r="D25" s="8"/>
      <c r="E25" s="8"/>
      <c r="F25" s="46">
        <v>41</v>
      </c>
      <c r="G25" s="46">
        <v>30</v>
      </c>
      <c r="H25" s="47">
        <f>(F25-G25)*98.03</f>
        <v>1078.33</v>
      </c>
      <c r="I25" s="9"/>
      <c r="J25" s="9"/>
      <c r="K25" s="9"/>
    </row>
    <row r="26" spans="2:11" ht="21" x14ac:dyDescent="0.35">
      <c r="C26" s="39"/>
      <c r="D26" s="96" t="s">
        <v>63</v>
      </c>
      <c r="E26" s="96"/>
      <c r="F26" s="97">
        <f>F25-G25</f>
        <v>11</v>
      </c>
      <c r="G26" s="97"/>
      <c r="H26" s="45"/>
      <c r="I26" s="9"/>
      <c r="J26" s="9"/>
      <c r="K26" s="9"/>
    </row>
    <row r="27" spans="2:11" ht="21" x14ac:dyDescent="0.35">
      <c r="C27" s="39"/>
      <c r="D27" s="83"/>
      <c r="E27" s="83"/>
      <c r="F27" s="84"/>
      <c r="G27" s="84"/>
      <c r="H27" s="45"/>
      <c r="I27" s="9"/>
      <c r="J27" s="9"/>
      <c r="K27" s="9"/>
    </row>
    <row r="28" spans="2:11" ht="21" x14ac:dyDescent="0.35">
      <c r="C28" s="38">
        <v>44170</v>
      </c>
      <c r="D28" s="102" t="s">
        <v>102</v>
      </c>
      <c r="E28" s="102"/>
      <c r="F28" s="46" t="s">
        <v>110</v>
      </c>
      <c r="G28" s="46"/>
      <c r="H28" s="46"/>
      <c r="I28" s="9"/>
      <c r="J28" s="22">
        <v>0</v>
      </c>
      <c r="K28" s="9">
        <f>H29</f>
        <v>1270.2</v>
      </c>
    </row>
    <row r="29" spans="2:11" ht="21" customHeight="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/>
      <c r="K29" s="9"/>
    </row>
    <row r="30" spans="2:11" ht="27" customHeight="1" x14ac:dyDescent="0.35">
      <c r="C30" s="40"/>
      <c r="D30" s="44"/>
      <c r="E30" s="44"/>
      <c r="F30" s="82"/>
      <c r="G30" s="82"/>
      <c r="H30" s="82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(K20+K24+K28)-K31</f>
        <v>3936.49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3936.49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9" t="s">
        <v>17</v>
      </c>
      <c r="D37" s="99"/>
      <c r="E37" s="99"/>
      <c r="F37" s="99"/>
      <c r="G37" s="99"/>
      <c r="H37" s="99"/>
      <c r="I37" s="99"/>
      <c r="J37" s="99"/>
      <c r="K37" s="99"/>
      <c r="L37" s="3"/>
    </row>
    <row r="38" spans="2:12" s="8" customFormat="1" ht="21" x14ac:dyDescent="0.35">
      <c r="B38" s="3"/>
      <c r="C38" s="81"/>
      <c r="D38" s="81"/>
      <c r="E38" s="81"/>
      <c r="F38" s="81"/>
      <c r="G38" s="81"/>
      <c r="H38" s="81"/>
      <c r="I38" s="81"/>
      <c r="J38" s="81"/>
      <c r="K38" s="81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4"/>
      <c r="D41" s="94"/>
      <c r="E41" s="94"/>
      <c r="F41" s="94"/>
      <c r="G41" s="94"/>
      <c r="H41" s="94"/>
      <c r="I41" s="94"/>
      <c r="J41" s="94"/>
      <c r="K41" s="94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5" t="s">
        <v>111</v>
      </c>
      <c r="D50" s="95"/>
      <c r="E50" s="95"/>
      <c r="F50" s="8"/>
      <c r="G50" s="95" t="s">
        <v>31</v>
      </c>
      <c r="H50" s="95"/>
      <c r="I50" s="9"/>
      <c r="J50" s="9"/>
      <c r="K50" s="9"/>
    </row>
    <row r="51" spans="3:11" ht="21" x14ac:dyDescent="0.35">
      <c r="C51" s="85" t="s">
        <v>23</v>
      </c>
      <c r="D51" s="85"/>
      <c r="E51" s="85"/>
      <c r="F51" s="8"/>
      <c r="G51" s="85" t="s">
        <v>24</v>
      </c>
      <c r="H51" s="8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41:K41"/>
    <mergeCell ref="C50:E50"/>
    <mergeCell ref="G50:H50"/>
    <mergeCell ref="C51:E51"/>
    <mergeCell ref="G51:H51"/>
    <mergeCell ref="D26:E26"/>
    <mergeCell ref="F26:G26"/>
    <mergeCell ref="D28:E28"/>
    <mergeCell ref="C37:K37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1" t="s">
        <v>32</v>
      </c>
      <c r="E20" s="91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487</v>
      </c>
      <c r="G21" s="46">
        <v>487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1" t="s">
        <v>32</v>
      </c>
      <c r="E20" s="91"/>
      <c r="F20" s="46" t="s">
        <v>50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488</v>
      </c>
      <c r="G21" s="46">
        <v>487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15.83</v>
      </c>
      <c r="I16" s="18">
        <f>K35</f>
        <v>133.14000000000001</v>
      </c>
      <c r="J16" s="18">
        <f>I16+H16+G16</f>
        <v>148.97000000000003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1" t="s">
        <v>32</v>
      </c>
      <c r="E20" s="91"/>
      <c r="F20" s="46" t="s">
        <v>55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489</v>
      </c>
      <c r="G21" s="46">
        <v>488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3"/>
      <c r="G30" s="93"/>
      <c r="H30" s="93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148.97000000000003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1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148.97</v>
      </c>
      <c r="I16" s="18">
        <f>K36</f>
        <v>0</v>
      </c>
      <c r="J16" s="18">
        <f>I16+H16+G16</f>
        <v>148.97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1" t="s">
        <v>32</v>
      </c>
      <c r="E20" s="91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489</v>
      </c>
      <c r="G21" s="46">
        <v>489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57"/>
      <c r="E27" s="57"/>
      <c r="F27" s="58"/>
      <c r="G27" s="58"/>
      <c r="H27" s="45"/>
      <c r="I27" s="9"/>
      <c r="J27" s="9"/>
      <c r="K27" s="9"/>
    </row>
    <row r="28" spans="3:11" ht="21" x14ac:dyDescent="0.35">
      <c r="C28" s="38"/>
      <c r="D28" s="7" t="s">
        <v>64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8" t="s">
        <v>65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148.97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59" t="s">
        <v>66</v>
      </c>
      <c r="D42" s="60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0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1" zoomScale="85" zoomScaleNormal="85" workbookViewId="0">
      <selection activeCell="A33" sqref="A33:XFD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148.97</v>
      </c>
      <c r="I16" s="18">
        <f>K36</f>
        <v>-2.65</v>
      </c>
      <c r="J16" s="18">
        <f>I16+H16+G16</f>
        <v>146.32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1" t="s">
        <v>32</v>
      </c>
      <c r="E20" s="91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489</v>
      </c>
      <c r="G21" s="46">
        <v>489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57"/>
      <c r="E27" s="57"/>
      <c r="F27" s="58"/>
      <c r="G27" s="58"/>
      <c r="H27" s="45"/>
      <c r="I27" s="9"/>
      <c r="J27" s="9"/>
      <c r="K27" s="9"/>
    </row>
    <row r="28" spans="3:11" ht="21" x14ac:dyDescent="0.35">
      <c r="C28" s="38"/>
      <c r="D28" s="7" t="s">
        <v>64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8" t="s">
        <v>74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78" customHeight="1" x14ac:dyDescent="0.35">
      <c r="C33" s="38"/>
      <c r="D33" s="100" t="s">
        <v>77</v>
      </c>
      <c r="E33" s="100"/>
      <c r="F33" s="101" t="s">
        <v>78</v>
      </c>
      <c r="G33" s="101"/>
      <c r="H33" s="101"/>
      <c r="I33" s="101"/>
      <c r="J33" s="69">
        <v>0</v>
      </c>
      <c r="K33" s="69">
        <f>(2.65)</f>
        <v>2.65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146.32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66</v>
      </c>
      <c r="D43" s="60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3" zoomScale="85" zoomScaleNormal="85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>
        <v>146.32</v>
      </c>
      <c r="I16" s="18">
        <f>K36</f>
        <v>-1.01</v>
      </c>
      <c r="J16" s="18">
        <f>I16+H16+G16</f>
        <v>145.31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1" t="s">
        <v>32</v>
      </c>
      <c r="E20" s="91"/>
      <c r="F20" s="46" t="s">
        <v>82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489</v>
      </c>
      <c r="G21" s="46">
        <v>489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96.95" customHeight="1" x14ac:dyDescent="0.35">
      <c r="C33" s="38"/>
      <c r="D33" s="100" t="s">
        <v>77</v>
      </c>
      <c r="E33" s="100"/>
      <c r="F33" s="101" t="s">
        <v>84</v>
      </c>
      <c r="G33" s="101"/>
      <c r="H33" s="101"/>
      <c r="I33" s="101"/>
      <c r="J33" s="69">
        <v>0</v>
      </c>
      <c r="K33" s="69">
        <f>1.01</f>
        <v>1.01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145.31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59" t="s">
        <v>66</v>
      </c>
      <c r="D43" s="60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5" zoomScale="70" zoomScaleNormal="70" workbookViewId="0">
      <selection activeCell="R11" sqref="R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>
        <v>145.31</v>
      </c>
      <c r="I16" s="18">
        <f>K36</f>
        <v>8.99</v>
      </c>
      <c r="J16" s="18">
        <f>I16+H16+G16</f>
        <v>154.30000000000001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1" t="s">
        <v>32</v>
      </c>
      <c r="E20" s="91"/>
      <c r="F20" s="46" t="s">
        <v>88</v>
      </c>
      <c r="G20" s="46"/>
      <c r="H20" s="46"/>
      <c r="I20" s="9"/>
      <c r="J20" s="22">
        <v>0</v>
      </c>
      <c r="K20" s="9">
        <f>H21</f>
        <v>8.99</v>
      </c>
    </row>
    <row r="21" spans="3:11" ht="21" x14ac:dyDescent="0.35">
      <c r="C21" s="39"/>
      <c r="D21" s="8"/>
      <c r="E21" s="8"/>
      <c r="F21" s="46">
        <v>490</v>
      </c>
      <c r="G21" s="46">
        <v>489</v>
      </c>
      <c r="H21" s="47">
        <f>(F21-G21)*8.99</f>
        <v>8.99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1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customHeight="1" x14ac:dyDescent="0.35">
      <c r="C33" s="38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154.30000000000001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1" x14ac:dyDescent="0.35">
      <c r="B43" s="3"/>
      <c r="C43" s="3"/>
      <c r="D43" s="60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154.30000000000001</v>
      </c>
      <c r="I16" s="18">
        <f>K36</f>
        <v>566.56000000000006</v>
      </c>
      <c r="J16" s="18">
        <f>I16+H16+G16</f>
        <v>720.86000000000013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1" t="s">
        <v>32</v>
      </c>
      <c r="E20" s="91"/>
      <c r="F20" s="46" t="s">
        <v>93</v>
      </c>
      <c r="G20" s="46"/>
      <c r="H20" s="46"/>
      <c r="I20" s="9"/>
      <c r="J20" s="22">
        <v>0</v>
      </c>
      <c r="K20" s="9">
        <f>H21</f>
        <v>371.46000000000004</v>
      </c>
    </row>
    <row r="21" spans="3:11" ht="21" x14ac:dyDescent="0.35">
      <c r="C21" s="39"/>
      <c r="D21" s="8"/>
      <c r="E21" s="8"/>
      <c r="F21" s="46">
        <v>531</v>
      </c>
      <c r="G21" s="46">
        <v>490</v>
      </c>
      <c r="H21" s="47">
        <f>(F21-G21)*9.06</f>
        <v>371.46000000000004</v>
      </c>
      <c r="I21" s="9"/>
      <c r="J21" s="9"/>
      <c r="K21" s="9"/>
    </row>
    <row r="22" spans="3:11" ht="21" x14ac:dyDescent="0.35">
      <c r="C22" s="39"/>
      <c r="D22" s="96" t="s">
        <v>62</v>
      </c>
      <c r="E22" s="96"/>
      <c r="F22" s="97">
        <f>F21-G21</f>
        <v>41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195.1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(F25-G25)*97.55</f>
        <v>195.1</v>
      </c>
      <c r="I25" s="9"/>
      <c r="J25" s="9"/>
      <c r="K25" s="9"/>
    </row>
    <row r="26" spans="3:11" ht="21" x14ac:dyDescent="0.35">
      <c r="C26" s="39"/>
      <c r="D26" s="96" t="s">
        <v>63</v>
      </c>
      <c r="E26" s="96"/>
      <c r="F26" s="97">
        <f>F25-G25</f>
        <v>2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customHeight="1" x14ac:dyDescent="0.35">
      <c r="C33" s="38"/>
      <c r="D33" s="100"/>
      <c r="E33" s="100"/>
      <c r="F33" s="101"/>
      <c r="G33" s="101"/>
      <c r="H33" s="101"/>
      <c r="I33" s="101"/>
      <c r="J33" s="69"/>
      <c r="K33" s="69"/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566.56000000000006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720.86000000000013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2020-11-05T09:44:45Z</cp:lastPrinted>
  <dcterms:created xsi:type="dcterms:W3CDTF">2018-02-28T02:33:50Z</dcterms:created>
  <dcterms:modified xsi:type="dcterms:W3CDTF">2020-12-17T04:00:45Z</dcterms:modified>
</cp:coreProperties>
</file>