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BBC5459D-ABA6-4335-97C8-D790D8CB6443}" xr6:coauthVersionLast="45" xr6:coauthVersionMax="45" xr10:uidLastSave="{00000000-0000-0000-0000-000000000000}"/>
  <bookViews>
    <workbookView xWindow="-120" yWindow="-120" windowWidth="20730" windowHeight="11160" firstSheet="4" activeTab="10" xr2:uid="{00000000-000D-0000-FFFF-FFFF00000000}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NOV 2020" sheetId="13" r:id="rId11"/>
  </sheets>
  <externalReferences>
    <externalReference r:id="rId12"/>
  </externalReferences>
  <definedNames>
    <definedName name="_xlnm.Print_Area" localSheetId="3">'APR 2020'!$A$1:$K$59</definedName>
    <definedName name="_xlnm.Print_Area" localSheetId="7">'AUG 2020'!$A$1:$K$57</definedName>
    <definedName name="_xlnm.Print_Area" localSheetId="1">'FEB 2020'!$A$1:$L$57</definedName>
    <definedName name="_xlnm.Print_Area" localSheetId="0">'JAN 2020'!$A$1:$L$57</definedName>
    <definedName name="_xlnm.Print_Area" localSheetId="6">'JUL 2020'!$A$1:$K$57</definedName>
    <definedName name="_xlnm.Print_Area" localSheetId="5">'JUN 2020'!$A$1:$K$57</definedName>
    <definedName name="_xlnm.Print_Area" localSheetId="2">'MAR 2020'!$A$1:$K$57</definedName>
    <definedName name="_xlnm.Print_Area" localSheetId="4">'MAY 2020'!$A$1:$K$59</definedName>
    <definedName name="_xlnm.Print_Area" localSheetId="10">'NOV 2020'!$A$1:$K$57</definedName>
    <definedName name="_xlnm.Print_Area" localSheetId="9">'OCT 2020'!$A$1:$K$57</definedName>
    <definedName name="_xlnm.Print_Area" localSheetId="8">'SEPT 2020'!$A$1:$K$57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3" l="1"/>
  <c r="H21" i="13"/>
  <c r="H16" i="13" l="1"/>
  <c r="G16" i="13"/>
  <c r="K35" i="13" l="1"/>
  <c r="H29" i="13"/>
  <c r="K28" i="13" s="1"/>
  <c r="F26" i="13"/>
  <c r="K24" i="13"/>
  <c r="F22" i="13"/>
  <c r="K20" i="13"/>
  <c r="K36" i="13" l="1"/>
  <c r="I16" i="13" s="1"/>
  <c r="J16" i="13" s="1"/>
  <c r="K38" i="13" l="1"/>
  <c r="H29" i="12"/>
  <c r="K28" i="12" s="1"/>
  <c r="H21" i="12" l="1"/>
  <c r="K20" i="12" s="1"/>
  <c r="H25" i="12"/>
  <c r="K24" i="12" s="1"/>
  <c r="K35" i="12"/>
  <c r="F26" i="12"/>
  <c r="F22" i="12"/>
  <c r="K36" i="12" l="1"/>
  <c r="I16" i="12" s="1"/>
  <c r="J16" i="12" s="1"/>
  <c r="H25" i="11"/>
  <c r="K24" i="11" s="1"/>
  <c r="H21" i="11"/>
  <c r="K20" i="11" s="1"/>
  <c r="K35" i="11"/>
  <c r="K30" i="11"/>
  <c r="K28" i="11"/>
  <c r="F26" i="11"/>
  <c r="F22" i="11"/>
  <c r="K38" i="12" l="1"/>
  <c r="K36" i="11"/>
  <c r="I16" i="11" s="1"/>
  <c r="J16" i="11"/>
  <c r="K38" i="11"/>
  <c r="H25" i="10"/>
  <c r="H21" i="10"/>
  <c r="K35" i="10" l="1"/>
  <c r="K30" i="10"/>
  <c r="K28" i="10"/>
  <c r="F26" i="10"/>
  <c r="K24" i="10"/>
  <c r="F22" i="10"/>
  <c r="K20" i="10"/>
  <c r="K36" i="10" l="1"/>
  <c r="I16" i="10" s="1"/>
  <c r="K38" i="10" s="1"/>
  <c r="H21" i="9"/>
  <c r="H25" i="9"/>
  <c r="K24" i="9" s="1"/>
  <c r="H25" i="8"/>
  <c r="H21" i="8"/>
  <c r="K35" i="9"/>
  <c r="K30" i="9"/>
  <c r="F26" i="9"/>
  <c r="F22" i="9"/>
  <c r="K28" i="9"/>
  <c r="J16" i="10" l="1"/>
  <c r="K20" i="9"/>
  <c r="K36" i="9"/>
  <c r="I16" i="9" s="1"/>
  <c r="K35" i="8"/>
  <c r="K30" i="8"/>
  <c r="F26" i="8"/>
  <c r="K24" i="8"/>
  <c r="F22" i="8"/>
  <c r="K28" i="8"/>
  <c r="K20" i="8"/>
  <c r="J16" i="9" l="1"/>
  <c r="K38" i="9"/>
  <c r="K36" i="8"/>
  <c r="I16" i="8" s="1"/>
  <c r="K33" i="7"/>
  <c r="F26" i="5"/>
  <c r="F22" i="5"/>
  <c r="K35" i="7"/>
  <c r="J16" i="8" l="1"/>
  <c r="K38" i="8"/>
  <c r="H21" i="7"/>
  <c r="K20" i="7" s="1"/>
  <c r="K30" i="7"/>
  <c r="F26" i="7"/>
  <c r="H25" i="7"/>
  <c r="K24" i="7" s="1"/>
  <c r="F22" i="7"/>
  <c r="I28" i="7" l="1"/>
  <c r="K28" i="7" s="1"/>
  <c r="K36" i="7" s="1"/>
  <c r="I16" i="7" s="1"/>
  <c r="K38" i="7" s="1"/>
  <c r="F26" i="6"/>
  <c r="F22" i="6"/>
  <c r="J16" i="7" l="1"/>
  <c r="H25" i="6"/>
  <c r="K24" i="6" s="1"/>
  <c r="H21" i="6"/>
  <c r="K35" i="6"/>
  <c r="K33" i="6"/>
  <c r="K30" i="6"/>
  <c r="K20" i="6" l="1"/>
  <c r="I28" i="6"/>
  <c r="K28" i="6" s="1"/>
  <c r="K36" i="6"/>
  <c r="I16" i="6" s="1"/>
  <c r="K38" i="6" s="1"/>
  <c r="K34" i="5"/>
  <c r="K32" i="5"/>
  <c r="K29" i="5"/>
  <c r="K27" i="5"/>
  <c r="H25" i="5"/>
  <c r="K24" i="5" s="1"/>
  <c r="H21" i="5"/>
  <c r="K20" i="5" s="1"/>
  <c r="K35" i="5" l="1"/>
  <c r="I16" i="5" s="1"/>
  <c r="J16" i="6"/>
  <c r="J16" i="5"/>
  <c r="K37" i="5"/>
  <c r="H25" i="4"/>
  <c r="K24" i="4" s="1"/>
  <c r="H21" i="4"/>
  <c r="K20" i="4" s="1"/>
  <c r="K34" i="4"/>
  <c r="K32" i="4"/>
  <c r="K29" i="4"/>
  <c r="K27" i="4"/>
  <c r="K35" i="4" l="1"/>
  <c r="I16" i="4" s="1"/>
  <c r="K37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<sst xmlns="http://schemas.openxmlformats.org/spreadsheetml/2006/main" count="510" uniqueCount="113">
  <si>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</si>
  <si>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</si>
  <si>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</si>
  <si>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</si>
  <si>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</si>
  <si>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</si>
  <si>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</si>
  <si>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</si>
  <si>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</si>
  <si>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</si>
  <si>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</si>
  <si>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</si>
  <si>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</si>
  <si>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</si>
  <si>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</si>
  <si>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</si>
  <si>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</si>
  <si>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</si>
  <si>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</si>
  <si>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</si>
  <si>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</si>
  <si>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</si>
  <si>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</si>
  <si>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</si>
  <si>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</si>
  <si>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</si>
  <si>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</si>
  <si>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</si>
  <si>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</si>
  <si>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</si>
  <si>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</si>
  <si>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</si>
  <si>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</si>
  <si>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</si>
  <si>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</si>
  <si>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</si>
  <si>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</si>
  <si>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</si>
  <si>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</si>
  <si>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MANUEL/LINDA YOLO</t>
  </si>
  <si>
    <t>39A07</t>
  </si>
  <si>
    <t>PRES: JAN 25 2020 - PREV: JAN 17 2020 * 17.40</t>
  </si>
  <si>
    <t>PRES: JAN 25 2020 - PREV: JAN 17 2020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</si>
  <si>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</si>
  <si>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</si>
  <si>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</si>
  <si>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</si>
  <si>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</si>
  <si>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</si>
  <si>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</si>
  <si>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</si>
  <si>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</si>
  <si>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</si>
  <si>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</si>
  <si>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</si>
  <si>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</si>
  <si>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</si>
  <si>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</si>
  <si>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</si>
  <si>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</si>
  <si>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</si>
  <si>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</si>
  <si>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</si>
  <si>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</si>
  <si>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</si>
  <si>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</si>
  <si>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</si>
  <si>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</si>
  <si>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</si>
  <si>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</si>
  <si>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</si>
  <si>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</si>
  <si>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>ELECTRICITY:
MAR 2020 - 69 kWh x 10.98 = 757.62 + 20% (AC) = 909.14 - 1,092.27 (billing Mar2020) = 1</t>
    </r>
    <r>
      <rPr>
        <b/>
        <u/>
        <sz val="14"/>
        <color rgb="FFFF0000"/>
        <rFont val="Calibri"/>
        <family val="2"/>
        <scheme val="minor"/>
      </rPr>
      <t>83.13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</si>
  <si>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</si>
  <si>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</si>
  <si>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</si>
  <si>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</si>
  <si>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</si>
  <si>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BILLING MONTH: JULY 2020</t>
  </si>
  <si>
    <t>AUG 5 2020</t>
  </si>
  <si>
    <t>AUG 15 2020</t>
  </si>
  <si>
    <t>PRES: JUN 25 2020 - PREV: MAY 26 2020 * 9.62</t>
  </si>
  <si>
    <t>PRES: JUN 25 2020 - PREV: MAY 26 2020 * 96.22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</si>
  <si>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</si>
  <si>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</si>
  <si>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</si>
  <si>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</si>
  <si>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</si>
  <si>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</si>
  <si>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</si>
  <si>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</si>
  <si>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</si>
  <si>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</si>
  <si>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</si>
  <si>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</si>
  <si>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</si>
  <si>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</si>
  <si>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</si>
  <si>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</si>
  <si>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</si>
  <si>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</si>
  <si>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</si>
  <si>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</si>
  <si>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FOR THE MONTH OF NOV 2020</t>
  </si>
  <si>
    <t>ELECTRICITY - OCT 2020</t>
  </si>
  <si>
    <t>WATER - OCT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</si>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</sst>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559643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4015357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588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39A07%20-%20YO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6">
          <cell r="E16">
            <v>448.15</v>
          </cell>
          <cell r="L16">
            <v>1145.3</v>
          </cell>
        </row>
      </sheetData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12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94" t="s">
        <v>32</v>
      </c>
      <c r="E20" s="94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(F21-G21)*17.4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(F25-G25)*116.17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6"/>
      <c r="G30" s="96"/>
      <c r="H30" s="96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60"/>
  <sheetViews>
    <sheetView zoomScale="70" zoomScaleNormal="70" workbookViewId="0">
      <selection activeCell="R46" sqref="R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100</v>
      </c>
      <c r="H15" s="13" t="s">
        <v>101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95</v>
      </c>
      <c r="E16" s="48" t="s">
        <v>96</v>
      </c>
      <c r="F16" s="18"/>
      <c r="G16" s="18">
        <v>5479.2</v>
      </c>
      <c r="H16" s="18">
        <v>1410.32</v>
      </c>
      <c r="I16" s="18">
        <f>K36</f>
        <v>1369.8</v>
      </c>
      <c r="J16" s="18">
        <f>I16+H16+G16</f>
        <v>8259.32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105" t="s">
        <v>104</v>
      </c>
      <c r="E20" s="105"/>
      <c r="F20" s="45" t="s">
        <v>97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71</v>
      </c>
      <c r="G21" s="45">
        <v>71</v>
      </c>
      <c r="H21" s="46">
        <f>(F21-G21)*7.32</f>
        <v>0</v>
      </c>
      <c r="I21" s="9"/>
      <c r="J21" s="9"/>
      <c r="K21" s="9"/>
    </row>
    <row r="22" spans="3:11" ht="21" x14ac:dyDescent="0.35">
      <c r="C22" s="38"/>
      <c r="D22" s="100" t="s">
        <v>62</v>
      </c>
      <c r="E22" s="100"/>
      <c r="F22" s="99">
        <f>F21-G21</f>
        <v>0</v>
      </c>
      <c r="G22" s="9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105</v>
      </c>
      <c r="E24" s="8"/>
      <c r="F24" s="45" t="s">
        <v>98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100" t="s">
        <v>63</v>
      </c>
      <c r="E26" s="100"/>
      <c r="F26" s="99">
        <f>F25-G25</f>
        <v>0</v>
      </c>
      <c r="G26" s="99"/>
      <c r="H26" s="44"/>
      <c r="I26" s="9"/>
      <c r="J26" s="9"/>
      <c r="K26" s="9"/>
    </row>
    <row r="27" spans="3:11" ht="21" x14ac:dyDescent="0.35">
      <c r="C27" s="38"/>
      <c r="D27" s="81"/>
      <c r="E27" s="81"/>
      <c r="F27" s="80"/>
      <c r="G27" s="80"/>
      <c r="H27" s="44"/>
      <c r="I27" s="9"/>
      <c r="J27" s="9"/>
      <c r="K27" s="9"/>
    </row>
    <row r="28" spans="3:11" ht="21" x14ac:dyDescent="0.35">
      <c r="C28" s="37">
        <v>43962</v>
      </c>
      <c r="D28" s="105" t="s">
        <v>102</v>
      </c>
      <c r="E28" s="105"/>
      <c r="F28" s="45" t="s">
        <v>103</v>
      </c>
      <c r="G28" s="45"/>
      <c r="H28" s="45"/>
      <c r="I28" s="9"/>
      <c r="J28" s="22">
        <v>0</v>
      </c>
      <c r="K28" s="9">
        <f>H29</f>
        <v>1369.8</v>
      </c>
    </row>
    <row r="29" spans="3:11" ht="21" customHeight="1" x14ac:dyDescent="0.35">
      <c r="C29" s="38"/>
      <c r="D29" s="8"/>
      <c r="E29" s="8"/>
      <c r="F29" s="45">
        <v>22.83</v>
      </c>
      <c r="G29" s="45">
        <v>60</v>
      </c>
      <c r="H29" s="46">
        <f>F29*G29</f>
        <v>1369.8</v>
      </c>
      <c r="I29" s="9"/>
      <c r="J29" s="22"/>
      <c r="K29" s="9"/>
    </row>
    <row r="30" spans="3:11" ht="21" x14ac:dyDescent="0.35">
      <c r="C30" s="73"/>
      <c r="D30" s="73"/>
      <c r="E30" s="73"/>
      <c r="F30" s="86"/>
      <c r="G30" s="87"/>
      <c r="H30" s="87"/>
      <c r="I30" s="9"/>
      <c r="J30" s="22"/>
      <c r="K30" s="9"/>
    </row>
    <row r="31" spans="3:11" ht="35.1" customHeight="1" x14ac:dyDescent="0.35">
      <c r="C31" s="73"/>
      <c r="D31" s="73"/>
      <c r="E31" s="73"/>
      <c r="F31" s="87"/>
      <c r="G31" s="87"/>
      <c r="H31" s="87"/>
      <c r="I31" s="9"/>
      <c r="J31" s="9"/>
      <c r="K31" s="9"/>
    </row>
    <row r="32" spans="3:11" ht="21" x14ac:dyDescent="0.35">
      <c r="C32" s="39"/>
      <c r="D32" s="43"/>
      <c r="E32" s="43"/>
      <c r="F32" s="79"/>
      <c r="G32" s="79"/>
      <c r="H32" s="79"/>
      <c r="I32" s="9"/>
      <c r="J32" s="9"/>
      <c r="K32" s="9"/>
    </row>
    <row r="33" spans="2:12" ht="21" customHeight="1" x14ac:dyDescent="0.35">
      <c r="C33" s="37"/>
      <c r="D33" s="103"/>
      <c r="E33" s="103"/>
      <c r="F33" s="104"/>
      <c r="G33" s="104"/>
      <c r="H33" s="104"/>
      <c r="I33" s="104"/>
      <c r="J33" s="64"/>
      <c r="K33" s="64"/>
    </row>
    <row r="34" spans="2:12" ht="27" customHeight="1" x14ac:dyDescent="0.35">
      <c r="C34" s="39"/>
      <c r="D34" s="43"/>
      <c r="E34" s="43"/>
      <c r="F34" s="79"/>
      <c r="G34" s="79"/>
      <c r="H34" s="79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1369.8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8259.32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78"/>
      <c r="D42" s="78"/>
      <c r="E42" s="78"/>
      <c r="F42" s="78"/>
      <c r="G42" s="78"/>
      <c r="H42" s="78"/>
      <c r="I42" s="78"/>
      <c r="J42" s="78"/>
      <c r="K42" s="7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paperSize="10000" scale="55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60"/>
  <sheetViews>
    <sheetView tabSelected="1" topLeftCell="A14" zoomScale="73" zoomScaleNormal="73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100</v>
      </c>
      <c r="H15" s="13" t="s">
        <v>101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107</v>
      </c>
      <c r="E16" s="48" t="s">
        <v>108</v>
      </c>
      <c r="F16" s="18"/>
      <c r="G16" s="18">
        <f>[1]ASU!$E$12</f>
        <v>6849</v>
      </c>
      <c r="H16" s="18">
        <f>[1]Sheet1!$E$16+[1]Sheet1!$L$16</f>
        <v>1593.4499999999998</v>
      </c>
      <c r="I16" s="18">
        <f>K36</f>
        <v>1369.8</v>
      </c>
      <c r="J16" s="18">
        <f>I16+H16+G16</f>
        <v>9812.25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105" t="s">
        <v>32</v>
      </c>
      <c r="E20" s="105"/>
      <c r="F20" s="45" t="s">
        <v>111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71</v>
      </c>
      <c r="G21" s="45">
        <v>71</v>
      </c>
      <c r="H21" s="46">
        <f>(F21-G21)*8.02</f>
        <v>0</v>
      </c>
      <c r="I21" s="9"/>
      <c r="J21" s="9"/>
      <c r="K21" s="9"/>
    </row>
    <row r="22" spans="3:11" ht="21" x14ac:dyDescent="0.35">
      <c r="C22" s="38"/>
      <c r="D22" s="100" t="s">
        <v>62</v>
      </c>
      <c r="E22" s="100"/>
      <c r="F22" s="99">
        <f>F21-G21</f>
        <v>0</v>
      </c>
      <c r="G22" s="9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112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(F25-G25)*98.03</f>
        <v>0</v>
      </c>
      <c r="I25" s="9"/>
      <c r="J25" s="9"/>
      <c r="K25" s="9"/>
    </row>
    <row r="26" spans="3:11" ht="21" x14ac:dyDescent="0.35">
      <c r="C26" s="38"/>
      <c r="D26" s="100" t="s">
        <v>63</v>
      </c>
      <c r="E26" s="100"/>
      <c r="F26" s="99">
        <f>F25-G25</f>
        <v>0</v>
      </c>
      <c r="G26" s="99"/>
      <c r="H26" s="44"/>
      <c r="I26" s="9"/>
      <c r="J26" s="9"/>
      <c r="K26" s="9"/>
    </row>
    <row r="27" spans="3:11" ht="21" x14ac:dyDescent="0.35">
      <c r="C27" s="38"/>
      <c r="D27" s="85"/>
      <c r="E27" s="85"/>
      <c r="F27" s="84"/>
      <c r="G27" s="84"/>
      <c r="H27" s="44"/>
      <c r="I27" s="9"/>
      <c r="J27" s="9"/>
      <c r="K27" s="9"/>
    </row>
    <row r="28" spans="3:11" ht="21" x14ac:dyDescent="0.35">
      <c r="C28" s="37">
        <v>44170</v>
      </c>
      <c r="D28" s="105" t="s">
        <v>102</v>
      </c>
      <c r="E28" s="105"/>
      <c r="F28" s="45" t="s">
        <v>109</v>
      </c>
      <c r="G28" s="45"/>
      <c r="H28" s="45"/>
      <c r="I28" s="9"/>
      <c r="J28" s="22">
        <v>0</v>
      </c>
      <c r="K28" s="9">
        <f>H29</f>
        <v>1369.8</v>
      </c>
    </row>
    <row r="29" spans="3:11" ht="21" customHeight="1" x14ac:dyDescent="0.35">
      <c r="C29" s="38"/>
      <c r="D29" s="8"/>
      <c r="E29" s="8"/>
      <c r="F29" s="45">
        <v>22.83</v>
      </c>
      <c r="G29" s="45">
        <v>60</v>
      </c>
      <c r="H29" s="46">
        <f>F29*G29</f>
        <v>1369.8</v>
      </c>
      <c r="I29" s="9"/>
      <c r="J29" s="22"/>
      <c r="K29" s="9"/>
    </row>
    <row r="30" spans="3:11" ht="21" x14ac:dyDescent="0.35">
      <c r="C30" s="73"/>
      <c r="D30" s="73"/>
      <c r="E30" s="73"/>
      <c r="F30" s="86"/>
      <c r="G30" s="87"/>
      <c r="H30" s="87"/>
      <c r="I30" s="9"/>
      <c r="J30" s="22"/>
      <c r="K30" s="9"/>
    </row>
    <row r="31" spans="3:11" ht="35.1" customHeight="1" x14ac:dyDescent="0.35">
      <c r="C31" s="73"/>
      <c r="D31" s="73"/>
      <c r="E31" s="73"/>
      <c r="F31" s="87"/>
      <c r="G31" s="87"/>
      <c r="H31" s="87"/>
      <c r="I31" s="9"/>
      <c r="J31" s="9"/>
      <c r="K31" s="9"/>
    </row>
    <row r="32" spans="3:11" ht="21" x14ac:dyDescent="0.35">
      <c r="C32" s="39"/>
      <c r="D32" s="43"/>
      <c r="E32" s="43"/>
      <c r="F32" s="83"/>
      <c r="G32" s="83"/>
      <c r="H32" s="83"/>
      <c r="I32" s="9"/>
      <c r="J32" s="9"/>
      <c r="K32" s="9"/>
    </row>
    <row r="33" spans="2:12" ht="21" customHeight="1" x14ac:dyDescent="0.35">
      <c r="C33" s="37"/>
      <c r="D33" s="103"/>
      <c r="E33" s="103"/>
      <c r="F33" s="104"/>
      <c r="G33" s="104"/>
      <c r="H33" s="104"/>
      <c r="I33" s="104"/>
      <c r="J33" s="64"/>
      <c r="K33" s="64"/>
    </row>
    <row r="34" spans="2:12" ht="27" customHeight="1" x14ac:dyDescent="0.35">
      <c r="C34" s="39"/>
      <c r="D34" s="43"/>
      <c r="E34" s="43"/>
      <c r="F34" s="83"/>
      <c r="G34" s="83"/>
      <c r="H34" s="83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1369.8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9812.25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82"/>
      <c r="D42" s="82"/>
      <c r="E42" s="82"/>
      <c r="F42" s="82"/>
      <c r="G42" s="82"/>
      <c r="H42" s="82"/>
      <c r="I42" s="82"/>
      <c r="J42" s="82"/>
      <c r="K42" s="8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110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paperSize="10000" scale="5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7" zoomScale="70" zoomScaleNormal="70" workbookViewId="0">
      <selection activeCell="S13" sqref="S1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31.66</v>
      </c>
      <c r="J16" s="18">
        <f>I16+H16+G16</f>
        <v>31.66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94" t="s">
        <v>32</v>
      </c>
      <c r="E20" s="94"/>
      <c r="F20" s="45" t="s">
        <v>46</v>
      </c>
      <c r="G20" s="45"/>
      <c r="H20" s="45"/>
      <c r="I20" s="9"/>
      <c r="J20" s="22">
        <v>0</v>
      </c>
      <c r="K20" s="9">
        <f>H21</f>
        <v>31.66</v>
      </c>
    </row>
    <row r="21" spans="3:11" ht="21" x14ac:dyDescent="0.35">
      <c r="C21" s="38"/>
      <c r="D21" s="8"/>
      <c r="E21" s="8"/>
      <c r="F21" s="45">
        <v>2</v>
      </c>
      <c r="G21" s="45">
        <v>0</v>
      </c>
      <c r="H21" s="46">
        <f>(F21-G21)*15.83</f>
        <v>31.66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6"/>
      <c r="G30" s="96"/>
      <c r="H30" s="96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31.66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31.66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>
        <v>31.66</v>
      </c>
      <c r="I16" s="18">
        <f>K35</f>
        <v>1326.8899999999999</v>
      </c>
      <c r="J16" s="18">
        <f>I16+H16+G16</f>
        <v>1358.55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94" t="s">
        <v>32</v>
      </c>
      <c r="E20" s="94"/>
      <c r="F20" s="45" t="s">
        <v>51</v>
      </c>
      <c r="G20" s="45"/>
      <c r="H20" s="45"/>
      <c r="I20" s="9"/>
      <c r="J20" s="22">
        <v>0</v>
      </c>
      <c r="K20" s="9">
        <f>H21</f>
        <v>1092.27</v>
      </c>
    </row>
    <row r="21" spans="3:11" ht="21" x14ac:dyDescent="0.35">
      <c r="C21" s="38"/>
      <c r="D21" s="8"/>
      <c r="E21" s="8"/>
      <c r="F21" s="45">
        <v>71</v>
      </c>
      <c r="G21" s="45">
        <v>2</v>
      </c>
      <c r="H21" s="46">
        <f>(F21-G21)*15.83</f>
        <v>1092.27</v>
      </c>
      <c r="I21" s="9"/>
      <c r="J21" s="9"/>
      <c r="K21" s="9"/>
    </row>
    <row r="22" spans="3:11" ht="21" x14ac:dyDescent="0.35">
      <c r="C22" s="38"/>
      <c r="D22" s="100" t="s">
        <v>62</v>
      </c>
      <c r="E22" s="100"/>
      <c r="F22" s="99">
        <f>F21-G21</f>
        <v>69</v>
      </c>
      <c r="G22" s="9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234.62</v>
      </c>
    </row>
    <row r="25" spans="3:11" ht="21" x14ac:dyDescent="0.35">
      <c r="C25" s="38"/>
      <c r="D25" s="8"/>
      <c r="E25" s="8"/>
      <c r="F25" s="45">
        <v>2</v>
      </c>
      <c r="G25" s="45">
        <v>0</v>
      </c>
      <c r="H25" s="46">
        <f>(F25-G25)*117.31</f>
        <v>234.62</v>
      </c>
      <c r="I25" s="9"/>
      <c r="J25" s="9"/>
      <c r="K25" s="9"/>
    </row>
    <row r="26" spans="3:11" ht="21" x14ac:dyDescent="0.35">
      <c r="C26" s="38"/>
      <c r="D26" s="100" t="s">
        <v>63</v>
      </c>
      <c r="E26" s="100"/>
      <c r="F26" s="99">
        <f>F25-G25</f>
        <v>2</v>
      </c>
      <c r="G26" s="99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6"/>
      <c r="G30" s="96"/>
      <c r="H30" s="96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1326.8899999999999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1358.55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2"/>
  <sheetViews>
    <sheetView topLeftCell="A28" zoomScale="70" zoomScaleNormal="70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>
        <v>1358.55</v>
      </c>
      <c r="I16" s="18">
        <f>K36</f>
        <v>0</v>
      </c>
      <c r="J16" s="18">
        <f>I16+H16+G16</f>
        <v>1358.55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94" t="s">
        <v>32</v>
      </c>
      <c r="E20" s="94"/>
      <c r="F20" s="45" t="s">
        <v>59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71</v>
      </c>
      <c r="G21" s="45">
        <v>71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100" t="s">
        <v>62</v>
      </c>
      <c r="E22" s="100"/>
      <c r="F22" s="99">
        <f>F21-G21</f>
        <v>0</v>
      </c>
      <c r="G22" s="9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100" t="s">
        <v>63</v>
      </c>
      <c r="E26" s="100"/>
      <c r="F26" s="99">
        <f>F25-G25</f>
        <v>0</v>
      </c>
      <c r="G26" s="99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01" t="s">
        <v>64</v>
      </c>
      <c r="D29" s="101"/>
      <c r="E29" s="101"/>
      <c r="F29" s="8"/>
      <c r="G29" s="8"/>
      <c r="H29" s="8"/>
      <c r="I29" s="9"/>
      <c r="J29" s="22"/>
      <c r="K29" s="9"/>
    </row>
    <row r="30" spans="3:11" ht="21" x14ac:dyDescent="0.35">
      <c r="C30" s="101"/>
      <c r="D30" s="101"/>
      <c r="E30" s="101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21" x14ac:dyDescent="0.35">
      <c r="C31" s="101"/>
      <c r="D31" s="101"/>
      <c r="E31" s="101"/>
      <c r="F31" s="96"/>
      <c r="G31" s="96"/>
      <c r="H31" s="96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95"/>
      <c r="G33" s="96"/>
      <c r="H33" s="96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1358.55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8" t="s">
        <v>17</v>
      </c>
      <c r="D41" s="88"/>
      <c r="E41" s="88"/>
      <c r="F41" s="88"/>
      <c r="G41" s="88"/>
      <c r="H41" s="88"/>
      <c r="I41" s="88"/>
      <c r="J41" s="88"/>
      <c r="K41" s="88"/>
      <c r="L41" s="3"/>
    </row>
    <row r="42" spans="2:12" s="8" customFormat="1" ht="23.25" x14ac:dyDescent="0.35">
      <c r="B42" s="3"/>
      <c r="C42" s="54" t="s">
        <v>53</v>
      </c>
      <c r="D42" s="55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5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7"/>
      <c r="D47" s="97"/>
      <c r="E47" s="97"/>
      <c r="F47" s="97"/>
      <c r="G47" s="97"/>
      <c r="H47" s="97"/>
      <c r="I47" s="97"/>
      <c r="J47" s="97"/>
      <c r="K47" s="9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8" t="s">
        <v>33</v>
      </c>
      <c r="D56" s="98"/>
      <c r="E56" s="98"/>
      <c r="F56" s="8"/>
      <c r="G56" s="98" t="s">
        <v>31</v>
      </c>
      <c r="H56" s="98"/>
      <c r="I56" s="9"/>
      <c r="J56" s="9"/>
      <c r="K56" s="9"/>
    </row>
    <row r="57" spans="3:11" ht="21" x14ac:dyDescent="0.35">
      <c r="C57" s="88" t="s">
        <v>23</v>
      </c>
      <c r="D57" s="88"/>
      <c r="E57" s="88"/>
      <c r="F57" s="8"/>
      <c r="G57" s="88" t="s">
        <v>24</v>
      </c>
      <c r="H57" s="8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2"/>
  <sheetViews>
    <sheetView topLeftCell="A4" zoomScale="70" zoomScaleNormal="70" workbookViewId="0">
      <selection activeCell="P48" sqref="P4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>
        <v>1358.55</v>
      </c>
      <c r="I16" s="18">
        <f>K36</f>
        <v>-54.069999999999993</v>
      </c>
      <c r="J16" s="18">
        <f>I16+H16+G16</f>
        <v>1304.48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94" t="s">
        <v>32</v>
      </c>
      <c r="E20" s="94"/>
      <c r="F20" s="45" t="s">
        <v>68</v>
      </c>
      <c r="G20" s="45"/>
      <c r="H20" s="45"/>
      <c r="I20" s="9"/>
      <c r="J20" s="22">
        <v>0</v>
      </c>
      <c r="K20" s="9">
        <f>H21</f>
        <v>9.7899999999999991</v>
      </c>
    </row>
    <row r="21" spans="3:11" ht="21" x14ac:dyDescent="0.35">
      <c r="C21" s="38"/>
      <c r="D21" s="8"/>
      <c r="E21" s="8"/>
      <c r="F21" s="45">
        <v>71</v>
      </c>
      <c r="G21" s="45">
        <v>70</v>
      </c>
      <c r="H21" s="46">
        <f>(F21-G21)*9.79</f>
        <v>9.7899999999999991</v>
      </c>
      <c r="I21" s="9"/>
      <c r="J21" s="9"/>
      <c r="K21" s="9"/>
    </row>
    <row r="22" spans="3:11" ht="21" x14ac:dyDescent="0.35">
      <c r="C22" s="38"/>
      <c r="D22" s="100" t="s">
        <v>62</v>
      </c>
      <c r="E22" s="100"/>
      <c r="F22" s="99">
        <f>F21-G21</f>
        <v>1</v>
      </c>
      <c r="G22" s="9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97.76</v>
      </c>
    </row>
    <row r="25" spans="3:11" ht="21" x14ac:dyDescent="0.35">
      <c r="C25" s="38"/>
      <c r="D25" s="8"/>
      <c r="E25" s="8"/>
      <c r="F25" s="45">
        <v>2</v>
      </c>
      <c r="G25" s="45">
        <v>1</v>
      </c>
      <c r="H25" s="46">
        <f>(F25-G25)*97.76</f>
        <v>97.76</v>
      </c>
      <c r="I25" s="9"/>
      <c r="J25" s="9"/>
      <c r="K25" s="9"/>
    </row>
    <row r="26" spans="3:11" ht="21" x14ac:dyDescent="0.35">
      <c r="C26" s="38"/>
      <c r="D26" s="100" t="s">
        <v>63</v>
      </c>
      <c r="E26" s="100"/>
      <c r="F26" s="99">
        <f>F25-G25</f>
        <v>1</v>
      </c>
      <c r="G26" s="99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21.510000000000005</v>
      </c>
      <c r="J28" s="22">
        <v>0</v>
      </c>
      <c r="K28" s="9">
        <f>I28</f>
        <v>21.510000000000005</v>
      </c>
    </row>
    <row r="29" spans="3:11" ht="21" customHeight="1" x14ac:dyDescent="0.35">
      <c r="C29" s="101" t="s">
        <v>70</v>
      </c>
      <c r="D29" s="101"/>
      <c r="E29" s="101"/>
      <c r="F29" s="8"/>
      <c r="G29" s="8"/>
      <c r="H29" s="8"/>
      <c r="I29" s="9"/>
      <c r="J29" s="22"/>
      <c r="K29" s="9"/>
    </row>
    <row r="30" spans="3:11" ht="21" x14ac:dyDescent="0.35">
      <c r="C30" s="101"/>
      <c r="D30" s="101"/>
      <c r="E30" s="101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1"/>
      <c r="D31" s="101"/>
      <c r="E31" s="101"/>
      <c r="F31" s="96"/>
      <c r="G31" s="96"/>
      <c r="H31" s="96"/>
      <c r="I31" s="9"/>
      <c r="J31" s="9"/>
      <c r="K31" s="9"/>
    </row>
    <row r="32" spans="3:11" ht="21" x14ac:dyDescent="0.35">
      <c r="C32" s="39"/>
      <c r="D32" s="43"/>
      <c r="E32" s="43"/>
      <c r="F32" s="57"/>
      <c r="G32" s="57"/>
      <c r="H32" s="57"/>
      <c r="I32" s="9"/>
      <c r="J32" s="9"/>
      <c r="K32" s="9"/>
    </row>
    <row r="33" spans="2:12" ht="96.95" customHeight="1" x14ac:dyDescent="0.35">
      <c r="C33" s="37"/>
      <c r="D33" s="103" t="s">
        <v>71</v>
      </c>
      <c r="E33" s="103"/>
      <c r="F33" s="104" t="s">
        <v>72</v>
      </c>
      <c r="G33" s="104"/>
      <c r="H33" s="104"/>
      <c r="I33" s="104"/>
      <c r="J33" s="64">
        <v>0</v>
      </c>
      <c r="K33" s="64">
        <f>(183.13)</f>
        <v>183.13</v>
      </c>
    </row>
    <row r="34" spans="2:12" ht="27" customHeight="1" x14ac:dyDescent="0.35">
      <c r="C34" s="39"/>
      <c r="D34" s="43"/>
      <c r="E34" s="43"/>
      <c r="F34" s="57"/>
      <c r="G34" s="57"/>
      <c r="H34" s="5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-54.069999999999993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1304.48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56"/>
      <c r="D42" s="56"/>
      <c r="E42" s="56"/>
      <c r="F42" s="56"/>
      <c r="G42" s="56"/>
      <c r="H42" s="56"/>
      <c r="I42" s="56"/>
      <c r="J42" s="56"/>
      <c r="K42" s="56"/>
      <c r="L42" s="3"/>
    </row>
    <row r="43" spans="2:12" s="8" customFormat="1" ht="23.25" x14ac:dyDescent="0.35">
      <c r="B43" s="3"/>
      <c r="C43" s="54" t="s">
        <v>53</v>
      </c>
      <c r="D43" s="55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5" t="s">
        <v>74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5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7"/>
      <c r="D47" s="97"/>
      <c r="E47" s="97"/>
      <c r="F47" s="97"/>
      <c r="G47" s="97"/>
      <c r="H47" s="97"/>
      <c r="I47" s="97"/>
      <c r="J47" s="97"/>
      <c r="K47" s="9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8" t="s">
        <v>33</v>
      </c>
      <c r="D56" s="98"/>
      <c r="E56" s="98"/>
      <c r="F56" s="8"/>
      <c r="G56" s="98" t="s">
        <v>31</v>
      </c>
      <c r="H56" s="98"/>
      <c r="I56" s="9"/>
      <c r="J56" s="9"/>
      <c r="K56" s="9"/>
    </row>
    <row r="57" spans="3:11" ht="21" x14ac:dyDescent="0.35">
      <c r="C57" s="88" t="s">
        <v>23</v>
      </c>
      <c r="D57" s="88"/>
      <c r="E57" s="88"/>
      <c r="F57" s="8"/>
      <c r="G57" s="88" t="s">
        <v>24</v>
      </c>
      <c r="H57" s="8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0"/>
  <sheetViews>
    <sheetView topLeftCell="A28" zoomScale="70" zoomScaleNormal="70" workbookViewId="0">
      <selection activeCell="A43" sqref="A43:XF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>
        <v>1304.48</v>
      </c>
      <c r="I16" s="18">
        <f>K36</f>
        <v>105.84</v>
      </c>
      <c r="J16" s="18">
        <f>I16+H16+G16</f>
        <v>1410.32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94" t="s">
        <v>32</v>
      </c>
      <c r="E20" s="94"/>
      <c r="F20" s="45" t="s">
        <v>81</v>
      </c>
      <c r="G20" s="45"/>
      <c r="H20" s="45"/>
      <c r="I20" s="9"/>
      <c r="J20" s="22">
        <v>0</v>
      </c>
      <c r="K20" s="9">
        <f>H21</f>
        <v>9.6199999999999992</v>
      </c>
    </row>
    <row r="21" spans="3:11" ht="21" x14ac:dyDescent="0.35">
      <c r="C21" s="38"/>
      <c r="D21" s="8"/>
      <c r="E21" s="8"/>
      <c r="F21" s="45">
        <v>71</v>
      </c>
      <c r="G21" s="45">
        <v>70</v>
      </c>
      <c r="H21" s="46">
        <f>(F21-G21)*9.62</f>
        <v>9.6199999999999992</v>
      </c>
      <c r="I21" s="9"/>
      <c r="J21" s="9"/>
      <c r="K21" s="9"/>
    </row>
    <row r="22" spans="3:11" ht="21" x14ac:dyDescent="0.35">
      <c r="C22" s="38"/>
      <c r="D22" s="100" t="s">
        <v>62</v>
      </c>
      <c r="E22" s="100"/>
      <c r="F22" s="99">
        <f>F21-G21</f>
        <v>1</v>
      </c>
      <c r="G22" s="9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82</v>
      </c>
      <c r="G24" s="45"/>
      <c r="H24" s="45"/>
      <c r="I24" s="9"/>
      <c r="J24" s="22">
        <v>0</v>
      </c>
      <c r="K24" s="9">
        <f>H25</f>
        <v>96.22</v>
      </c>
    </row>
    <row r="25" spans="3:11" ht="21" x14ac:dyDescent="0.35">
      <c r="C25" s="38"/>
      <c r="D25" s="8"/>
      <c r="E25" s="8"/>
      <c r="F25" s="45">
        <v>2</v>
      </c>
      <c r="G25" s="45">
        <v>1</v>
      </c>
      <c r="H25" s="46">
        <f>(F25-G25)*96.22</f>
        <v>96.22</v>
      </c>
      <c r="I25" s="9"/>
      <c r="J25" s="9"/>
      <c r="K25" s="9"/>
    </row>
    <row r="26" spans="3:11" ht="21" x14ac:dyDescent="0.35">
      <c r="C26" s="38"/>
      <c r="D26" s="100" t="s">
        <v>63</v>
      </c>
      <c r="E26" s="100"/>
      <c r="F26" s="99">
        <f>F25-G25</f>
        <v>1</v>
      </c>
      <c r="G26" s="99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6"/>
      <c r="G31" s="96"/>
      <c r="H31" s="96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customHeight="1" x14ac:dyDescent="0.35">
      <c r="C33" s="37"/>
      <c r="D33" s="103"/>
      <c r="E33" s="103"/>
      <c r="F33" s="104"/>
      <c r="G33" s="104"/>
      <c r="H33" s="104"/>
      <c r="I33" s="104"/>
      <c r="J33" s="64"/>
      <c r="K33" s="64"/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105.84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1410.32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C45:K45"/>
    <mergeCell ref="C54:E54"/>
    <mergeCell ref="G54:H54"/>
    <mergeCell ref="C55:E55"/>
    <mergeCell ref="G55:H55"/>
    <mergeCell ref="D26:E26"/>
    <mergeCell ref="F26:G26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paperSize="10000"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0"/>
  <sheetViews>
    <sheetView zoomScale="70" zoomScaleNormal="70" workbookViewId="0">
      <selection activeCell="Q16" sqref="Q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79</v>
      </c>
      <c r="E16" s="48" t="s">
        <v>80</v>
      </c>
      <c r="F16" s="18"/>
      <c r="G16" s="18"/>
      <c r="H16" s="18">
        <v>1410.32</v>
      </c>
      <c r="I16" s="18">
        <f>K36</f>
        <v>0</v>
      </c>
      <c r="J16" s="18">
        <f>I16+H16+G16</f>
        <v>1410.32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94" t="s">
        <v>32</v>
      </c>
      <c r="E20" s="94"/>
      <c r="F20" s="45" t="s">
        <v>83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71</v>
      </c>
      <c r="G21" s="45">
        <v>71</v>
      </c>
      <c r="H21" s="46">
        <f>(F21-G21)*8.99</f>
        <v>0</v>
      </c>
      <c r="I21" s="9"/>
      <c r="J21" s="9"/>
      <c r="K21" s="9"/>
    </row>
    <row r="22" spans="3:11" ht="21" x14ac:dyDescent="0.35">
      <c r="C22" s="38"/>
      <c r="D22" s="100" t="s">
        <v>62</v>
      </c>
      <c r="E22" s="100"/>
      <c r="F22" s="99">
        <f>F21-G21</f>
        <v>0</v>
      </c>
      <c r="G22" s="9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100" t="s">
        <v>63</v>
      </c>
      <c r="E26" s="100"/>
      <c r="F26" s="99">
        <f>F25-G25</f>
        <v>0</v>
      </c>
      <c r="G26" s="99"/>
      <c r="H26" s="44"/>
      <c r="I26" s="9"/>
      <c r="J26" s="9"/>
      <c r="K26" s="9"/>
    </row>
    <row r="27" spans="3:11" ht="21" x14ac:dyDescent="0.35">
      <c r="C27" s="38"/>
      <c r="D27" s="68"/>
      <c r="E27" s="68"/>
      <c r="F27" s="67"/>
      <c r="G27" s="67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6"/>
      <c r="G31" s="96"/>
      <c r="H31" s="96"/>
      <c r="I31" s="9"/>
      <c r="J31" s="9"/>
      <c r="K31" s="9"/>
    </row>
    <row r="32" spans="3:11" ht="21" x14ac:dyDescent="0.35">
      <c r="C32" s="39"/>
      <c r="D32" s="43"/>
      <c r="E32" s="43"/>
      <c r="F32" s="66"/>
      <c r="G32" s="66"/>
      <c r="H32" s="66"/>
      <c r="I32" s="9"/>
      <c r="J32" s="9"/>
      <c r="K32" s="9"/>
    </row>
    <row r="33" spans="2:12" ht="21" customHeight="1" x14ac:dyDescent="0.35">
      <c r="C33" s="37"/>
      <c r="D33" s="103"/>
      <c r="E33" s="103"/>
      <c r="F33" s="104"/>
      <c r="G33" s="104"/>
      <c r="H33" s="104"/>
      <c r="I33" s="104"/>
      <c r="J33" s="64"/>
      <c r="K33" s="64"/>
    </row>
    <row r="34" spans="2:12" ht="27" customHeight="1" x14ac:dyDescent="0.35">
      <c r="C34" s="39"/>
      <c r="D34" s="43"/>
      <c r="E34" s="43"/>
      <c r="F34" s="66"/>
      <c r="G34" s="66"/>
      <c r="H34" s="6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1410.32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paperSize="10000"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0"/>
  <sheetViews>
    <sheetView topLeftCell="A4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>
        <v>1410.32</v>
      </c>
      <c r="I16" s="18">
        <f>K36</f>
        <v>0</v>
      </c>
      <c r="J16" s="18">
        <f>I16+H16+G16</f>
        <v>1410.32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94" t="s">
        <v>32</v>
      </c>
      <c r="E20" s="94"/>
      <c r="F20" s="45" t="s">
        <v>88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71</v>
      </c>
      <c r="G21" s="45">
        <v>71</v>
      </c>
      <c r="H21" s="46">
        <f>(F21-G21)*9.06</f>
        <v>0</v>
      </c>
      <c r="I21" s="9"/>
      <c r="J21" s="9"/>
      <c r="K21" s="9"/>
    </row>
    <row r="22" spans="3:11" ht="21" x14ac:dyDescent="0.35">
      <c r="C22" s="38"/>
      <c r="D22" s="100" t="s">
        <v>62</v>
      </c>
      <c r="E22" s="100"/>
      <c r="F22" s="99">
        <f>F21-G21</f>
        <v>0</v>
      </c>
      <c r="G22" s="9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100" t="s">
        <v>63</v>
      </c>
      <c r="E26" s="100"/>
      <c r="F26" s="99">
        <f>F25-G25</f>
        <v>0</v>
      </c>
      <c r="G26" s="99"/>
      <c r="H26" s="44"/>
      <c r="I26" s="9"/>
      <c r="J26" s="9"/>
      <c r="K26" s="9"/>
    </row>
    <row r="27" spans="3:11" ht="21" x14ac:dyDescent="0.35">
      <c r="C27" s="38"/>
      <c r="D27" s="71"/>
      <c r="E27" s="71"/>
      <c r="F27" s="72"/>
      <c r="G27" s="7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6"/>
      <c r="G31" s="96"/>
      <c r="H31" s="96"/>
      <c r="I31" s="9"/>
      <c r="J31" s="9"/>
      <c r="K31" s="9"/>
    </row>
    <row r="32" spans="3:11" ht="21" x14ac:dyDescent="0.35">
      <c r="C32" s="39"/>
      <c r="D32" s="43"/>
      <c r="E32" s="43"/>
      <c r="F32" s="70"/>
      <c r="G32" s="70"/>
      <c r="H32" s="70"/>
      <c r="I32" s="9"/>
      <c r="J32" s="9"/>
      <c r="K32" s="9"/>
    </row>
    <row r="33" spans="2:12" ht="21" customHeight="1" x14ac:dyDescent="0.35">
      <c r="C33" s="37"/>
      <c r="D33" s="103"/>
      <c r="E33" s="103"/>
      <c r="F33" s="104"/>
      <c r="G33" s="104"/>
      <c r="H33" s="104"/>
      <c r="I33" s="104"/>
      <c r="J33" s="64"/>
      <c r="K33" s="64"/>
    </row>
    <row r="34" spans="2:12" ht="27" customHeight="1" x14ac:dyDescent="0.35">
      <c r="C34" s="39"/>
      <c r="D34" s="43"/>
      <c r="E34" s="43"/>
      <c r="F34" s="70"/>
      <c r="G34" s="70"/>
      <c r="H34" s="7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1410.32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paperSize="10000"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60"/>
  <sheetViews>
    <sheetView topLeftCell="A7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91</v>
      </c>
      <c r="E16" s="48" t="s">
        <v>92</v>
      </c>
      <c r="F16" s="18"/>
      <c r="G16" s="18"/>
      <c r="H16" s="18">
        <v>1410.32</v>
      </c>
      <c r="I16" s="18">
        <f>K36</f>
        <v>0</v>
      </c>
      <c r="J16" s="18">
        <f>I16+H16+G16</f>
        <v>1410.32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94" t="s">
        <v>32</v>
      </c>
      <c r="E20" s="94"/>
      <c r="F20" s="45" t="s">
        <v>93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71</v>
      </c>
      <c r="G21" s="45">
        <v>71</v>
      </c>
      <c r="H21" s="46">
        <f>(F21-G21)*8.63</f>
        <v>0</v>
      </c>
      <c r="I21" s="9"/>
      <c r="J21" s="9"/>
      <c r="K21" s="9"/>
    </row>
    <row r="22" spans="3:11" ht="21" x14ac:dyDescent="0.35">
      <c r="C22" s="38"/>
      <c r="D22" s="100" t="s">
        <v>62</v>
      </c>
      <c r="E22" s="100"/>
      <c r="F22" s="99">
        <f>F21-G21</f>
        <v>0</v>
      </c>
      <c r="G22" s="9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100" t="s">
        <v>63</v>
      </c>
      <c r="E26" s="100"/>
      <c r="F26" s="99">
        <f>F25-G25</f>
        <v>0</v>
      </c>
      <c r="G26" s="99"/>
      <c r="H26" s="44"/>
      <c r="I26" s="9"/>
      <c r="J26" s="9"/>
      <c r="K26" s="9"/>
    </row>
    <row r="27" spans="3:11" ht="21" x14ac:dyDescent="0.35">
      <c r="C27" s="38"/>
      <c r="D27" s="77"/>
      <c r="E27" s="77"/>
      <c r="F27" s="76"/>
      <c r="G27" s="76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6"/>
      <c r="G31" s="96"/>
      <c r="H31" s="96"/>
      <c r="I31" s="9"/>
      <c r="J31" s="9"/>
      <c r="K31" s="9"/>
    </row>
    <row r="32" spans="3:11" ht="21" x14ac:dyDescent="0.35">
      <c r="C32" s="39"/>
      <c r="D32" s="43"/>
      <c r="E32" s="43"/>
      <c r="F32" s="75"/>
      <c r="G32" s="75"/>
      <c r="H32" s="75"/>
      <c r="I32" s="9"/>
      <c r="J32" s="9"/>
      <c r="K32" s="9"/>
    </row>
    <row r="33" spans="2:12" ht="21" customHeight="1" x14ac:dyDescent="0.35">
      <c r="C33" s="37"/>
      <c r="D33" s="103"/>
      <c r="E33" s="103"/>
      <c r="F33" s="104"/>
      <c r="G33" s="104"/>
      <c r="H33" s="104"/>
      <c r="I33" s="104"/>
      <c r="J33" s="64"/>
      <c r="K33" s="64"/>
    </row>
    <row r="34" spans="2:12" ht="27" customHeight="1" x14ac:dyDescent="0.35">
      <c r="C34" s="39"/>
      <c r="D34" s="43"/>
      <c r="E34" s="43"/>
      <c r="F34" s="75"/>
      <c r="G34" s="75"/>
      <c r="H34" s="7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1410.32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paperSize="10000"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2020-12-20T06:23:33Z</cp:lastPrinted>
  <dcterms:created xsi:type="dcterms:W3CDTF">2018-02-28T02:33:50Z</dcterms:created>
  <dcterms:modified xsi:type="dcterms:W3CDTF">2020-12-20T06:23:52Z</dcterms:modified>
</cp:coreProperties>
</file>