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MORATO\Water &amp; Electricity Billing\"/>
    </mc:Choice>
  </mc:AlternateContent>
  <xr:revisionPtr revIDLastSave="0" documentId="13_ncr:1_{7FC82104-4F13-4D2B-A201-21B1E524044E}" xr6:coauthVersionLast="45" xr6:coauthVersionMax="45" xr10:uidLastSave="{00000000-0000-0000-0000-000000000000}"/>
  <bookViews>
    <workbookView xWindow="-120" yWindow="-120" windowWidth="20730" windowHeight="11160" activeTab="2" xr2:uid="{00000000-000D-0000-FFFF-FFFF00000000}"/>
  </bookViews>
  <sheets>
    <sheet name="AUG 2020" sheetId="4" r:id="rId1"/>
    <sheet name="SEPT 2020" sheetId="5" r:id="rId2"/>
    <sheet name="OCT 2020" sheetId="6" r:id="rId3"/>
    <sheet name="NOV  2020" sheetId="7" r:id="rId4"/>
  </sheets>
  <externalReferences>
    <externalReference r:id="rId5"/>
    <externalReference r:id="rId6"/>
  </externalReferences>
  <definedNames>
    <definedName name="_xlnm.Print_Area" localSheetId="0">'AUG 2020'!$A$1:$K$57</definedName>
    <definedName name="_xlnm.Print_Area" localSheetId="3">'NOV  2020'!$A$1:$K$57</definedName>
    <definedName name="_xlnm.Print_Area" localSheetId="2">'OCT 2020'!$A$1:$K$57</definedName>
    <definedName name="_xlnm.Print_Area" localSheetId="1">'SEPT 2020'!$A$1:$K$57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5" i="6" l="1"/>
  <c r="H21" i="6"/>
  <c r="G16" i="6"/>
  <c r="H25" i="7" l="1"/>
  <c r="K24" i="7" s="1"/>
  <c r="H21" i="7"/>
  <c r="K20" i="7" s="1"/>
  <c r="H16" i="7"/>
  <c r="K34" i="7"/>
  <c r="K32" i="7"/>
  <c r="H29" i="7"/>
  <c r="K28" i="7"/>
  <c r="F26" i="7"/>
  <c r="F22" i="7"/>
  <c r="K35" i="7" l="1"/>
  <c r="I16" i="7" s="1"/>
  <c r="K37" i="7" s="1"/>
  <c r="J16" i="7" l="1"/>
  <c r="H29" i="6"/>
  <c r="K28" i="6" s="1"/>
  <c r="K34" i="6" l="1"/>
  <c r="K32" i="6"/>
  <c r="F26" i="6"/>
  <c r="K24" i="6"/>
  <c r="F22" i="6"/>
  <c r="K20" i="6"/>
  <c r="K35" i="6" l="1"/>
  <c r="I16" i="6"/>
  <c r="H21" i="5"/>
  <c r="K20" i="5" s="1"/>
  <c r="H25" i="5"/>
  <c r="K24" i="5" s="1"/>
  <c r="K34" i="5"/>
  <c r="K32" i="5"/>
  <c r="K29" i="5"/>
  <c r="K27" i="5"/>
  <c r="F26" i="5"/>
  <c r="F22" i="5"/>
  <c r="K37" i="6" l="1"/>
  <c r="J16" i="6"/>
  <c r="K35" i="5"/>
  <c r="I16" i="5" s="1"/>
  <c r="H25" i="4"/>
  <c r="H21" i="4"/>
  <c r="K37" i="5" l="1"/>
  <c r="J16" i="5"/>
  <c r="K24" i="4"/>
  <c r="K34" i="4"/>
  <c r="K32" i="4"/>
  <c r="K29" i="4"/>
  <c r="K27" i="4"/>
  <c r="F26" i="4"/>
  <c r="F22" i="4"/>
  <c r="K20" i="4"/>
  <c r="K35" i="4" l="1"/>
  <c r="I16" i="4" s="1"/>
  <c r="K37" i="4" s="1"/>
  <c r="J16" i="4" l="1"/>
</calcChain>
</file>

<file path=xl/sharedStrings.xml><?xml version="1.0" encoding="utf-8"?>
<sst xmlns="http://schemas.openxmlformats.org/spreadsheetml/2006/main" count="184" uniqueCount="64">
  <si>
    <t>BILLING NO.</t>
  </si>
  <si>
    <t>BILLING DATE</t>
  </si>
  <si>
    <t>DUE DATE</t>
  </si>
  <si>
    <t>PAST DUE BALANCE</t>
  </si>
  <si>
    <t>DUE THIS STMT.</t>
  </si>
  <si>
    <t>STMT. BALANCE</t>
  </si>
  <si>
    <t>AVAIL. ADV.</t>
  </si>
  <si>
    <t>DATE</t>
  </si>
  <si>
    <t>CHARGE NAME</t>
  </si>
  <si>
    <t>DESCRIPTION</t>
  </si>
  <si>
    <t>VAT</t>
  </si>
  <si>
    <t>TOTAL</t>
  </si>
  <si>
    <t>ACCOUNT SUMMARY</t>
  </si>
  <si>
    <t>AMOUNT</t>
  </si>
  <si>
    <t>BILLING STATEMENT</t>
  </si>
  <si>
    <t>WATER</t>
  </si>
  <si>
    <t>TOTAL STATEMENT BALANCE:</t>
  </si>
  <si>
    <t>*** END OF STATEMENT ***</t>
  </si>
  <si>
    <t>IMPORTANT! :</t>
  </si>
  <si>
    <t>Prepared by:</t>
  </si>
  <si>
    <t>Approved by:</t>
  </si>
  <si>
    <t>VIOLATION</t>
  </si>
  <si>
    <t>(Description)</t>
  </si>
  <si>
    <t>ADMIN ASSISTANT</t>
  </si>
  <si>
    <t>PROPERTY MANAGER</t>
  </si>
  <si>
    <t>SPECIAL ASST.</t>
  </si>
  <si>
    <t>**SYSTEM GENERATED**</t>
  </si>
  <si>
    <t>* Please disregard this statement if payment has already been made.</t>
  </si>
  <si>
    <t>VICTORIA DE MORATO CONDOMINIUM ASSOC. INC</t>
  </si>
  <si>
    <t>SCOUT BORROMEO COR. TOMAS MORATO AVE BRGY. SOUTH TRIANGLE, QUEZON CITY</t>
  </si>
  <si>
    <r>
      <t xml:space="preserve">* Please make check payments payable to </t>
    </r>
    <r>
      <rPr>
        <b/>
        <u/>
        <sz val="21"/>
        <color theme="1"/>
        <rFont val="Calibri"/>
        <family val="2"/>
        <scheme val="minor"/>
      </rPr>
      <t>PROVALUE PROPERTY SERVICES INC.</t>
    </r>
  </si>
  <si>
    <t>JESSA CARISSA MARTIN</t>
  </si>
  <si>
    <t>ELECTRICITY</t>
  </si>
  <si>
    <t>MA. CRYSTEL ALANO</t>
  </si>
  <si>
    <t xml:space="preserve">UNIT: </t>
  </si>
  <si>
    <t xml:space="preserve">REGISTERED OWNER: </t>
  </si>
  <si>
    <t>TOTAL CONSUMED KW</t>
  </si>
  <si>
    <t>TOTAL CONSUMED CUBIC</t>
  </si>
  <si>
    <t>MYLINE DACUDAG</t>
  </si>
  <si>
    <t>41B04</t>
  </si>
  <si>
    <t>BILLING MONTH: AUGUST 2020</t>
  </si>
  <si>
    <t>SEPT 5 2020</t>
  </si>
  <si>
    <t>SEPT 15 2020</t>
  </si>
  <si>
    <t>PRES: AUG 25 2020 - PREV: AUG 4 2020 * 9.06</t>
  </si>
  <si>
    <t>PRES: AUG 25 2020 - PREV: AUG 4 2020 * 97.55</t>
  </si>
  <si>
    <t>BILLING MONTH: SEPTEMBER 2020</t>
  </si>
  <si>
    <t>OCT 5 2020</t>
  </si>
  <si>
    <t>OCT 15 2020</t>
  </si>
  <si>
    <t>PRES: SEPT 25 2020 - PREV: AUG 26 2020 * 8.63</t>
  </si>
  <si>
    <t>PRES: SEPT 25 2020 - PREV: AUG 26 2020 * 98.07</t>
  </si>
  <si>
    <t>NOV 5 2020</t>
  </si>
  <si>
    <t>NOV 15 2020</t>
  </si>
  <si>
    <t>ASU PAST DUE</t>
  </si>
  <si>
    <t>UTILITY PAST DUE</t>
  </si>
  <si>
    <t>BILLING MONTH: NOVEMBER 2020</t>
  </si>
  <si>
    <t>ASSOCIATION DUES</t>
  </si>
  <si>
    <t>ELECTRICITY - OCT 2020</t>
  </si>
  <si>
    <t>WATER - OCT 2020</t>
  </si>
  <si>
    <t>BILLING MONTH: DECEMBER 2020</t>
  </si>
  <si>
    <t>DEC 5 2020</t>
  </si>
  <si>
    <t>DEC 15 2020</t>
  </si>
  <si>
    <t>FOR THE MONTH OF DEC 2020</t>
  </si>
  <si>
    <t>PRES: NOV 25 2020 - PREV: OCT 26 2020 * 8.02</t>
  </si>
  <si>
    <t>PRES: NOV 25 2020 - PREV: OCT 26 2020 * 98.03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</si>
</sst>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1"/>
      <color theme="1"/>
      <name val="Calibri"/>
      <family val="2"/>
      <scheme val="minor"/>
    </font>
    <font>
      <b/>
      <u/>
      <sz val="2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u val="doubleAccounting"/>
      <sz val="15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7">
    <xf numFmtId="0" fontId="0" fillId="0" borderId="0" xfId="0"/>
    <xf numFmtId="0" fontId="3" fillId="0" borderId="0" xfId="0" applyFont="1"/>
    <xf numFmtId="43" fontId="3" fillId="0" borderId="0" xfId="1" applyFont="1"/>
    <xf numFmtId="0" fontId="0" fillId="0" borderId="0" xfId="0" applyFont="1"/>
    <xf numFmtId="43" fontId="0" fillId="0" borderId="0" xfId="1" applyFont="1"/>
    <xf numFmtId="0" fontId="0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applyFont="1"/>
    <xf numFmtId="0" fontId="5" fillId="0" borderId="0" xfId="0" applyFont="1"/>
    <xf numFmtId="43" fontId="5" fillId="0" borderId="0" xfId="1" applyFont="1"/>
    <xf numFmtId="0" fontId="6" fillId="0" borderId="0" xfId="0" applyFont="1"/>
    <xf numFmtId="0" fontId="7" fillId="0" borderId="0" xfId="0" applyFont="1"/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vertical="center"/>
    </xf>
    <xf numFmtId="0" fontId="4" fillId="0" borderId="5" xfId="0" applyFont="1" applyBorder="1" applyAlignment="1">
      <alignment horizontal="left" vertical="center"/>
    </xf>
    <xf numFmtId="43" fontId="4" fillId="0" borderId="5" xfId="1" applyFont="1" applyBorder="1" applyAlignment="1">
      <alignment horizontal="left" vertical="center"/>
    </xf>
    <xf numFmtId="43" fontId="4" fillId="0" borderId="6" xfId="1" applyFont="1" applyBorder="1" applyAlignment="1">
      <alignment horizontal="left" vertical="center"/>
    </xf>
    <xf numFmtId="0" fontId="5" fillId="0" borderId="7" xfId="0" applyFont="1" applyBorder="1" applyAlignment="1">
      <alignment horizontal="center" vertical="center"/>
    </xf>
    <xf numFmtId="43" fontId="5" fillId="0" borderId="8" xfId="1" applyFont="1" applyBorder="1" applyAlignment="1">
      <alignment vertical="center"/>
    </xf>
    <xf numFmtId="43" fontId="5" fillId="0" borderId="9" xfId="1" applyFont="1" applyBorder="1" applyAlignment="1">
      <alignment vertical="center"/>
    </xf>
    <xf numFmtId="43" fontId="4" fillId="0" borderId="10" xfId="1" applyFont="1" applyBorder="1" applyAlignment="1">
      <alignment horizontal="center" vertical="center"/>
    </xf>
    <xf numFmtId="43" fontId="4" fillId="0" borderId="11" xfId="1" applyFont="1" applyBorder="1" applyAlignment="1">
      <alignment horizontal="center" vertical="center"/>
    </xf>
    <xf numFmtId="2" fontId="5" fillId="0" borderId="0" xfId="1" applyNumberFormat="1" applyFont="1"/>
    <xf numFmtId="0" fontId="5" fillId="0" borderId="8" xfId="0" applyFont="1" applyBorder="1"/>
    <xf numFmtId="43" fontId="5" fillId="0" borderId="8" xfId="1" applyFont="1" applyBorder="1"/>
    <xf numFmtId="0" fontId="8" fillId="0" borderId="0" xfId="0" applyFont="1"/>
    <xf numFmtId="43" fontId="8" fillId="0" borderId="0" xfId="1" applyFont="1"/>
    <xf numFmtId="0" fontId="10" fillId="0" borderId="0" xfId="0" applyFont="1"/>
    <xf numFmtId="0" fontId="12" fillId="2" borderId="0" xfId="0" applyFont="1" applyFill="1"/>
    <xf numFmtId="0" fontId="5" fillId="2" borderId="0" xfId="0" applyFont="1" applyFill="1"/>
    <xf numFmtId="0" fontId="9" fillId="2" borderId="0" xfId="0" applyFont="1" applyFill="1"/>
    <xf numFmtId="43" fontId="5" fillId="0" borderId="12" xfId="1" applyFont="1" applyBorder="1"/>
    <xf numFmtId="0" fontId="4" fillId="0" borderId="0" xfId="0" applyFont="1" applyAlignment="1"/>
    <xf numFmtId="0" fontId="4" fillId="3" borderId="0" xfId="0" applyFont="1" applyFill="1" applyAlignment="1"/>
    <xf numFmtId="43" fontId="5" fillId="3" borderId="0" xfId="1" applyFont="1" applyFill="1"/>
    <xf numFmtId="43" fontId="14" fillId="3" borderId="0" xfId="1" applyFont="1" applyFill="1"/>
    <xf numFmtId="14" fontId="13" fillId="0" borderId="0" xfId="0" applyNumberFormat="1" applyFont="1" applyBorder="1" applyAlignment="1">
      <alignment vertical="center"/>
    </xf>
    <xf numFmtId="0" fontId="13" fillId="0" borderId="0" xfId="0" applyFont="1" applyBorder="1"/>
    <xf numFmtId="0" fontId="5" fillId="0" borderId="0" xfId="0" applyFont="1" applyBorder="1"/>
    <xf numFmtId="14" fontId="13" fillId="0" borderId="0" xfId="0" applyNumberFormat="1" applyFont="1" applyBorder="1"/>
    <xf numFmtId="43" fontId="10" fillId="0" borderId="0" xfId="1" applyFont="1"/>
    <xf numFmtId="43" fontId="15" fillId="0" borderId="8" xfId="1" applyFont="1" applyBorder="1"/>
    <xf numFmtId="0" fontId="5" fillId="0" borderId="0" xfId="0" applyFont="1" applyFill="1"/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/>
    </xf>
    <xf numFmtId="43" fontId="5" fillId="0" borderId="0" xfId="0" applyNumberFormat="1" applyFont="1" applyAlignment="1">
      <alignment vertical="center"/>
    </xf>
    <xf numFmtId="0" fontId="4" fillId="0" borderId="13" xfId="0" applyFont="1" applyBorder="1" applyAlignment="1">
      <alignment horizontal="center" vertical="center"/>
    </xf>
    <xf numFmtId="14" fontId="5" fillId="0" borderId="8" xfId="0" quotePrefix="1" applyNumberFormat="1" applyFont="1" applyBorder="1" applyAlignment="1">
      <alignment vertic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vertical="top" wrapText="1"/>
    </xf>
    <xf numFmtId="0" fontId="4" fillId="0" borderId="12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16" fillId="0" borderId="0" xfId="0" applyFont="1" applyAlignment="1">
      <alignment horizontal="right"/>
    </xf>
    <xf numFmtId="0" fontId="16" fillId="0" borderId="0" xfId="0" applyFont="1" applyAlignment="1">
      <alignment horizontal="center" vertical="center"/>
    </xf>
    <xf numFmtId="0" fontId="13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43" fontId="6" fillId="2" borderId="0" xfId="1" applyFont="1" applyFill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5" fillId="0" borderId="0" xfId="0" applyFont="1" applyAlignment="1">
      <alignment horizontal="left"/>
    </xf>
    <xf numFmtId="0" fontId="4" fillId="0" borderId="0" xfId="0" applyFont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4" Type="http://schemas.microsoft.com/office/2007/relationships/hdphoto" Target="../media/hdphoto2.wdp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4" Type="http://schemas.microsoft.com/office/2007/relationships/hdphoto" Target="../media/hdphoto2.wd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50</xdr:row>
      <xdr:rowOff>0</xdr:rowOff>
    </xdr:from>
    <xdr:to>
      <xdr:col>7</xdr:col>
      <xdr:colOff>745671</xdr:colOff>
      <xdr:row>54</xdr:row>
      <xdr:rowOff>152893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0" b="98273" l="3458" r="95677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46964" y="13852071"/>
          <a:ext cx="745671" cy="12414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52</xdr:row>
      <xdr:rowOff>0</xdr:rowOff>
    </xdr:from>
    <xdr:to>
      <xdr:col>4</xdr:col>
      <xdr:colOff>433298</xdr:colOff>
      <xdr:row>53</xdr:row>
      <xdr:rowOff>100692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0" b="100000" l="2658" r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5464" y="14396357"/>
          <a:ext cx="1712370" cy="3728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50</xdr:row>
      <xdr:rowOff>0</xdr:rowOff>
    </xdr:from>
    <xdr:to>
      <xdr:col>7</xdr:col>
      <xdr:colOff>745671</xdr:colOff>
      <xdr:row>54</xdr:row>
      <xdr:rowOff>152893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0" b="98273" l="3458" r="95677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48325" y="13687425"/>
          <a:ext cx="745671" cy="121969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52</xdr:row>
      <xdr:rowOff>0</xdr:rowOff>
    </xdr:from>
    <xdr:to>
      <xdr:col>4</xdr:col>
      <xdr:colOff>433298</xdr:colOff>
      <xdr:row>53</xdr:row>
      <xdr:rowOff>100692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0" b="100000" l="2658" r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825" y="14220825"/>
          <a:ext cx="1709648" cy="3673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VDMO%20LEDGER/VDMO%2041B04%20-%20DACUDAG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ADMIN\Desktop\COLLECTION%20REPORT\VDMO%20LEDGER\VDMO%2041B04%20-%20DACUDA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TR ELEC"/>
      <sheetName val="ASSOC DUES"/>
    </sheetNames>
    <sheetDataSet>
      <sheetData sheetId="0"/>
      <sheetData sheetId="1">
        <row r="12">
          <cell r="E12">
            <v>6746.9999999999991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TR ELEC"/>
      <sheetName val="ASSOC DUES"/>
    </sheetNames>
    <sheetDataSet>
      <sheetData sheetId="0">
        <row r="10">
          <cell r="E10">
            <v>2745.96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60"/>
  <sheetViews>
    <sheetView topLeftCell="A7" zoomScale="70" zoomScaleNormal="70" workbookViewId="0">
      <selection activeCell="Q17" sqref="Q17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60" t="s">
        <v>14</v>
      </c>
      <c r="J3" s="60"/>
      <c r="K3" s="60"/>
    </row>
    <row r="4" spans="3:11" ht="21" x14ac:dyDescent="0.35">
      <c r="C4" s="8"/>
      <c r="D4" s="8"/>
      <c r="E4" s="8"/>
      <c r="F4" s="8"/>
      <c r="G4" s="8"/>
      <c r="H4" s="8"/>
      <c r="I4" s="60"/>
      <c r="J4" s="60"/>
      <c r="K4" s="60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35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34</v>
      </c>
      <c r="D9" s="30" t="s">
        <v>39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40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61" t="s">
        <v>12</v>
      </c>
      <c r="D14" s="62"/>
      <c r="E14" s="62"/>
      <c r="F14" s="62"/>
      <c r="G14" s="62"/>
      <c r="H14" s="62"/>
      <c r="I14" s="62"/>
      <c r="J14" s="62"/>
      <c r="K14" s="63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7" t="s">
        <v>41</v>
      </c>
      <c r="E16" s="47" t="s">
        <v>42</v>
      </c>
      <c r="F16" s="18"/>
      <c r="G16" s="18"/>
      <c r="H16" s="18"/>
      <c r="I16" s="18">
        <f>K35</f>
        <v>0</v>
      </c>
      <c r="J16" s="18">
        <f>I16+H16+G16</f>
        <v>0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6" t="s">
        <v>7</v>
      </c>
      <c r="D19" s="64" t="s">
        <v>8</v>
      </c>
      <c r="E19" s="64"/>
      <c r="F19" s="64" t="s">
        <v>9</v>
      </c>
      <c r="G19" s="64"/>
      <c r="H19" s="64"/>
      <c r="I19" s="20" t="s">
        <v>13</v>
      </c>
      <c r="J19" s="20" t="s">
        <v>10</v>
      </c>
      <c r="K19" s="21" t="s">
        <v>11</v>
      </c>
    </row>
    <row r="20" spans="3:11" ht="21" x14ac:dyDescent="0.35">
      <c r="C20" s="36">
        <v>43960</v>
      </c>
      <c r="D20" s="65" t="s">
        <v>32</v>
      </c>
      <c r="E20" s="65"/>
      <c r="F20" s="44" t="s">
        <v>43</v>
      </c>
      <c r="G20" s="44"/>
      <c r="H20" s="44"/>
      <c r="I20" s="9"/>
      <c r="J20" s="22">
        <v>0</v>
      </c>
      <c r="K20" s="9">
        <f>H21</f>
        <v>0</v>
      </c>
    </row>
    <row r="21" spans="3:11" ht="21" x14ac:dyDescent="0.35">
      <c r="C21" s="37"/>
      <c r="D21" s="8"/>
      <c r="E21" s="8"/>
      <c r="F21" s="44">
        <v>0</v>
      </c>
      <c r="G21" s="44">
        <v>0</v>
      </c>
      <c r="H21" s="45">
        <f>(F21-G21)*9.06</f>
        <v>0</v>
      </c>
      <c r="I21" s="9"/>
      <c r="J21" s="9"/>
      <c r="K21" s="9"/>
    </row>
    <row r="22" spans="3:11" ht="21" x14ac:dyDescent="0.35">
      <c r="C22" s="37"/>
      <c r="D22" s="55" t="s">
        <v>36</v>
      </c>
      <c r="E22" s="55"/>
      <c r="F22" s="56">
        <f>F21-G21</f>
        <v>0</v>
      </c>
      <c r="G22" s="56"/>
      <c r="H22" s="45"/>
      <c r="I22" s="9"/>
      <c r="J22" s="9"/>
      <c r="K22" s="9"/>
    </row>
    <row r="23" spans="3:11" ht="21" x14ac:dyDescent="0.35">
      <c r="C23" s="37"/>
      <c r="D23" s="8"/>
      <c r="E23" s="8"/>
      <c r="F23" s="44"/>
      <c r="G23" s="44"/>
      <c r="H23" s="45"/>
      <c r="I23" s="9"/>
      <c r="J23" s="9"/>
      <c r="K23" s="9"/>
    </row>
    <row r="24" spans="3:11" ht="21" x14ac:dyDescent="0.35">
      <c r="C24" s="36">
        <v>43960</v>
      </c>
      <c r="D24" s="8" t="s">
        <v>15</v>
      </c>
      <c r="E24" s="8"/>
      <c r="F24" s="44" t="s">
        <v>44</v>
      </c>
      <c r="G24" s="44"/>
      <c r="H24" s="44"/>
      <c r="I24" s="9"/>
      <c r="J24" s="22">
        <v>0</v>
      </c>
      <c r="K24" s="9">
        <f>H25</f>
        <v>0</v>
      </c>
    </row>
    <row r="25" spans="3:11" ht="21" x14ac:dyDescent="0.35">
      <c r="C25" s="37"/>
      <c r="D25" s="8"/>
      <c r="E25" s="8"/>
      <c r="F25" s="44">
        <v>0</v>
      </c>
      <c r="G25" s="44">
        <v>0</v>
      </c>
      <c r="H25" s="45">
        <f>(F25-G25)*97.55</f>
        <v>0</v>
      </c>
      <c r="I25" s="9"/>
      <c r="J25" s="9"/>
      <c r="K25" s="9"/>
    </row>
    <row r="26" spans="3:11" ht="21" x14ac:dyDescent="0.35">
      <c r="C26" s="37"/>
      <c r="D26" s="55" t="s">
        <v>37</v>
      </c>
      <c r="E26" s="55"/>
      <c r="F26" s="56">
        <f>F25-G25</f>
        <v>0</v>
      </c>
      <c r="G26" s="56"/>
      <c r="H26" s="43"/>
      <c r="I26" s="9"/>
      <c r="J26" s="9"/>
      <c r="K26" s="9"/>
    </row>
    <row r="27" spans="3:11" ht="21" x14ac:dyDescent="0.35">
      <c r="C27" s="36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6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6"/>
      <c r="D29" s="42"/>
      <c r="E29" s="42"/>
      <c r="F29" s="57"/>
      <c r="G29" s="58"/>
      <c r="H29" s="58"/>
      <c r="I29" s="9">
        <v>0</v>
      </c>
      <c r="J29" s="22">
        <v>0</v>
      </c>
      <c r="K29" s="9">
        <f>I29+J29</f>
        <v>0</v>
      </c>
    </row>
    <row r="30" spans="3:11" ht="21" x14ac:dyDescent="0.35">
      <c r="C30" s="38"/>
      <c r="D30" s="42"/>
      <c r="E30" s="42"/>
      <c r="F30" s="58"/>
      <c r="G30" s="58"/>
      <c r="H30" s="58"/>
      <c r="I30" s="9"/>
      <c r="J30" s="9"/>
      <c r="K30" s="9"/>
    </row>
    <row r="31" spans="3:11" ht="21" x14ac:dyDescent="0.35">
      <c r="C31" s="38"/>
      <c r="D31" s="42"/>
      <c r="E31" s="42"/>
      <c r="F31" s="48"/>
      <c r="G31" s="48"/>
      <c r="H31" s="48"/>
      <c r="I31" s="9"/>
      <c r="J31" s="9"/>
      <c r="K31" s="9"/>
    </row>
    <row r="32" spans="3:11" ht="21" x14ac:dyDescent="0.35">
      <c r="C32" s="36"/>
      <c r="D32" s="42"/>
      <c r="E32" s="42"/>
      <c r="F32" s="57"/>
      <c r="G32" s="58"/>
      <c r="H32" s="58"/>
      <c r="I32" s="9"/>
      <c r="J32" s="9">
        <v>0</v>
      </c>
      <c r="K32" s="9">
        <f>I32+J32</f>
        <v>0</v>
      </c>
    </row>
    <row r="33" spans="2:12" ht="27" customHeight="1" x14ac:dyDescent="0.35">
      <c r="C33" s="38"/>
      <c r="D33" s="42"/>
      <c r="E33" s="42"/>
      <c r="F33" s="48"/>
      <c r="G33" s="48"/>
      <c r="H33" s="48"/>
      <c r="I33" s="9"/>
      <c r="J33" s="9"/>
      <c r="K33" s="9"/>
    </row>
    <row r="34" spans="2:12" ht="21" x14ac:dyDescent="0.35">
      <c r="C34" s="39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1">
        <f>I34+J34</f>
        <v>0</v>
      </c>
    </row>
    <row r="35" spans="2:12" ht="21" x14ac:dyDescent="0.35">
      <c r="B35" s="8"/>
      <c r="C35" s="38"/>
      <c r="D35" s="8"/>
      <c r="E35" s="8"/>
      <c r="F35" s="8"/>
      <c r="G35" s="8"/>
      <c r="H35" s="8"/>
      <c r="I35" s="9"/>
      <c r="J35" s="22"/>
      <c r="K35" s="9">
        <f>SUM(K20:K34)</f>
        <v>0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2"/>
      <c r="H37" s="33" t="s">
        <v>16</v>
      </c>
      <c r="I37" s="34"/>
      <c r="J37" s="34"/>
      <c r="K37" s="35">
        <f>I16+H16+G16</f>
        <v>0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54" t="s">
        <v>17</v>
      </c>
      <c r="D40" s="54"/>
      <c r="E40" s="54"/>
      <c r="F40" s="54"/>
      <c r="G40" s="54"/>
      <c r="H40" s="54"/>
      <c r="I40" s="54"/>
      <c r="J40" s="54"/>
      <c r="K40" s="54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59"/>
      <c r="D45" s="59"/>
      <c r="E45" s="59"/>
      <c r="F45" s="59"/>
      <c r="G45" s="59"/>
      <c r="H45" s="59"/>
      <c r="I45" s="59"/>
      <c r="J45" s="59"/>
      <c r="K45" s="59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0"/>
      <c r="J46" s="40"/>
      <c r="K46" s="40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53" t="s">
        <v>33</v>
      </c>
      <c r="D54" s="53"/>
      <c r="E54" s="53"/>
      <c r="F54" s="8"/>
      <c r="G54" s="53" t="s">
        <v>31</v>
      </c>
      <c r="H54" s="53"/>
      <c r="I54" s="9"/>
      <c r="J54" s="9"/>
      <c r="K54" s="9"/>
    </row>
    <row r="55" spans="3:11" ht="21" x14ac:dyDescent="0.35">
      <c r="C55" s="54" t="s">
        <v>23</v>
      </c>
      <c r="D55" s="54"/>
      <c r="E55" s="54"/>
      <c r="F55" s="8"/>
      <c r="G55" s="54" t="s">
        <v>24</v>
      </c>
      <c r="H55" s="54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38"/>
      <c r="J57" s="41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7">
    <mergeCell ref="D22:E22"/>
    <mergeCell ref="F22:G22"/>
    <mergeCell ref="I3:K4"/>
    <mergeCell ref="C14:K14"/>
    <mergeCell ref="D19:E19"/>
    <mergeCell ref="F19:H19"/>
    <mergeCell ref="D20:E20"/>
    <mergeCell ref="C54:E54"/>
    <mergeCell ref="G54:H54"/>
    <mergeCell ref="C55:E55"/>
    <mergeCell ref="G55:H55"/>
    <mergeCell ref="D26:E26"/>
    <mergeCell ref="F26:G26"/>
    <mergeCell ref="F29:H30"/>
    <mergeCell ref="F32:H32"/>
    <mergeCell ref="C40:K40"/>
    <mergeCell ref="C45:K45"/>
  </mergeCells>
  <pageMargins left="0.7" right="0.7" top="0.75" bottom="0.75" header="0.3" footer="0.3"/>
  <pageSetup scale="55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L60"/>
  <sheetViews>
    <sheetView topLeftCell="A7" zoomScale="70" zoomScaleNormal="70" workbookViewId="0">
      <selection activeCell="R21" sqref="R21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60" t="s">
        <v>14</v>
      </c>
      <c r="J3" s="60"/>
      <c r="K3" s="60"/>
    </row>
    <row r="4" spans="3:11" ht="21" x14ac:dyDescent="0.35">
      <c r="C4" s="8"/>
      <c r="D4" s="8"/>
      <c r="E4" s="8"/>
      <c r="F4" s="8"/>
      <c r="G4" s="8"/>
      <c r="H4" s="8"/>
      <c r="I4" s="60"/>
      <c r="J4" s="60"/>
      <c r="K4" s="60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35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34</v>
      </c>
      <c r="D9" s="30" t="s">
        <v>39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45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61" t="s">
        <v>12</v>
      </c>
      <c r="D14" s="62"/>
      <c r="E14" s="62"/>
      <c r="F14" s="62"/>
      <c r="G14" s="62"/>
      <c r="H14" s="62"/>
      <c r="I14" s="62"/>
      <c r="J14" s="62"/>
      <c r="K14" s="63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7" t="s">
        <v>46</v>
      </c>
      <c r="E16" s="47" t="s">
        <v>47</v>
      </c>
      <c r="F16" s="18"/>
      <c r="G16" s="18"/>
      <c r="H16" s="18"/>
      <c r="I16" s="18">
        <f>K35</f>
        <v>2745.96</v>
      </c>
      <c r="J16" s="18">
        <f>I16+H16+G16</f>
        <v>2745.96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6" t="s">
        <v>7</v>
      </c>
      <c r="D19" s="64" t="s">
        <v>8</v>
      </c>
      <c r="E19" s="64"/>
      <c r="F19" s="64" t="s">
        <v>9</v>
      </c>
      <c r="G19" s="64"/>
      <c r="H19" s="64"/>
      <c r="I19" s="20" t="s">
        <v>13</v>
      </c>
      <c r="J19" s="20" t="s">
        <v>10</v>
      </c>
      <c r="K19" s="21" t="s">
        <v>11</v>
      </c>
    </row>
    <row r="20" spans="3:11" ht="21" x14ac:dyDescent="0.35">
      <c r="C20" s="36">
        <v>43961</v>
      </c>
      <c r="D20" s="65" t="s">
        <v>32</v>
      </c>
      <c r="E20" s="65"/>
      <c r="F20" s="44" t="s">
        <v>48</v>
      </c>
      <c r="G20" s="44"/>
      <c r="H20" s="44"/>
      <c r="I20" s="9"/>
      <c r="J20" s="22">
        <v>0</v>
      </c>
      <c r="K20" s="9">
        <f>H21</f>
        <v>0</v>
      </c>
    </row>
    <row r="21" spans="3:11" ht="21" x14ac:dyDescent="0.35">
      <c r="C21" s="37"/>
      <c r="D21" s="8"/>
      <c r="E21" s="8"/>
      <c r="F21" s="44">
        <v>0</v>
      </c>
      <c r="G21" s="44">
        <v>0</v>
      </c>
      <c r="H21" s="45">
        <f>(F21-G21)*8.63</f>
        <v>0</v>
      </c>
      <c r="I21" s="9"/>
      <c r="J21" s="9"/>
      <c r="K21" s="9"/>
    </row>
    <row r="22" spans="3:11" ht="21" x14ac:dyDescent="0.35">
      <c r="C22" s="37"/>
      <c r="D22" s="55" t="s">
        <v>36</v>
      </c>
      <c r="E22" s="55"/>
      <c r="F22" s="56">
        <f>F21-G21</f>
        <v>0</v>
      </c>
      <c r="G22" s="56"/>
      <c r="H22" s="45"/>
      <c r="I22" s="9"/>
      <c r="J22" s="9"/>
      <c r="K22" s="9"/>
    </row>
    <row r="23" spans="3:11" ht="21" x14ac:dyDescent="0.35">
      <c r="C23" s="37"/>
      <c r="D23" s="8"/>
      <c r="E23" s="8"/>
      <c r="F23" s="44"/>
      <c r="G23" s="44"/>
      <c r="H23" s="45"/>
      <c r="I23" s="9"/>
      <c r="J23" s="9"/>
      <c r="K23" s="9"/>
    </row>
    <row r="24" spans="3:11" ht="21" x14ac:dyDescent="0.35">
      <c r="C24" s="36">
        <v>43961</v>
      </c>
      <c r="D24" s="8" t="s">
        <v>15</v>
      </c>
      <c r="E24" s="8"/>
      <c r="F24" s="44" t="s">
        <v>49</v>
      </c>
      <c r="G24" s="44"/>
      <c r="H24" s="44"/>
      <c r="I24" s="9"/>
      <c r="J24" s="22">
        <v>0</v>
      </c>
      <c r="K24" s="9">
        <f>H25</f>
        <v>2745.96</v>
      </c>
    </row>
    <row r="25" spans="3:11" ht="21" x14ac:dyDescent="0.35">
      <c r="C25" s="37"/>
      <c r="D25" s="8"/>
      <c r="E25" s="8"/>
      <c r="F25" s="44">
        <v>28</v>
      </c>
      <c r="G25" s="44">
        <v>0</v>
      </c>
      <c r="H25" s="45">
        <f>(F25-G25)*98.07</f>
        <v>2745.96</v>
      </c>
      <c r="I25" s="9"/>
      <c r="J25" s="9"/>
      <c r="K25" s="9"/>
    </row>
    <row r="26" spans="3:11" ht="21" x14ac:dyDescent="0.35">
      <c r="C26" s="37"/>
      <c r="D26" s="55" t="s">
        <v>37</v>
      </c>
      <c r="E26" s="55"/>
      <c r="F26" s="56">
        <f>F25-G25</f>
        <v>28</v>
      </c>
      <c r="G26" s="56"/>
      <c r="H26" s="43"/>
      <c r="I26" s="9"/>
      <c r="J26" s="9"/>
      <c r="K26" s="9"/>
    </row>
    <row r="27" spans="3:11" ht="21" x14ac:dyDescent="0.35">
      <c r="C27" s="36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6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6"/>
      <c r="D29" s="42"/>
      <c r="E29" s="42"/>
      <c r="F29" s="57"/>
      <c r="G29" s="58"/>
      <c r="H29" s="58"/>
      <c r="I29" s="9">
        <v>0</v>
      </c>
      <c r="J29" s="22">
        <v>0</v>
      </c>
      <c r="K29" s="9">
        <f>I29+J29</f>
        <v>0</v>
      </c>
    </row>
    <row r="30" spans="3:11" ht="21" x14ac:dyDescent="0.35">
      <c r="C30" s="38"/>
      <c r="D30" s="42"/>
      <c r="E30" s="42"/>
      <c r="F30" s="58"/>
      <c r="G30" s="58"/>
      <c r="H30" s="58"/>
      <c r="I30" s="9"/>
      <c r="J30" s="9"/>
      <c r="K30" s="9"/>
    </row>
    <row r="31" spans="3:11" ht="21" x14ac:dyDescent="0.35">
      <c r="C31" s="38"/>
      <c r="D31" s="42"/>
      <c r="E31" s="42"/>
      <c r="F31" s="49"/>
      <c r="G31" s="49"/>
      <c r="H31" s="49"/>
      <c r="I31" s="9"/>
      <c r="J31" s="9"/>
      <c r="K31" s="9"/>
    </row>
    <row r="32" spans="3:11" ht="21" x14ac:dyDescent="0.35">
      <c r="C32" s="36"/>
      <c r="D32" s="42"/>
      <c r="E32" s="42"/>
      <c r="F32" s="57"/>
      <c r="G32" s="58"/>
      <c r="H32" s="58"/>
      <c r="I32" s="9"/>
      <c r="J32" s="9">
        <v>0</v>
      </c>
      <c r="K32" s="9">
        <f>I32+J32</f>
        <v>0</v>
      </c>
    </row>
    <row r="33" spans="2:12" ht="27" customHeight="1" x14ac:dyDescent="0.35">
      <c r="C33" s="38"/>
      <c r="D33" s="42"/>
      <c r="E33" s="42"/>
      <c r="F33" s="49"/>
      <c r="G33" s="49"/>
      <c r="H33" s="49"/>
      <c r="I33" s="9"/>
      <c r="J33" s="9"/>
      <c r="K33" s="9"/>
    </row>
    <row r="34" spans="2:12" ht="21" x14ac:dyDescent="0.35">
      <c r="C34" s="39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1">
        <f>I34+J34</f>
        <v>0</v>
      </c>
    </row>
    <row r="35" spans="2:12" ht="21" x14ac:dyDescent="0.35">
      <c r="B35" s="8"/>
      <c r="C35" s="38"/>
      <c r="D35" s="8"/>
      <c r="E35" s="8"/>
      <c r="F35" s="8"/>
      <c r="G35" s="8"/>
      <c r="H35" s="8"/>
      <c r="I35" s="9"/>
      <c r="J35" s="22"/>
      <c r="K35" s="9">
        <f>SUM(K20:K34)</f>
        <v>2745.96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2"/>
      <c r="H37" s="33" t="s">
        <v>16</v>
      </c>
      <c r="I37" s="34"/>
      <c r="J37" s="34"/>
      <c r="K37" s="35">
        <f>I16+H16+G16</f>
        <v>2745.96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54" t="s">
        <v>17</v>
      </c>
      <c r="D40" s="54"/>
      <c r="E40" s="54"/>
      <c r="F40" s="54"/>
      <c r="G40" s="54"/>
      <c r="H40" s="54"/>
      <c r="I40" s="54"/>
      <c r="J40" s="54"/>
      <c r="K40" s="54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59"/>
      <c r="D45" s="59"/>
      <c r="E45" s="59"/>
      <c r="F45" s="59"/>
      <c r="G45" s="59"/>
      <c r="H45" s="59"/>
      <c r="I45" s="59"/>
      <c r="J45" s="59"/>
      <c r="K45" s="59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0"/>
      <c r="J46" s="40"/>
      <c r="K46" s="40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53" t="s">
        <v>33</v>
      </c>
      <c r="D54" s="53"/>
      <c r="E54" s="53"/>
      <c r="F54" s="8"/>
      <c r="G54" s="53" t="s">
        <v>31</v>
      </c>
      <c r="H54" s="53"/>
      <c r="I54" s="9"/>
      <c r="J54" s="9"/>
      <c r="K54" s="9"/>
    </row>
    <row r="55" spans="3:11" ht="21" x14ac:dyDescent="0.35">
      <c r="C55" s="54" t="s">
        <v>23</v>
      </c>
      <c r="D55" s="54"/>
      <c r="E55" s="54"/>
      <c r="F55" s="8"/>
      <c r="G55" s="54" t="s">
        <v>24</v>
      </c>
      <c r="H55" s="54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38"/>
      <c r="J57" s="41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7">
    <mergeCell ref="D22:E22"/>
    <mergeCell ref="F22:G22"/>
    <mergeCell ref="I3:K4"/>
    <mergeCell ref="C14:K14"/>
    <mergeCell ref="D19:E19"/>
    <mergeCell ref="F19:H19"/>
    <mergeCell ref="D20:E20"/>
    <mergeCell ref="C54:E54"/>
    <mergeCell ref="G54:H54"/>
    <mergeCell ref="C55:E55"/>
    <mergeCell ref="G55:H55"/>
    <mergeCell ref="D26:E26"/>
    <mergeCell ref="F26:G26"/>
    <mergeCell ref="F29:H30"/>
    <mergeCell ref="F32:H32"/>
    <mergeCell ref="C40:K40"/>
    <mergeCell ref="C45:K45"/>
  </mergeCells>
  <pageMargins left="0.7" right="0.7" top="0.75" bottom="0.75" header="0.3" footer="0.3"/>
  <pageSetup scale="55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L60"/>
  <sheetViews>
    <sheetView tabSelected="1" topLeftCell="A15" zoomScale="70" zoomScaleNormal="70" workbookViewId="0">
      <selection activeCell="H25" sqref="H25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60" t="s">
        <v>14</v>
      </c>
      <c r="J3" s="60"/>
      <c r="K3" s="60"/>
    </row>
    <row r="4" spans="3:11" ht="21" x14ac:dyDescent="0.35">
      <c r="C4" s="8"/>
      <c r="D4" s="8"/>
      <c r="E4" s="8"/>
      <c r="F4" s="8"/>
      <c r="G4" s="8"/>
      <c r="H4" s="8"/>
      <c r="I4" s="60"/>
      <c r="J4" s="60"/>
      <c r="K4" s="60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35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34</v>
      </c>
      <c r="D9" s="30" t="s">
        <v>39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54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61" t="s">
        <v>12</v>
      </c>
      <c r="D14" s="62"/>
      <c r="E14" s="62"/>
      <c r="F14" s="62"/>
      <c r="G14" s="62"/>
      <c r="H14" s="62"/>
      <c r="I14" s="62"/>
      <c r="J14" s="62"/>
      <c r="K14" s="63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52</v>
      </c>
      <c r="H15" s="13" t="s">
        <v>53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7" t="s">
        <v>50</v>
      </c>
      <c r="E16" s="47" t="s">
        <v>51</v>
      </c>
      <c r="F16" s="18"/>
      <c r="G16" s="18">
        <f>'[1]ASSOC DUES'!$E$12</f>
        <v>6746.9999999999991</v>
      </c>
      <c r="H16" s="18">
        <v>2745.96</v>
      </c>
      <c r="I16" s="18">
        <f>K35</f>
        <v>7623.32</v>
      </c>
      <c r="J16" s="18">
        <f>I16+H16+G16</f>
        <v>17116.28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6" t="s">
        <v>7</v>
      </c>
      <c r="D19" s="64" t="s">
        <v>8</v>
      </c>
      <c r="E19" s="64"/>
      <c r="F19" s="64" t="s">
        <v>9</v>
      </c>
      <c r="G19" s="64"/>
      <c r="H19" s="64"/>
      <c r="I19" s="20" t="s">
        <v>13</v>
      </c>
      <c r="J19" s="20" t="s">
        <v>10</v>
      </c>
      <c r="K19" s="21" t="s">
        <v>11</v>
      </c>
    </row>
    <row r="20" spans="3:11" ht="21" x14ac:dyDescent="0.35">
      <c r="C20" s="36">
        <v>43962</v>
      </c>
      <c r="D20" s="66" t="s">
        <v>32</v>
      </c>
      <c r="E20" s="66"/>
      <c r="F20" s="44" t="s">
        <v>62</v>
      </c>
      <c r="G20" s="44"/>
      <c r="H20" s="44"/>
      <c r="I20" s="9"/>
      <c r="J20" s="22">
        <v>0</v>
      </c>
      <c r="K20" s="9">
        <f>H21</f>
        <v>0</v>
      </c>
    </row>
    <row r="21" spans="3:11" ht="21" x14ac:dyDescent="0.35">
      <c r="C21" s="37"/>
      <c r="D21" s="8"/>
      <c r="E21" s="8"/>
      <c r="F21" s="44">
        <v>0</v>
      </c>
      <c r="G21" s="44">
        <v>0</v>
      </c>
      <c r="H21" s="45">
        <f>(F21-G21)*8.02</f>
        <v>0</v>
      </c>
      <c r="I21" s="9"/>
      <c r="J21" s="9"/>
      <c r="K21" s="9"/>
    </row>
    <row r="22" spans="3:11" ht="21" x14ac:dyDescent="0.35">
      <c r="C22" s="37"/>
      <c r="D22" s="55" t="s">
        <v>36</v>
      </c>
      <c r="E22" s="55"/>
      <c r="F22" s="56">
        <f>F21-G21</f>
        <v>0</v>
      </c>
      <c r="G22" s="56"/>
      <c r="H22" s="45"/>
      <c r="I22" s="9"/>
      <c r="J22" s="9"/>
      <c r="K22" s="9"/>
    </row>
    <row r="23" spans="3:11" ht="21" x14ac:dyDescent="0.35">
      <c r="C23" s="37"/>
      <c r="D23" s="8"/>
      <c r="E23" s="8"/>
      <c r="F23" s="44"/>
      <c r="G23" s="44"/>
      <c r="H23" s="45"/>
      <c r="I23" s="9"/>
      <c r="J23" s="9"/>
      <c r="K23" s="9"/>
    </row>
    <row r="24" spans="3:11" ht="21" x14ac:dyDescent="0.35">
      <c r="C24" s="36">
        <v>43962</v>
      </c>
      <c r="D24" s="7" t="s">
        <v>15</v>
      </c>
      <c r="E24" s="8"/>
      <c r="F24" s="44" t="s">
        <v>63</v>
      </c>
      <c r="G24" s="44"/>
      <c r="H24" s="44"/>
      <c r="I24" s="9"/>
      <c r="J24" s="22">
        <v>0</v>
      </c>
      <c r="K24" s="9">
        <f>H25</f>
        <v>6273.92</v>
      </c>
    </row>
    <row r="25" spans="3:11" ht="21" x14ac:dyDescent="0.35">
      <c r="C25" s="37"/>
      <c r="D25" s="8"/>
      <c r="E25" s="8"/>
      <c r="F25" s="44">
        <v>92</v>
      </c>
      <c r="G25" s="44">
        <v>28</v>
      </c>
      <c r="H25" s="45">
        <f>(F25-G25)*98.03</f>
        <v>6273.92</v>
      </c>
      <c r="I25" s="9"/>
      <c r="J25" s="9"/>
      <c r="K25" s="9"/>
    </row>
    <row r="26" spans="3:11" ht="21" x14ac:dyDescent="0.35">
      <c r="C26" s="37"/>
      <c r="D26" s="55" t="s">
        <v>37</v>
      </c>
      <c r="E26" s="55"/>
      <c r="F26" s="56">
        <f>F25-G25</f>
        <v>64</v>
      </c>
      <c r="G26" s="56"/>
      <c r="H26" s="43"/>
      <c r="I26" s="9"/>
      <c r="J26" s="9"/>
      <c r="K26" s="9"/>
    </row>
    <row r="27" spans="3:11" ht="21" x14ac:dyDescent="0.35">
      <c r="C27" s="36"/>
      <c r="D27" s="8"/>
      <c r="E27" s="8"/>
      <c r="F27" s="8"/>
      <c r="G27" s="8"/>
      <c r="H27" s="8"/>
      <c r="I27" s="9"/>
      <c r="J27" s="22"/>
      <c r="K27" s="9"/>
    </row>
    <row r="28" spans="3:11" ht="21" x14ac:dyDescent="0.35">
      <c r="C28" s="36">
        <v>43962</v>
      </c>
      <c r="D28" s="66" t="s">
        <v>55</v>
      </c>
      <c r="E28" s="66"/>
      <c r="F28" s="44" t="s">
        <v>61</v>
      </c>
      <c r="G28" s="44"/>
      <c r="H28" s="44"/>
      <c r="I28" s="9"/>
      <c r="J28" s="22">
        <v>0</v>
      </c>
      <c r="K28" s="9">
        <f>H29</f>
        <v>1349.3999999999999</v>
      </c>
    </row>
    <row r="29" spans="3:11" ht="21" x14ac:dyDescent="0.35">
      <c r="C29" s="37"/>
      <c r="D29" s="8"/>
      <c r="E29" s="8"/>
      <c r="F29" s="44">
        <v>22.49</v>
      </c>
      <c r="G29" s="44">
        <v>60</v>
      </c>
      <c r="H29" s="45">
        <f>F29*G29</f>
        <v>1349.3999999999999</v>
      </c>
      <c r="I29" s="9"/>
      <c r="J29" s="22"/>
      <c r="K29" s="9"/>
    </row>
    <row r="30" spans="3:11" ht="21" x14ac:dyDescent="0.35">
      <c r="C30" s="38"/>
      <c r="D30" s="42"/>
      <c r="E30" s="42"/>
      <c r="F30" s="52"/>
      <c r="G30" s="52"/>
      <c r="H30" s="52"/>
      <c r="I30" s="9"/>
      <c r="J30" s="9"/>
      <c r="K30" s="9"/>
    </row>
    <row r="31" spans="3:11" ht="21" x14ac:dyDescent="0.35">
      <c r="C31" s="38"/>
      <c r="D31" s="42"/>
      <c r="E31" s="42"/>
      <c r="F31" s="50"/>
      <c r="G31" s="50"/>
      <c r="H31" s="50"/>
      <c r="I31" s="9"/>
      <c r="J31" s="9"/>
      <c r="K31" s="9"/>
    </row>
    <row r="32" spans="3:11" ht="21" x14ac:dyDescent="0.35">
      <c r="C32" s="36"/>
      <c r="D32" s="42"/>
      <c r="E32" s="42"/>
      <c r="F32" s="57"/>
      <c r="G32" s="58"/>
      <c r="H32" s="58"/>
      <c r="I32" s="9"/>
      <c r="J32" s="9">
        <v>0</v>
      </c>
      <c r="K32" s="9">
        <f>I32+J32</f>
        <v>0</v>
      </c>
    </row>
    <row r="33" spans="2:12" ht="27" customHeight="1" x14ac:dyDescent="0.35">
      <c r="C33" s="38"/>
      <c r="D33" s="42"/>
      <c r="E33" s="42"/>
      <c r="F33" s="50"/>
      <c r="G33" s="50"/>
      <c r="H33" s="50"/>
      <c r="I33" s="9"/>
      <c r="J33" s="9"/>
      <c r="K33" s="9"/>
    </row>
    <row r="34" spans="2:12" ht="21" x14ac:dyDescent="0.35">
      <c r="C34" s="39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1">
        <f>I34+J34</f>
        <v>0</v>
      </c>
    </row>
    <row r="35" spans="2:12" ht="21" x14ac:dyDescent="0.35">
      <c r="B35" s="8"/>
      <c r="C35" s="38"/>
      <c r="D35" s="8"/>
      <c r="E35" s="8"/>
      <c r="F35" s="8"/>
      <c r="G35" s="8"/>
      <c r="H35" s="8"/>
      <c r="I35" s="9"/>
      <c r="J35" s="22"/>
      <c r="K35" s="9">
        <f>SUM(K20:K34)</f>
        <v>7623.32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2"/>
      <c r="H37" s="33" t="s">
        <v>16</v>
      </c>
      <c r="I37" s="34"/>
      <c r="J37" s="34"/>
      <c r="K37" s="35">
        <f>I16+H16+G16</f>
        <v>17116.28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54" t="s">
        <v>17</v>
      </c>
      <c r="D40" s="54"/>
      <c r="E40" s="54"/>
      <c r="F40" s="54"/>
      <c r="G40" s="54"/>
      <c r="H40" s="54"/>
      <c r="I40" s="54"/>
      <c r="J40" s="54"/>
      <c r="K40" s="54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59"/>
      <c r="D45" s="59"/>
      <c r="E45" s="59"/>
      <c r="F45" s="59"/>
      <c r="G45" s="59"/>
      <c r="H45" s="59"/>
      <c r="I45" s="59"/>
      <c r="J45" s="59"/>
      <c r="K45" s="59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0"/>
      <c r="J46" s="40"/>
      <c r="K46" s="40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53" t="s">
        <v>33</v>
      </c>
      <c r="D54" s="53"/>
      <c r="E54" s="53"/>
      <c r="F54" s="8"/>
      <c r="G54" s="53" t="s">
        <v>31</v>
      </c>
      <c r="H54" s="53"/>
      <c r="I54" s="9"/>
      <c r="J54" s="9"/>
      <c r="K54" s="9"/>
    </row>
    <row r="55" spans="3:11" ht="21" x14ac:dyDescent="0.35">
      <c r="C55" s="54" t="s">
        <v>23</v>
      </c>
      <c r="D55" s="54"/>
      <c r="E55" s="54"/>
      <c r="F55" s="8"/>
      <c r="G55" s="54" t="s">
        <v>24</v>
      </c>
      <c r="H55" s="54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38"/>
      <c r="J57" s="41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7">
    <mergeCell ref="C54:E54"/>
    <mergeCell ref="G54:H54"/>
    <mergeCell ref="C55:E55"/>
    <mergeCell ref="G55:H55"/>
    <mergeCell ref="D26:E26"/>
    <mergeCell ref="F26:G26"/>
    <mergeCell ref="F32:H32"/>
    <mergeCell ref="C40:K40"/>
    <mergeCell ref="C45:K45"/>
    <mergeCell ref="D28:E28"/>
    <mergeCell ref="D22:E22"/>
    <mergeCell ref="F22:G22"/>
    <mergeCell ref="I3:K4"/>
    <mergeCell ref="C14:K14"/>
    <mergeCell ref="D19:E19"/>
    <mergeCell ref="F19:H19"/>
    <mergeCell ref="D20:E20"/>
  </mergeCells>
  <pageMargins left="0.7" right="0.7" top="0.75" bottom="0.75" header="0.3" footer="0.3"/>
  <pageSetup scale="50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L60"/>
  <sheetViews>
    <sheetView topLeftCell="A10" zoomScale="70" zoomScaleNormal="70" workbookViewId="0">
      <selection activeCell="F28" sqref="F28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60" t="s">
        <v>14</v>
      </c>
      <c r="J3" s="60"/>
      <c r="K3" s="60"/>
    </row>
    <row r="4" spans="3:11" ht="21" x14ac:dyDescent="0.35">
      <c r="C4" s="8"/>
      <c r="D4" s="8"/>
      <c r="E4" s="8"/>
      <c r="F4" s="8"/>
      <c r="G4" s="8"/>
      <c r="H4" s="8"/>
      <c r="I4" s="60"/>
      <c r="J4" s="60"/>
      <c r="K4" s="60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35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34</v>
      </c>
      <c r="D9" s="30" t="s">
        <v>39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58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61" t="s">
        <v>12</v>
      </c>
      <c r="D14" s="62"/>
      <c r="E14" s="62"/>
      <c r="F14" s="62"/>
      <c r="G14" s="62"/>
      <c r="H14" s="62"/>
      <c r="I14" s="62"/>
      <c r="J14" s="62"/>
      <c r="K14" s="63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52</v>
      </c>
      <c r="H15" s="13" t="s">
        <v>53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7" t="s">
        <v>59</v>
      </c>
      <c r="E16" s="47" t="s">
        <v>60</v>
      </c>
      <c r="F16" s="18"/>
      <c r="G16" s="18"/>
      <c r="H16" s="18">
        <f>'[2]WTR ELEC'!$E$10</f>
        <v>2745.96</v>
      </c>
      <c r="I16" s="18">
        <f>K35</f>
        <v>7743.62</v>
      </c>
      <c r="J16" s="18">
        <f>I16+H16+G16</f>
        <v>10489.58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6" t="s">
        <v>7</v>
      </c>
      <c r="D19" s="64" t="s">
        <v>8</v>
      </c>
      <c r="E19" s="64"/>
      <c r="F19" s="64" t="s">
        <v>9</v>
      </c>
      <c r="G19" s="64"/>
      <c r="H19" s="64"/>
      <c r="I19" s="20" t="s">
        <v>13</v>
      </c>
      <c r="J19" s="20" t="s">
        <v>10</v>
      </c>
      <c r="K19" s="21" t="s">
        <v>11</v>
      </c>
    </row>
    <row r="20" spans="3:11" ht="21" x14ac:dyDescent="0.35">
      <c r="C20" s="36">
        <v>44170</v>
      </c>
      <c r="D20" s="66" t="s">
        <v>56</v>
      </c>
      <c r="E20" s="66"/>
      <c r="F20" s="44" t="s">
        <v>62</v>
      </c>
      <c r="G20" s="44"/>
      <c r="H20" s="44"/>
      <c r="I20" s="9"/>
      <c r="J20" s="22">
        <v>0</v>
      </c>
      <c r="K20" s="9">
        <f>H21</f>
        <v>120.3</v>
      </c>
    </row>
    <row r="21" spans="3:11" ht="21" x14ac:dyDescent="0.35">
      <c r="C21" s="37"/>
      <c r="D21" s="8"/>
      <c r="E21" s="8"/>
      <c r="F21" s="44">
        <v>15</v>
      </c>
      <c r="G21" s="44">
        <v>0</v>
      </c>
      <c r="H21" s="45">
        <f>(F21-G21)*8.02</f>
        <v>120.3</v>
      </c>
      <c r="I21" s="9"/>
      <c r="J21" s="9"/>
      <c r="K21" s="9"/>
    </row>
    <row r="22" spans="3:11" ht="21" x14ac:dyDescent="0.35">
      <c r="C22" s="37"/>
      <c r="D22" s="55" t="s">
        <v>36</v>
      </c>
      <c r="E22" s="55"/>
      <c r="F22" s="56">
        <f>F21-G21</f>
        <v>15</v>
      </c>
      <c r="G22" s="56"/>
      <c r="H22" s="45"/>
      <c r="I22" s="9"/>
      <c r="J22" s="9"/>
      <c r="K22" s="9"/>
    </row>
    <row r="23" spans="3:11" ht="21" x14ac:dyDescent="0.35">
      <c r="C23" s="37"/>
      <c r="D23" s="8"/>
      <c r="E23" s="8"/>
      <c r="F23" s="44"/>
      <c r="G23" s="44"/>
      <c r="H23" s="45"/>
      <c r="I23" s="9"/>
      <c r="J23" s="9"/>
      <c r="K23" s="9"/>
    </row>
    <row r="24" spans="3:11" ht="21" x14ac:dyDescent="0.35">
      <c r="C24" s="36">
        <v>44170</v>
      </c>
      <c r="D24" s="7" t="s">
        <v>57</v>
      </c>
      <c r="E24" s="8"/>
      <c r="F24" s="44" t="s">
        <v>63</v>
      </c>
      <c r="G24" s="44"/>
      <c r="H24" s="44"/>
      <c r="I24" s="9"/>
      <c r="J24" s="22">
        <v>0</v>
      </c>
      <c r="K24" s="9">
        <f>H25</f>
        <v>6273.92</v>
      </c>
    </row>
    <row r="25" spans="3:11" ht="21" x14ac:dyDescent="0.35">
      <c r="C25" s="37"/>
      <c r="D25" s="8"/>
      <c r="E25" s="8"/>
      <c r="F25" s="44">
        <v>92</v>
      </c>
      <c r="G25" s="44">
        <v>28</v>
      </c>
      <c r="H25" s="45">
        <f>(F25-G25)*98.03</f>
        <v>6273.92</v>
      </c>
      <c r="I25" s="9"/>
      <c r="J25" s="9"/>
      <c r="K25" s="9"/>
    </row>
    <row r="26" spans="3:11" ht="21" x14ac:dyDescent="0.35">
      <c r="C26" s="37"/>
      <c r="D26" s="55" t="s">
        <v>37</v>
      </c>
      <c r="E26" s="55"/>
      <c r="F26" s="56">
        <f>F25-G25</f>
        <v>64</v>
      </c>
      <c r="G26" s="56"/>
      <c r="H26" s="43"/>
      <c r="I26" s="9"/>
      <c r="J26" s="9"/>
      <c r="K26" s="9"/>
    </row>
    <row r="27" spans="3:11" ht="21" x14ac:dyDescent="0.35">
      <c r="C27" s="36"/>
      <c r="D27" s="8"/>
      <c r="E27" s="8"/>
      <c r="F27" s="8"/>
      <c r="G27" s="8"/>
      <c r="H27" s="8"/>
      <c r="I27" s="9"/>
      <c r="J27" s="22"/>
      <c r="K27" s="9"/>
    </row>
    <row r="28" spans="3:11" ht="21" x14ac:dyDescent="0.35">
      <c r="C28" s="36">
        <v>44170</v>
      </c>
      <c r="D28" s="66" t="s">
        <v>55</v>
      </c>
      <c r="E28" s="66"/>
      <c r="F28" s="44" t="s">
        <v>61</v>
      </c>
      <c r="G28" s="44"/>
      <c r="H28" s="44"/>
      <c r="I28" s="9"/>
      <c r="J28" s="22">
        <v>0</v>
      </c>
      <c r="K28" s="9">
        <f>H29</f>
        <v>1349.3999999999999</v>
      </c>
    </row>
    <row r="29" spans="3:11" ht="21" x14ac:dyDescent="0.35">
      <c r="C29" s="37"/>
      <c r="D29" s="8"/>
      <c r="E29" s="8"/>
      <c r="F29" s="44">
        <v>22.49</v>
      </c>
      <c r="G29" s="44">
        <v>60</v>
      </c>
      <c r="H29" s="45">
        <f>F29*G29</f>
        <v>1349.3999999999999</v>
      </c>
      <c r="I29" s="9"/>
      <c r="J29" s="22"/>
      <c r="K29" s="9"/>
    </row>
    <row r="30" spans="3:11" ht="21" x14ac:dyDescent="0.35">
      <c r="C30" s="38"/>
      <c r="D30" s="42"/>
      <c r="E30" s="42"/>
      <c r="F30" s="52"/>
      <c r="G30" s="52"/>
      <c r="H30" s="52"/>
      <c r="I30" s="9"/>
      <c r="J30" s="9"/>
      <c r="K30" s="9"/>
    </row>
    <row r="31" spans="3:11" ht="21" x14ac:dyDescent="0.35">
      <c r="C31" s="38"/>
      <c r="D31" s="42"/>
      <c r="E31" s="42"/>
      <c r="F31" s="51"/>
      <c r="G31" s="51"/>
      <c r="H31" s="51"/>
      <c r="I31" s="9"/>
      <c r="J31" s="9"/>
      <c r="K31" s="9"/>
    </row>
    <row r="32" spans="3:11" ht="21" x14ac:dyDescent="0.35">
      <c r="C32" s="36"/>
      <c r="D32" s="42"/>
      <c r="E32" s="42"/>
      <c r="F32" s="57"/>
      <c r="G32" s="58"/>
      <c r="H32" s="58"/>
      <c r="I32" s="9"/>
      <c r="J32" s="9">
        <v>0</v>
      </c>
      <c r="K32" s="9">
        <f>I32+J32</f>
        <v>0</v>
      </c>
    </row>
    <row r="33" spans="2:12" ht="27" customHeight="1" x14ac:dyDescent="0.35">
      <c r="C33" s="38"/>
      <c r="D33" s="42"/>
      <c r="E33" s="42"/>
      <c r="F33" s="51"/>
      <c r="G33" s="51"/>
      <c r="H33" s="51"/>
      <c r="I33" s="9"/>
      <c r="J33" s="9"/>
      <c r="K33" s="9"/>
    </row>
    <row r="34" spans="2:12" ht="21" x14ac:dyDescent="0.35">
      <c r="C34" s="39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1">
        <f>I34+J34</f>
        <v>0</v>
      </c>
    </row>
    <row r="35" spans="2:12" ht="21" x14ac:dyDescent="0.35">
      <c r="B35" s="8"/>
      <c r="C35" s="38"/>
      <c r="D35" s="8"/>
      <c r="E35" s="8"/>
      <c r="F35" s="8"/>
      <c r="G35" s="8"/>
      <c r="H35" s="8"/>
      <c r="I35" s="9"/>
      <c r="J35" s="22"/>
      <c r="K35" s="9">
        <f>SUM(K20:K34)</f>
        <v>7743.62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2"/>
      <c r="H37" s="33" t="s">
        <v>16</v>
      </c>
      <c r="I37" s="34"/>
      <c r="J37" s="34"/>
      <c r="K37" s="35">
        <f>I16+H16+G16</f>
        <v>10489.58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54" t="s">
        <v>17</v>
      </c>
      <c r="D40" s="54"/>
      <c r="E40" s="54"/>
      <c r="F40" s="54"/>
      <c r="G40" s="54"/>
      <c r="H40" s="54"/>
      <c r="I40" s="54"/>
      <c r="J40" s="54"/>
      <c r="K40" s="54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59"/>
      <c r="D45" s="59"/>
      <c r="E45" s="59"/>
      <c r="F45" s="59"/>
      <c r="G45" s="59"/>
      <c r="H45" s="59"/>
      <c r="I45" s="59"/>
      <c r="J45" s="59"/>
      <c r="K45" s="59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0"/>
      <c r="J46" s="40"/>
      <c r="K46" s="40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53" t="s">
        <v>33</v>
      </c>
      <c r="D54" s="53"/>
      <c r="E54" s="53"/>
      <c r="F54" s="8"/>
      <c r="G54" s="53" t="s">
        <v>31</v>
      </c>
      <c r="H54" s="53"/>
      <c r="I54" s="9"/>
      <c r="J54" s="9"/>
      <c r="K54" s="9"/>
    </row>
    <row r="55" spans="3:11" ht="21" x14ac:dyDescent="0.35">
      <c r="C55" s="54" t="s">
        <v>23</v>
      </c>
      <c r="D55" s="54"/>
      <c r="E55" s="54"/>
      <c r="F55" s="8"/>
      <c r="G55" s="54" t="s">
        <v>24</v>
      </c>
      <c r="H55" s="54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38"/>
      <c r="J57" s="41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7">
    <mergeCell ref="D22:E22"/>
    <mergeCell ref="F22:G22"/>
    <mergeCell ref="I3:K4"/>
    <mergeCell ref="C14:K14"/>
    <mergeCell ref="D19:E19"/>
    <mergeCell ref="F19:H19"/>
    <mergeCell ref="D20:E20"/>
    <mergeCell ref="C54:E54"/>
    <mergeCell ref="G54:H54"/>
    <mergeCell ref="C55:E55"/>
    <mergeCell ref="G55:H55"/>
    <mergeCell ref="D26:E26"/>
    <mergeCell ref="F26:G26"/>
    <mergeCell ref="D28:E28"/>
    <mergeCell ref="F32:H32"/>
    <mergeCell ref="C40:K40"/>
    <mergeCell ref="C45:K45"/>
  </mergeCells>
  <pageMargins left="0.7" right="0.7" top="0.75" bottom="0.75" header="0.3" footer="0.3"/>
  <pageSetup scale="55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AUG 2020</vt:lpstr>
      <vt:lpstr>SEPT 2020</vt:lpstr>
      <vt:lpstr>OCT 2020</vt:lpstr>
      <vt:lpstr>NOV  2020</vt:lpstr>
      <vt:lpstr>'AUG 2020'!Print_Area</vt:lpstr>
      <vt:lpstr>'NOV  2020'!Print_Area</vt:lpstr>
      <vt:lpstr>'OCT 2020'!Print_Area</vt:lpstr>
      <vt:lpstr>'SEPT 2020'!Print_Area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2020-11-05T09:50:36Z</cp:lastPrinted>
  <dcterms:created xsi:type="dcterms:W3CDTF">2018-02-28T02:33:50Z</dcterms:created>
  <dcterms:modified xsi:type="dcterms:W3CDTF">2020-12-20T06:32:37Z</dcterms:modified>
</cp:coreProperties>
</file>