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9045" firstSheet="2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8" r:id="rId5"/>
    <sheet name="JUL 2020" sheetId="9" r:id="rId6"/>
    <sheet name="AUG 2020" sheetId="10" r:id="rId7"/>
    <sheet name="SEPT 2020" sheetId="11" r:id="rId8"/>
    <sheet name="OCT 2020" sheetId="12" r:id="rId9"/>
    <sheet name="DEC 2020" sheetId="13" r:id="rId10"/>
  </sheets>
  <externalReferences>
    <externalReference r:id="rId11"/>
  </externalReferences>
  <definedNames>
    <definedName name="_xlnm.Print_Area" localSheetId="2">'APR 2020'!$A$1:$K$59</definedName>
    <definedName name="_xlnm.Print_Area" localSheetId="6">'AUG 2020'!$A$1:$K$57</definedName>
    <definedName name="_xlnm.Print_Area" localSheetId="9">'DEC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2020'!$A$1:$K$59</definedName>
    <definedName name="_xlnm.Print_Area" localSheetId="8">'OCT 2020'!$A$1:$K$57</definedName>
    <definedName name="_xlnm.Print_Area" localSheetId="7">'SEPT 2020'!$A$1:$K$57</definedName>
  </definedNames>
  <calcPr calcId="124519"/>
</workbook>
</file>

<file path=xl/calcChain.xml><?xml version="1.0" encoding="utf-8"?>
<calcChain xmlns="http://schemas.openxmlformats.org/spreadsheetml/2006/main">
  <c r="H16" i="13"/>
  <c r="K28"/>
  <c r="H28"/>
  <c r="K35"/>
  <c r="K30"/>
  <c r="F26"/>
  <c r="H25"/>
  <c r="K24" s="1"/>
  <c r="F22"/>
  <c r="H21"/>
  <c r="K20"/>
  <c r="K36" l="1"/>
  <c r="I16" s="1"/>
  <c r="J16" l="1"/>
  <c r="K38"/>
  <c r="H21" i="12" l="1"/>
  <c r="K20" s="1"/>
  <c r="H25"/>
  <c r="K24" s="1"/>
  <c r="K35"/>
  <c r="K30"/>
  <c r="K28"/>
  <c r="F26"/>
  <c r="F22"/>
  <c r="K36" l="1"/>
  <c r="I16" s="1"/>
  <c r="J16" s="1"/>
  <c r="H25" i="11"/>
  <c r="H21"/>
  <c r="K35"/>
  <c r="K30"/>
  <c r="K28"/>
  <c r="F26"/>
  <c r="K24"/>
  <c r="F22"/>
  <c r="K20"/>
  <c r="K38" i="12" l="1"/>
  <c r="K36" i="11"/>
  <c r="I16" s="1"/>
  <c r="K38" s="1"/>
  <c r="H25" i="10"/>
  <c r="H21"/>
  <c r="J16" i="11" l="1"/>
  <c r="K35" i="10"/>
  <c r="K30"/>
  <c r="K28"/>
  <c r="F26"/>
  <c r="K24"/>
  <c r="F22"/>
  <c r="K20"/>
  <c r="K36" s="1"/>
  <c r="I16" s="1"/>
  <c r="J16" l="1"/>
  <c r="K38"/>
  <c r="H25" i="9"/>
  <c r="K24" s="1"/>
  <c r="H21"/>
  <c r="K20" s="1"/>
  <c r="K35"/>
  <c r="K30"/>
  <c r="K28"/>
  <c r="F26"/>
  <c r="F22"/>
  <c r="K33" i="8"/>
  <c r="H25"/>
  <c r="H21"/>
  <c r="K28" s="1"/>
  <c r="K35"/>
  <c r="K30"/>
  <c r="F26"/>
  <c r="K24"/>
  <c r="F22"/>
  <c r="K36" i="6"/>
  <c r="K33"/>
  <c r="K36" i="9" l="1"/>
  <c r="I16" s="1"/>
  <c r="K38" s="1"/>
  <c r="K20" i="8"/>
  <c r="K36"/>
  <c r="I16" s="1"/>
  <c r="H21" i="6"/>
  <c r="K20"/>
  <c r="K35"/>
  <c r="K30"/>
  <c r="F26"/>
  <c r="H25"/>
  <c r="K24" s="1"/>
  <c r="F22"/>
  <c r="J16" i="9" l="1"/>
  <c r="J16" i="8"/>
  <c r="K38"/>
  <c r="I28" i="6"/>
  <c r="K28" s="1"/>
  <c r="I16" s="1"/>
  <c r="I28" i="5"/>
  <c r="F26"/>
  <c r="F22"/>
  <c r="H25"/>
  <c r="K24" s="1"/>
  <c r="H21"/>
  <c r="K20" s="1"/>
  <c r="K35"/>
  <c r="K33"/>
  <c r="K30"/>
  <c r="K28"/>
  <c r="K38" i="6" l="1"/>
  <c r="J16"/>
  <c r="K36" i="5"/>
  <c r="I16" s="1"/>
  <c r="J16" s="1"/>
  <c r="K34" i="4"/>
  <c r="K32"/>
  <c r="K29"/>
  <c r="K27"/>
  <c r="H25"/>
  <c r="K24"/>
  <c r="H21"/>
  <c r="K20" s="1"/>
  <c r="K35" s="1"/>
  <c r="I16" s="1"/>
  <c r="K38" i="5" l="1"/>
  <c r="K37" i="4"/>
  <c r="J16"/>
  <c r="H25" i="3"/>
  <c r="H21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<sst xmlns="http://schemas.openxmlformats.org/spreadsheetml/2006/main" count="465" uniqueCount="102">
  <si>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</si>
  <si>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</si>
  <si>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</si>
  <si>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</si>
  <si>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</si>
  <si>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</si>
  <si>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</si>
  <si>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</si>
  <si>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</si>
  <si>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</si>
  <si>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</si>
  <si>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</si>
  <si>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</si>
  <si>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</si>
  <si>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</si>
  <si>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</si>
  <si>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</si>
  <si>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</si>
  <si>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</si>
  <si>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</si>
  <si>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</si>
  <si>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</si>
  <si>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</si>
  <si>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</si>
  <si>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</si>
  <si>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</si>
  <si>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</si>
  <si>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</si>
  <si>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</si>
  <si>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</si>
  <si>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</si>
  <si>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</si>
  <si>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</si>
  <si>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</si>
  <si>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</si>
  <si>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</si>
  <si>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SATURNINA AGOJO</t>
  </si>
  <si>
    <t>41B16</t>
  </si>
  <si>
    <t>BILLING MONTH: FEBRUARY 2020</t>
  </si>
  <si>
    <t>MAR 5 2020</t>
  </si>
  <si>
    <t>MAR 15 2020</t>
  </si>
  <si>
    <t>PRES: FEB 25 2020 - PREV: JAN 29 2020 * 15.83</t>
  </si>
  <si>
    <t>PRES: FEB 25 2020 - PREV: JAN 29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</si>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</sst>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43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41B16%20-%20AGOJ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SU"/>
    </sheetNames>
    <sheetDataSet>
      <sheetData sheetId="0">
        <row r="16">
          <cell r="E16">
            <v>409.96</v>
          </cell>
          <cell r="L16">
            <v>78.97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L60"/>
  <sheetViews>
    <sheetView topLeftCell="A7" zoomScale="70" zoomScaleNormal="70" workbookViewId="0">
      <selection activeCell="H25" sqref="H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39</v>
      </c>
      <c r="E16" s="48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43954</v>
      </c>
      <c r="D20" s="85" t="s">
        <v>32</v>
      </c>
      <c r="E20" s="85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43954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7"/>
      <c r="G30" s="87"/>
      <c r="H30" s="87"/>
      <c r="I30" s="9"/>
      <c r="J30" s="9"/>
      <c r="K30" s="9"/>
    </row>
    <row r="31" spans="3:11" ht="21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>
      <c r="C32" s="37"/>
      <c r="D32" s="43"/>
      <c r="E32" s="43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96</v>
      </c>
      <c r="E16" s="48" t="s">
        <v>97</v>
      </c>
      <c r="F16" s="18"/>
      <c r="G16" s="18"/>
      <c r="H16" s="18">
        <f>[1]Sheet1!$E$16+[1]Sheet1!$L$16</f>
        <v>488.92999999999995</v>
      </c>
      <c r="I16" s="18">
        <f>K36</f>
        <v>0</v>
      </c>
      <c r="J16" s="18">
        <f>I16+H16+G16</f>
        <v>488.92999999999995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44170</v>
      </c>
      <c r="D20" s="85" t="s">
        <v>32</v>
      </c>
      <c r="E20" s="85"/>
      <c r="F20" s="45" t="s">
        <v>100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8</v>
      </c>
      <c r="G21" s="45">
        <v>8</v>
      </c>
      <c r="H21" s="46">
        <f>(F21-G21)*7.32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44170</v>
      </c>
      <c r="D24" s="8" t="s">
        <v>15</v>
      </c>
      <c r="E24" s="8"/>
      <c r="F24" s="45" t="s">
        <v>101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 customHeight="1">
      <c r="C27" s="37">
        <v>44170</v>
      </c>
      <c r="D27" s="96" t="s">
        <v>98</v>
      </c>
      <c r="E27" s="96"/>
      <c r="F27" s="45" t="s">
        <v>99</v>
      </c>
      <c r="G27" s="45"/>
      <c r="H27" s="45"/>
      <c r="I27" s="9"/>
      <c r="J27" s="22"/>
      <c r="K27" s="9"/>
    </row>
    <row r="28" spans="3:11" ht="21">
      <c r="C28" s="38"/>
      <c r="D28" s="8"/>
      <c r="E28" s="8"/>
      <c r="F28" s="45"/>
      <c r="G28" s="45">
        <v>60</v>
      </c>
      <c r="H28" s="46">
        <f>F28*G28</f>
        <v>0</v>
      </c>
      <c r="I28" s="9"/>
      <c r="J28" s="22">
        <v>0</v>
      </c>
      <c r="K28" s="9">
        <f>H28</f>
        <v>0</v>
      </c>
    </row>
    <row r="29" spans="3:11" ht="21" customHeight="1">
      <c r="C29" s="68"/>
      <c r="D29" s="68"/>
      <c r="E29" s="68"/>
      <c r="F29" s="8"/>
      <c r="G29" s="8"/>
      <c r="H29" s="8"/>
      <c r="I29" s="9"/>
      <c r="J29" s="22"/>
      <c r="K29" s="9"/>
    </row>
    <row r="30" spans="3:11" ht="21">
      <c r="C30" s="68"/>
      <c r="D30" s="68"/>
      <c r="E30" s="68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78"/>
      <c r="G32" s="78"/>
      <c r="H32" s="78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7"/>
      <c r="K33" s="67"/>
    </row>
    <row r="34" spans="2:12" ht="27" customHeight="1">
      <c r="C34" s="39"/>
      <c r="D34" s="43"/>
      <c r="E34" s="43"/>
      <c r="F34" s="78"/>
      <c r="G34" s="78"/>
      <c r="H34" s="78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488.92999999999995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9">
    <mergeCell ref="C45:K45"/>
    <mergeCell ref="C54:E54"/>
    <mergeCell ref="G54:H54"/>
    <mergeCell ref="C55:E55"/>
    <mergeCell ref="G55:H55"/>
    <mergeCell ref="D27:E27"/>
    <mergeCell ref="D26:E26"/>
    <mergeCell ref="F26:G26"/>
    <mergeCell ref="F30:H31"/>
    <mergeCell ref="D33:E33"/>
    <mergeCell ref="F33:I33"/>
    <mergeCell ref="C41:K41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L60"/>
  <sheetViews>
    <sheetView topLeftCell="A16" zoomScale="70" zoomScaleNormal="70" workbookViewId="0">
      <selection activeCell="C41" sqref="C41:D4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133.14000000000001</v>
      </c>
      <c r="J16" s="18">
        <f>I16+H16+G16</f>
        <v>133.14000000000001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43955</v>
      </c>
      <c r="D20" s="85" t="s">
        <v>32</v>
      </c>
      <c r="E20" s="85"/>
      <c r="F20" s="45" t="s">
        <v>46</v>
      </c>
      <c r="G20" s="45"/>
      <c r="H20" s="45"/>
      <c r="I20" s="9"/>
      <c r="J20" s="22">
        <v>0</v>
      </c>
      <c r="K20" s="9">
        <f>H21</f>
        <v>15.83</v>
      </c>
    </row>
    <row r="21" spans="3:11" ht="21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>
      <c r="C22" s="38"/>
      <c r="D22" s="8"/>
      <c r="E22" s="8"/>
      <c r="F22" s="45"/>
      <c r="G22" s="45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>
      <c r="C26" s="38"/>
      <c r="D26" s="8"/>
      <c r="E26" s="8"/>
      <c r="F26" s="36"/>
      <c r="G26" s="36"/>
      <c r="H26" s="44"/>
      <c r="I26" s="9"/>
      <c r="J26" s="9"/>
      <c r="K26" s="9"/>
    </row>
    <row r="27" spans="3:11" ht="21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7"/>
      <c r="D28" s="8"/>
      <c r="E28" s="8"/>
      <c r="F28" s="8"/>
      <c r="G28" s="8"/>
      <c r="H28" s="8"/>
      <c r="I28" s="9"/>
      <c r="J28" s="22"/>
      <c r="K28" s="9"/>
    </row>
    <row r="29" spans="3:11" ht="21">
      <c r="C29" s="37"/>
      <c r="D29" s="43"/>
      <c r="E29" s="43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>
      <c r="C30" s="39"/>
      <c r="D30" s="43"/>
      <c r="E30" s="43"/>
      <c r="F30" s="87"/>
      <c r="G30" s="87"/>
      <c r="H30" s="87"/>
      <c r="I30" s="9"/>
      <c r="J30" s="9"/>
      <c r="K30" s="9"/>
    </row>
    <row r="31" spans="3:11" ht="21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>
      <c r="C32" s="37"/>
      <c r="D32" s="43"/>
      <c r="E32" s="43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133.14000000000001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5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L62"/>
  <sheetViews>
    <sheetView topLeftCell="A28" zoomScale="70" zoomScaleNormal="70" workbookViewId="0">
      <selection activeCell="A45" sqref="A45:XFD4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52</v>
      </c>
      <c r="E16" s="48" t="s">
        <v>53</v>
      </c>
      <c r="F16" s="18"/>
      <c r="G16" s="18"/>
      <c r="H16" s="18">
        <v>133.13999999999999</v>
      </c>
      <c r="I16" s="18">
        <f>K36</f>
        <v>0</v>
      </c>
      <c r="J16" s="18">
        <f>I16+H16+G16</f>
        <v>133.13999999999999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43956</v>
      </c>
      <c r="D20" s="85" t="s">
        <v>32</v>
      </c>
      <c r="E20" s="85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</v>
      </c>
      <c r="G21" s="45">
        <v>1</v>
      </c>
      <c r="H21" s="46">
        <f>(F21-G21)*10.98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>
      <c r="C29" s="92" t="s">
        <v>59</v>
      </c>
      <c r="D29" s="92"/>
      <c r="E29" s="92"/>
      <c r="F29" s="8"/>
      <c r="G29" s="8"/>
      <c r="H29" s="8"/>
      <c r="I29" s="9"/>
      <c r="J29" s="22"/>
      <c r="K29" s="9"/>
    </row>
    <row r="30" spans="3:11" ht="21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>
      <c r="C33" s="37"/>
      <c r="D33" s="43"/>
      <c r="E33" s="43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133.13999999999999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3.25">
      <c r="B42" s="3"/>
      <c r="C42" s="58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>
      <c r="B43" s="3"/>
      <c r="C43" s="1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2:L62"/>
  <sheetViews>
    <sheetView topLeftCell="A10" zoomScale="70" zoomScaleNormal="70" workbookViewId="0">
      <selection activeCell="K37" sqref="K3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61</v>
      </c>
      <c r="E16" s="48" t="s">
        <v>62</v>
      </c>
      <c r="F16" s="18"/>
      <c r="G16" s="18"/>
      <c r="H16" s="18">
        <v>133.13999999999999</v>
      </c>
      <c r="I16" s="18">
        <f>K36</f>
        <v>-2.65</v>
      </c>
      <c r="J16" s="18">
        <f>I16+H16+G16</f>
        <v>130.48999999999998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43957</v>
      </c>
      <c r="D20" s="85" t="s">
        <v>32</v>
      </c>
      <c r="E20" s="85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</v>
      </c>
      <c r="G21" s="45">
        <v>1</v>
      </c>
      <c r="H21" s="46">
        <f>(F21-G21)*9.79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>
      <c r="C29" s="92" t="s">
        <v>65</v>
      </c>
      <c r="D29" s="92"/>
      <c r="E29" s="92"/>
      <c r="F29" s="8"/>
      <c r="G29" s="8"/>
      <c r="H29" s="8"/>
      <c r="I29" s="9"/>
      <c r="J29" s="22"/>
      <c r="K29" s="9"/>
    </row>
    <row r="30" spans="3:11" ht="21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55"/>
      <c r="G32" s="55"/>
      <c r="H32" s="55"/>
      <c r="I32" s="9"/>
      <c r="J32" s="9"/>
      <c r="K32" s="9"/>
    </row>
    <row r="33" spans="2:12" ht="75" customHeight="1">
      <c r="C33" s="37"/>
      <c r="D33" s="94" t="s">
        <v>68</v>
      </c>
      <c r="E33" s="94"/>
      <c r="F33" s="95" t="s">
        <v>69</v>
      </c>
      <c r="G33" s="95"/>
      <c r="H33" s="95"/>
      <c r="I33" s="95"/>
      <c r="J33" s="67">
        <v>0</v>
      </c>
      <c r="K33" s="67">
        <f>(2.65)</f>
        <v>2.65</v>
      </c>
    </row>
    <row r="34" spans="2:12" ht="27" customHeight="1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130.48999999999998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>
      <c r="C50" s="8"/>
      <c r="D50" s="8"/>
      <c r="E50" s="8"/>
      <c r="F50" s="8"/>
      <c r="G50" s="8"/>
      <c r="H50" s="8"/>
      <c r="I50" s="9"/>
      <c r="J50" s="9"/>
      <c r="K50" s="9"/>
    </row>
    <row r="53" spans="3:11" ht="21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>
      <c r="C54" s="8"/>
      <c r="D54" s="8"/>
      <c r="E54" s="8"/>
      <c r="F54" s="8"/>
      <c r="G54" s="8"/>
      <c r="H54" s="8"/>
      <c r="I54" s="9"/>
      <c r="J54" s="9"/>
      <c r="K54" s="9"/>
    </row>
    <row r="55" spans="3:11" ht="21">
      <c r="C55" s="8"/>
      <c r="D55" s="8"/>
      <c r="E55" s="8"/>
      <c r="F55" s="8"/>
      <c r="G55" s="8"/>
      <c r="H55" s="8"/>
      <c r="I55" s="9"/>
      <c r="J55" s="9"/>
      <c r="K55" s="9"/>
    </row>
    <row r="56" spans="3:11" ht="21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  <row r="61" spans="3:11" ht="21">
      <c r="C61" s="7"/>
      <c r="D61" s="8"/>
      <c r="E61" s="8"/>
      <c r="F61" s="8"/>
      <c r="G61" s="8"/>
      <c r="H61" s="8"/>
      <c r="I61" s="9"/>
      <c r="J61" s="9"/>
      <c r="K61" s="9"/>
    </row>
    <row r="62" spans="3:11" ht="21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2:L60"/>
  <sheetViews>
    <sheetView topLeftCell="A31" zoomScale="70" zoomScaleNormal="70" workbookViewId="0">
      <selection activeCell="A43" sqref="A43:XFD4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71</v>
      </c>
      <c r="E16" s="48" t="s">
        <v>72</v>
      </c>
      <c r="F16" s="18"/>
      <c r="G16" s="18"/>
      <c r="H16" s="18">
        <v>130.49</v>
      </c>
      <c r="I16" s="18">
        <f>K36</f>
        <v>-1.01</v>
      </c>
      <c r="J16" s="18">
        <f>I16+H16+G16</f>
        <v>129.48000000000002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43958</v>
      </c>
      <c r="D20" s="85" t="s">
        <v>32</v>
      </c>
      <c r="E20" s="85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1</v>
      </c>
      <c r="G21" s="45">
        <v>1</v>
      </c>
      <c r="H21" s="46">
        <f>(F21-G21)*9.62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43958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8"/>
      <c r="D29" s="68"/>
      <c r="E29" s="68"/>
      <c r="F29" s="8"/>
      <c r="G29" s="8"/>
      <c r="H29" s="8"/>
      <c r="I29" s="9"/>
      <c r="J29" s="22"/>
      <c r="K29" s="9"/>
    </row>
    <row r="30" spans="3:11" ht="21">
      <c r="C30" s="68"/>
      <c r="D30" s="68"/>
      <c r="E30" s="68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96.95" customHeight="1">
      <c r="C33" s="37"/>
      <c r="D33" s="94" t="s">
        <v>68</v>
      </c>
      <c r="E33" s="94"/>
      <c r="F33" s="95" t="s">
        <v>75</v>
      </c>
      <c r="G33" s="95"/>
      <c r="H33" s="95"/>
      <c r="I33" s="95"/>
      <c r="J33" s="67">
        <v>0</v>
      </c>
      <c r="K33" s="67">
        <f>1.01</f>
        <v>1.01</v>
      </c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129.48000000000002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L60"/>
  <sheetViews>
    <sheetView zoomScale="70" zoomScaleNormal="70" workbookViewId="0">
      <selection activeCell="J22" sqref="J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77</v>
      </c>
      <c r="E16" s="48" t="s">
        <v>78</v>
      </c>
      <c r="F16" s="18"/>
      <c r="G16" s="18"/>
      <c r="H16" s="18">
        <v>129.47999999999999</v>
      </c>
      <c r="I16" s="18">
        <f>K36</f>
        <v>35.96</v>
      </c>
      <c r="J16" s="18">
        <f>I16+H16+G16</f>
        <v>165.44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43959</v>
      </c>
      <c r="D20" s="85" t="s">
        <v>32</v>
      </c>
      <c r="E20" s="85"/>
      <c r="F20" s="45" t="s">
        <v>79</v>
      </c>
      <c r="G20" s="45"/>
      <c r="H20" s="45"/>
      <c r="I20" s="9"/>
      <c r="J20" s="22">
        <v>0</v>
      </c>
      <c r="K20" s="9">
        <f>H21</f>
        <v>35.96</v>
      </c>
    </row>
    <row r="21" spans="3:11" ht="21">
      <c r="C21" s="38"/>
      <c r="D21" s="8"/>
      <c r="E21" s="8"/>
      <c r="F21" s="45">
        <v>5</v>
      </c>
      <c r="G21" s="45">
        <v>1</v>
      </c>
      <c r="H21" s="46">
        <f>(F21-G21)*8.99</f>
        <v>35.96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4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43959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1</v>
      </c>
      <c r="G25" s="45">
        <v>1</v>
      </c>
      <c r="H25" s="46">
        <f>(F25-G25)*96.72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8"/>
      <c r="D29" s="68"/>
      <c r="E29" s="68"/>
      <c r="F29" s="8"/>
      <c r="G29" s="8"/>
      <c r="H29" s="8"/>
      <c r="I29" s="9"/>
      <c r="J29" s="22"/>
      <c r="K29" s="9"/>
    </row>
    <row r="30" spans="3:11" ht="21">
      <c r="C30" s="68"/>
      <c r="D30" s="68"/>
      <c r="E30" s="68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7"/>
      <c r="K33" s="67"/>
    </row>
    <row r="34" spans="2:12" ht="27" customHeight="1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35.96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165.44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Q24" sqref="Q24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82</v>
      </c>
      <c r="E16" s="48" t="s">
        <v>83</v>
      </c>
      <c r="F16" s="18"/>
      <c r="G16" s="18"/>
      <c r="H16" s="18">
        <v>165.44</v>
      </c>
      <c r="I16" s="18">
        <f>K36</f>
        <v>319.83</v>
      </c>
      <c r="J16" s="18">
        <f>I16+H16+G16</f>
        <v>485.27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43960</v>
      </c>
      <c r="D20" s="85" t="s">
        <v>32</v>
      </c>
      <c r="E20" s="85"/>
      <c r="F20" s="45" t="s">
        <v>84</v>
      </c>
      <c r="G20" s="45"/>
      <c r="H20" s="45"/>
      <c r="I20" s="9"/>
      <c r="J20" s="22">
        <v>0</v>
      </c>
      <c r="K20" s="9">
        <f>H21</f>
        <v>27.18</v>
      </c>
    </row>
    <row r="21" spans="3:11" ht="21">
      <c r="C21" s="38"/>
      <c r="D21" s="8"/>
      <c r="E21" s="8"/>
      <c r="F21" s="45">
        <v>8</v>
      </c>
      <c r="G21" s="45">
        <v>5</v>
      </c>
      <c r="H21" s="46">
        <f>(F21-G21)*9.06</f>
        <v>27.18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3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43960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292.64999999999998</v>
      </c>
    </row>
    <row r="25" spans="3:11" ht="21">
      <c r="C25" s="38"/>
      <c r="D25" s="8"/>
      <c r="E25" s="8"/>
      <c r="F25" s="45">
        <v>4</v>
      </c>
      <c r="G25" s="45">
        <v>1</v>
      </c>
      <c r="H25" s="46">
        <f>(F25-G25)*97.55</f>
        <v>292.64999999999998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3</v>
      </c>
      <c r="G26" s="91"/>
      <c r="H26" s="44"/>
      <c r="I26" s="9"/>
      <c r="J26" s="9"/>
      <c r="K26" s="9"/>
    </row>
    <row r="27" spans="3:11" ht="21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8"/>
      <c r="D29" s="68"/>
      <c r="E29" s="68"/>
      <c r="F29" s="8"/>
      <c r="G29" s="8"/>
      <c r="H29" s="8"/>
      <c r="I29" s="9"/>
      <c r="J29" s="22"/>
      <c r="K29" s="9"/>
    </row>
    <row r="30" spans="3:11" ht="21">
      <c r="C30" s="68"/>
      <c r="D30" s="68"/>
      <c r="E30" s="68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7"/>
      <c r="K33" s="67"/>
    </row>
    <row r="34" spans="2:12" ht="27" customHeight="1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319.83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485.27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S23" sqref="S2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87</v>
      </c>
      <c r="E16" s="48" t="s">
        <v>88</v>
      </c>
      <c r="F16" s="18"/>
      <c r="G16" s="18"/>
      <c r="H16" s="18">
        <v>485.27</v>
      </c>
      <c r="I16" s="18">
        <f>K36</f>
        <v>0</v>
      </c>
      <c r="J16" s="18">
        <f>I16+H16+G16</f>
        <v>485.27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43961</v>
      </c>
      <c r="D20" s="85" t="s">
        <v>32</v>
      </c>
      <c r="E20" s="85"/>
      <c r="F20" s="45" t="s">
        <v>89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8</v>
      </c>
      <c r="G21" s="45">
        <v>8</v>
      </c>
      <c r="H21" s="46">
        <f>(F21-G21)*8.63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43961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4</v>
      </c>
      <c r="G25" s="45">
        <v>4</v>
      </c>
      <c r="H25" s="46">
        <f>(F25-G25)*98.07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8"/>
      <c r="D29" s="68"/>
      <c r="E29" s="68"/>
      <c r="F29" s="8"/>
      <c r="G29" s="8"/>
      <c r="H29" s="8"/>
      <c r="I29" s="9"/>
      <c r="J29" s="22"/>
      <c r="K29" s="9"/>
    </row>
    <row r="30" spans="3:11" ht="21">
      <c r="C30" s="68"/>
      <c r="D30" s="68"/>
      <c r="E30" s="68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7"/>
      <c r="K33" s="67"/>
    </row>
    <row r="34" spans="2:12" ht="27" customHeight="1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485.27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L60"/>
  <sheetViews>
    <sheetView topLeftCell="A5"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>
      <c r="C4" s="8"/>
      <c r="D4" s="8"/>
      <c r="E4" s="8"/>
      <c r="F4" s="8"/>
      <c r="G4" s="8"/>
      <c r="H4" s="8"/>
      <c r="I4" s="80"/>
      <c r="J4" s="80"/>
      <c r="K4" s="8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8" t="s">
        <v>92</v>
      </c>
      <c r="E16" s="48" t="s">
        <v>93</v>
      </c>
      <c r="F16" s="18"/>
      <c r="G16" s="18"/>
      <c r="H16" s="18">
        <v>485.27</v>
      </c>
      <c r="I16" s="18">
        <f>K36</f>
        <v>0</v>
      </c>
      <c r="J16" s="18">
        <f>I16+H16+G16</f>
        <v>485.27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7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>
      <c r="C20" s="37">
        <v>43962</v>
      </c>
      <c r="D20" s="85" t="s">
        <v>32</v>
      </c>
      <c r="E20" s="85"/>
      <c r="F20" s="45" t="s">
        <v>94</v>
      </c>
      <c r="G20" s="45"/>
      <c r="H20" s="45"/>
      <c r="I20" s="9"/>
      <c r="J20" s="22">
        <v>0</v>
      </c>
      <c r="K20" s="9">
        <f>H21</f>
        <v>0</v>
      </c>
    </row>
    <row r="21" spans="3:11" ht="21">
      <c r="C21" s="38"/>
      <c r="D21" s="8"/>
      <c r="E21" s="8"/>
      <c r="F21" s="45">
        <v>8</v>
      </c>
      <c r="G21" s="45">
        <v>8</v>
      </c>
      <c r="H21" s="46">
        <f>(F21-G21)*7.32</f>
        <v>0</v>
      </c>
      <c r="I21" s="9"/>
      <c r="J21" s="9"/>
      <c r="K21" s="9"/>
    </row>
    <row r="22" spans="3:11" ht="21">
      <c r="C22" s="38"/>
      <c r="D22" s="90" t="s">
        <v>56</v>
      </c>
      <c r="E22" s="90"/>
      <c r="F22" s="91">
        <f>F21-G21</f>
        <v>0</v>
      </c>
      <c r="G22" s="91"/>
      <c r="H22" s="46"/>
      <c r="I22" s="9"/>
      <c r="J22" s="9"/>
      <c r="K22" s="9"/>
    </row>
    <row r="23" spans="3:11" ht="21">
      <c r="C23" s="38"/>
      <c r="D23" s="8"/>
      <c r="E23" s="8"/>
      <c r="F23" s="45"/>
      <c r="G23" s="45"/>
      <c r="H23" s="46"/>
      <c r="I23" s="9"/>
      <c r="J23" s="9"/>
      <c r="K23" s="9"/>
    </row>
    <row r="24" spans="3:11" ht="21">
      <c r="C24" s="37">
        <v>43962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0</v>
      </c>
    </row>
    <row r="25" spans="3:11" ht="21">
      <c r="C25" s="38"/>
      <c r="D25" s="8"/>
      <c r="E25" s="8"/>
      <c r="F25" s="45">
        <v>4</v>
      </c>
      <c r="G25" s="45">
        <v>4</v>
      </c>
      <c r="H25" s="46">
        <f>(F25-G25)*98.56</f>
        <v>0</v>
      </c>
      <c r="I25" s="9"/>
      <c r="J25" s="9"/>
      <c r="K25" s="9"/>
    </row>
    <row r="26" spans="3:11" ht="21">
      <c r="C26" s="38"/>
      <c r="D26" s="90" t="s">
        <v>57</v>
      </c>
      <c r="E26" s="90"/>
      <c r="F26" s="91">
        <f>F25-G25</f>
        <v>0</v>
      </c>
      <c r="G26" s="91"/>
      <c r="H26" s="44"/>
      <c r="I26" s="9"/>
      <c r="J26" s="9"/>
      <c r="K26" s="9"/>
    </row>
    <row r="27" spans="3:11" ht="21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>
      <c r="C29" s="68"/>
      <c r="D29" s="68"/>
      <c r="E29" s="68"/>
      <c r="F29" s="8"/>
      <c r="G29" s="8"/>
      <c r="H29" s="8"/>
      <c r="I29" s="9"/>
      <c r="J29" s="22"/>
      <c r="K29" s="9"/>
    </row>
    <row r="30" spans="3:11" ht="21">
      <c r="C30" s="68"/>
      <c r="D30" s="68"/>
      <c r="E30" s="68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>
      <c r="C31" s="68"/>
      <c r="D31" s="68"/>
      <c r="E31" s="68"/>
      <c r="F31" s="87"/>
      <c r="G31" s="87"/>
      <c r="H31" s="87"/>
      <c r="I31" s="9"/>
      <c r="J31" s="9"/>
      <c r="K31" s="9"/>
    </row>
    <row r="32" spans="3:11" ht="21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customHeight="1">
      <c r="C33" s="37"/>
      <c r="D33" s="94"/>
      <c r="E33" s="94"/>
      <c r="F33" s="95"/>
      <c r="G33" s="95"/>
      <c r="H33" s="95"/>
      <c r="I33" s="95"/>
      <c r="J33" s="67"/>
      <c r="K33" s="67"/>
    </row>
    <row r="34" spans="2:12" ht="27" customHeight="1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485.27</v>
      </c>
      <c r="L38" s="8"/>
    </row>
    <row r="39" spans="2:12" ht="2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'APR 2020'!Print_Area</vt:lpstr>
      <vt:lpstr>'AUG 2020'!Print_Area</vt:lpstr>
      <vt:lpstr>'DEC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2020-11-28T05:42:59Z</dcterms:modified>
</cp:coreProperties>
</file>