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F1753F83-94C8-4CCB-B314-FE568417A203}" xr6:coauthVersionLast="45" xr6:coauthVersionMax="45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DEC 2020" sheetId="13" r:id="rId11"/>
  </sheets>
  <externalReferences>
    <externalReference r:id="rId12"/>
    <externalReference r:id="rId13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0">'DEC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2020'!$A$1:$L$59</definedName>
    <definedName name="_xlnm.Print_Area" localSheetId="9">'OCT 2020'!$A$1:$L$57</definedName>
    <definedName name="_xlnm.Print_Area" localSheetId="8">'SEPT 2020'!$A$1:$L$57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3" l="1"/>
  <c r="H25" i="13"/>
  <c r="H21" i="13"/>
  <c r="H28" i="13"/>
  <c r="K27" i="13" s="1"/>
  <c r="H16" i="13" l="1"/>
  <c r="K35" i="13" l="1"/>
  <c r="K30" i="13"/>
  <c r="F26" i="13"/>
  <c r="K24" i="13"/>
  <c r="F22" i="13"/>
  <c r="K20" i="13"/>
  <c r="K36" i="13" s="1"/>
  <c r="I16" i="13" l="1"/>
  <c r="J16" i="13" l="1"/>
  <c r="K38" i="13"/>
  <c r="H21" i="12" l="1"/>
  <c r="H25" i="12"/>
  <c r="K35" i="12"/>
  <c r="K30" i="12"/>
  <c r="K28" i="12"/>
  <c r="F26" i="12"/>
  <c r="K24" i="12"/>
  <c r="F22" i="12"/>
  <c r="K20" i="12"/>
  <c r="K36" i="12" l="1"/>
  <c r="I16" i="12" s="1"/>
  <c r="K38" i="12" s="1"/>
  <c r="H21" i="11"/>
  <c r="H25" i="11"/>
  <c r="K24" i="11" s="1"/>
  <c r="K35" i="11"/>
  <c r="K30" i="11"/>
  <c r="K28" i="11"/>
  <c r="F26" i="11"/>
  <c r="F22" i="11"/>
  <c r="K20" i="11"/>
  <c r="J16" i="12" l="1"/>
  <c r="K36" i="11"/>
  <c r="I16" i="11" s="1"/>
  <c r="J16" i="11" s="1"/>
  <c r="H25" i="10"/>
  <c r="H21" i="10"/>
  <c r="K38" i="11" l="1"/>
  <c r="K35" i="10"/>
  <c r="K30" i="10"/>
  <c r="K28" i="10"/>
  <c r="F26" i="10"/>
  <c r="K24" i="10"/>
  <c r="F22" i="10"/>
  <c r="K20" i="10"/>
  <c r="K36" i="10" l="1"/>
  <c r="I16" i="10" s="1"/>
  <c r="K38" i="10" s="1"/>
  <c r="H25" i="9"/>
  <c r="K24" i="9" s="1"/>
  <c r="H21" i="9"/>
  <c r="K20" i="9" s="1"/>
  <c r="K35" i="9"/>
  <c r="K30" i="9"/>
  <c r="K28" i="9"/>
  <c r="F26" i="9"/>
  <c r="F22" i="9"/>
  <c r="K33" i="8"/>
  <c r="J16" i="10" l="1"/>
  <c r="K36" i="9"/>
  <c r="I16" i="9" s="1"/>
  <c r="K38" i="9" s="1"/>
  <c r="H25" i="8"/>
  <c r="K24" i="8" s="1"/>
  <c r="H21" i="8"/>
  <c r="K20" i="8" s="1"/>
  <c r="K35" i="8"/>
  <c r="K30" i="8"/>
  <c r="F26" i="8"/>
  <c r="F22" i="8"/>
  <c r="J16" i="9" l="1"/>
  <c r="K28" i="8"/>
  <c r="H21" i="7"/>
  <c r="K36" i="8" l="1"/>
  <c r="I16" i="8" s="1"/>
  <c r="K35" i="7"/>
  <c r="K33" i="7"/>
  <c r="K30" i="7"/>
  <c r="F26" i="7"/>
  <c r="H25" i="7"/>
  <c r="I28" i="7" s="1"/>
  <c r="K28" i="7" s="1"/>
  <c r="F22" i="7"/>
  <c r="K20" i="7"/>
  <c r="K24" i="7" l="1"/>
  <c r="K38" i="8"/>
  <c r="J16" i="8"/>
  <c r="K36" i="7"/>
  <c r="I16" i="7" s="1"/>
  <c r="J16" i="7" s="1"/>
  <c r="F26" i="6"/>
  <c r="F22" i="6"/>
  <c r="H25" i="6"/>
  <c r="K24" i="6" s="1"/>
  <c r="H21" i="6"/>
  <c r="K35" i="6"/>
  <c r="K33" i="6"/>
  <c r="K30" i="6"/>
  <c r="K20" i="6"/>
  <c r="K38" i="7" l="1"/>
  <c r="I28" i="6"/>
  <c r="K28" i="6" s="1"/>
  <c r="K36" i="6"/>
  <c r="I16" i="6" s="1"/>
  <c r="J16" i="6" s="1"/>
  <c r="K34" i="5"/>
  <c r="K32" i="5"/>
  <c r="K29" i="5"/>
  <c r="K27" i="5"/>
  <c r="H25" i="5"/>
  <c r="K24" i="5" s="1"/>
  <c r="H21" i="5"/>
  <c r="K20" i="5" s="1"/>
  <c r="K38" i="6" l="1"/>
  <c r="K35" i="5"/>
  <c r="I16" i="5" s="1"/>
  <c r="J16" i="5"/>
  <c r="K37" i="5"/>
  <c r="H25" i="4"/>
  <c r="K24" i="4" s="1"/>
  <c r="H21" i="4"/>
  <c r="K20" i="4" s="1"/>
  <c r="K34" i="4"/>
  <c r="K32" i="4"/>
  <c r="K29" i="4"/>
  <c r="K27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<sst xmlns="http://schemas.openxmlformats.org/spreadsheetml/2006/main" count="506" uniqueCount="109">
  <si>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</si>
  <si>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</si>
  <si>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</si>
  <si>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</si>
  <si>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</si>
  <si>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</si>
  <si>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</si>
  <si>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</si>
  <si>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</si>
  <si>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</si>
  <si>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</si>
  <si>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</si>
  <si>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</si>
  <si>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</si>
  <si>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</si>
  <si>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</si>
  <si>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</si>
  <si>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</si>
  <si>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</si>
  <si>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</si>
  <si>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</si>
  <si>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</si>
  <si>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</si>
  <si>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</si>
  <si>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</si>
  <si>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</si>
  <si>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</si>
  <si>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</si>
  <si>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</si>
  <si>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</si>
  <si>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</si>
  <si>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</si>
  <si>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</si>
  <si>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</si>
  <si>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</si>
  <si>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</si>
  <si>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</si>
  <si>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</si>
  <si>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</si>
  <si>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JUNEL SORIANO</t>
  </si>
  <si>
    <t>44A12</t>
  </si>
  <si>
    <t>PRES: JAN 25 2020 - PREV: DEC 27 2019 * 17.40</t>
  </si>
  <si>
    <t>PRES: JAN 25 2020 - PREV: DEC 27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</si>
  <si>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</si>
  <si>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</si>
  <si>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</si>
  <si>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</si>
  <si>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</si>
  <si>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</si>
  <si>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</si>
  <si>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</si>
  <si>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</si>
  <si>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</si>
  <si>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</si>
  <si>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</si>
  <si>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</si>
  <si>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</si>
  <si>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</si>
  <si>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</si>
  <si>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</si>
  <si>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</si>
  <si>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</si>
  <si>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</si>
  <si>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</si>
  <si>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</si>
  <si>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</si>
  <si>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</si>
  <si>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</si>
  <si>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</si>
  <si>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</si>
  <si>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</si>
  <si>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PRES: MAY 25 2020 - PREV: APR 26 2020 * 9.79</t>
  </si>
  <si>
    <t>PRES: MAY 25 2020 - PREV: APR 26 2020 * 97.76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</si>
  <si>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</si>
  <si>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</si>
  <si>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</si>
  <si>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</si>
  <si>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</si>
  <si>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</si>
  <si>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</si>
  <si>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</si>
  <si>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</si>
  <si>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</si>
  <si>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</si>
  <si>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</si>
  <si>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</si>
  <si>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</si>
  <si>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</si>
  <si>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</si>
  <si>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</si>
  <si>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</si>
  <si>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</si>
  <si>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</si>
  <si>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</si>
  <si>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</si>
  <si>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</si>
  <si>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</si>
  <si>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</si>
  <si>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98.56</t>
  </si>
  <si>
    <t>PRES: OCT 25 2020 - PREV: SEPT 26 2020 * 7.32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</si>
  <si>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</si>
  <si>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</si>
  <si>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</si>
  <si>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</si>
  <si>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</si>
  <si>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8.02</t>
  </si>
  <si>
    <t>PRES: NOV 25 2020 - PREV: OCT 26 2020 * 98.03</t>
  </si>
  <si>
    <t>ASU PAST DUE</t>
  </si>
  <si>
    <t>JENNIFER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</si>
</sst>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VDMO%20LEDGER/VDMO%2044A12%20-%20SOR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44A12%20-%20SOR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6939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117.31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8" t="s">
        <v>32</v>
      </c>
      <c r="E20" s="88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0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96</v>
      </c>
      <c r="E16" s="48" t="s">
        <v>97</v>
      </c>
      <c r="F16" s="18"/>
      <c r="G16" s="18"/>
      <c r="H16" s="18">
        <v>116.3</v>
      </c>
      <c r="I16" s="18">
        <f>K36</f>
        <v>0</v>
      </c>
      <c r="J16" s="18">
        <f>I16+H16+G16</f>
        <v>116.3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8" t="s">
        <v>32</v>
      </c>
      <c r="E20" s="88"/>
      <c r="F20" s="45" t="s">
        <v>99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3" t="s">
        <v>61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3" t="s">
        <v>62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76"/>
      <c r="E27" s="76"/>
      <c r="F27" s="77"/>
      <c r="G27" s="7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customHeight="1" x14ac:dyDescent="0.35">
      <c r="C33" s="37"/>
      <c r="D33" s="97"/>
      <c r="E33" s="97"/>
      <c r="F33" s="98"/>
      <c r="G33" s="98"/>
      <c r="H33" s="98"/>
      <c r="I33" s="98"/>
      <c r="J33" s="69"/>
      <c r="K33" s="69"/>
    </row>
    <row r="34" spans="2:12" ht="27" customHeight="1" x14ac:dyDescent="0.35">
      <c r="C34" s="39"/>
      <c r="D34" s="43"/>
      <c r="E34" s="43"/>
      <c r="F34" s="75"/>
      <c r="G34" s="75"/>
      <c r="H34" s="7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116.3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60"/>
  <sheetViews>
    <sheetView tabSelected="1" topLeftCell="A12" zoomScale="70" zoomScaleNormal="70" workbookViewId="0">
      <selection activeCell="J22" sqref="J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107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101</v>
      </c>
      <c r="E16" s="48" t="s">
        <v>102</v>
      </c>
      <c r="F16" s="18"/>
      <c r="G16" s="18">
        <f>[1]ASU!$E$12</f>
        <v>6939</v>
      </c>
      <c r="H16" s="18">
        <f>[2]Sheet1!$E$17</f>
        <v>117.31</v>
      </c>
      <c r="I16" s="18">
        <f>K36</f>
        <v>1485.83</v>
      </c>
      <c r="J16" s="18">
        <f>I16+H16+G16</f>
        <v>8542.14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9" t="s">
        <v>32</v>
      </c>
      <c r="E20" s="99"/>
      <c r="F20" s="45" t="s">
        <v>105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(F21-G21)*8.02</f>
        <v>0</v>
      </c>
      <c r="I21" s="9"/>
      <c r="J21" s="9"/>
      <c r="K21" s="9"/>
    </row>
    <row r="22" spans="3:11" ht="21" x14ac:dyDescent="0.35">
      <c r="C22" s="38"/>
      <c r="D22" s="93" t="s">
        <v>61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106</v>
      </c>
      <c r="G24" s="45"/>
      <c r="H24" s="45"/>
      <c r="I24" s="9"/>
      <c r="J24" s="22">
        <v>0</v>
      </c>
      <c r="K24" s="9">
        <f>H25</f>
        <v>98.03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(F25-G25)*98.03</f>
        <v>98.03</v>
      </c>
      <c r="I25" s="9"/>
      <c r="J25" s="9"/>
      <c r="K25" s="9"/>
    </row>
    <row r="26" spans="3:11" ht="21" x14ac:dyDescent="0.35">
      <c r="C26" s="38"/>
      <c r="D26" s="93" t="s">
        <v>62</v>
      </c>
      <c r="E26" s="93"/>
      <c r="F26" s="94">
        <f>F25-G25</f>
        <v>1</v>
      </c>
      <c r="G26" s="94"/>
      <c r="H26" s="44"/>
      <c r="I26" s="9"/>
      <c r="J26" s="9"/>
      <c r="K26" s="9"/>
    </row>
    <row r="27" spans="3:11" ht="21" x14ac:dyDescent="0.35">
      <c r="C27" s="37">
        <v>44170</v>
      </c>
      <c r="D27" s="81" t="s">
        <v>103</v>
      </c>
      <c r="E27" s="79"/>
      <c r="F27" s="45" t="s">
        <v>104</v>
      </c>
      <c r="G27" s="45"/>
      <c r="H27" s="45"/>
      <c r="I27" s="9"/>
      <c r="J27" s="22">
        <v>0</v>
      </c>
      <c r="K27" s="9">
        <f>H28</f>
        <v>1387.8</v>
      </c>
    </row>
    <row r="28" spans="3:11" ht="21" customHeight="1" x14ac:dyDescent="0.35">
      <c r="C28" s="38"/>
      <c r="D28" s="8"/>
      <c r="E28" s="8"/>
      <c r="F28" s="45">
        <v>23.13</v>
      </c>
      <c r="G28" s="45">
        <v>60</v>
      </c>
      <c r="H28" s="46">
        <f>F28*G28</f>
        <v>1387.8</v>
      </c>
      <c r="I28" s="9"/>
      <c r="J28" s="22"/>
      <c r="K28" s="9"/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80"/>
      <c r="G32" s="80"/>
      <c r="H32" s="80"/>
      <c r="I32" s="9"/>
      <c r="J32" s="9"/>
      <c r="K32" s="9"/>
    </row>
    <row r="33" spans="2:12" ht="21" customHeight="1" x14ac:dyDescent="0.35">
      <c r="C33" s="37"/>
      <c r="D33" s="97"/>
      <c r="E33" s="97"/>
      <c r="F33" s="98"/>
      <c r="G33" s="98"/>
      <c r="H33" s="98"/>
      <c r="I33" s="98"/>
      <c r="J33" s="69"/>
      <c r="K33" s="69"/>
    </row>
    <row r="34" spans="2:12" ht="27" customHeight="1" x14ac:dyDescent="0.35">
      <c r="C34" s="39"/>
      <c r="D34" s="43"/>
      <c r="E34" s="43"/>
      <c r="F34" s="80"/>
      <c r="G34" s="80"/>
      <c r="H34" s="8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K20+K24+K27+K30+K35</f>
        <v>1485.83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8542.14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108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zoomScale="70" zoomScaleNormal="70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8" t="s">
        <v>32</v>
      </c>
      <c r="E20" s="88"/>
      <c r="F20" s="45" t="s">
        <v>46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22" zoomScale="70" zoomScaleNormal="70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8" t="s">
        <v>32</v>
      </c>
      <c r="E20" s="88"/>
      <c r="F20" s="45" t="s">
        <v>51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117.31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2"/>
  <sheetViews>
    <sheetView topLeftCell="A13" zoomScale="70" zoomScaleNormal="70" workbookViewId="0">
      <selection activeCell="C42" sqref="C42: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8" t="s">
        <v>32</v>
      </c>
      <c r="E20" s="88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3" t="s">
        <v>61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62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5" t="s">
        <v>64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2" t="s">
        <v>17</v>
      </c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3.25" x14ac:dyDescent="0.3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2"/>
  <sheetViews>
    <sheetView topLeftCell="A22" zoomScale="70" zoomScaleNormal="70" workbookViewId="0">
      <selection activeCell="K30" sqref="K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8" t="s">
        <v>32</v>
      </c>
      <c r="E20" s="88"/>
      <c r="F20" s="45" t="s">
        <v>71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3" t="s">
        <v>61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62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5" t="s">
        <v>68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9" t="s">
        <v>53</v>
      </c>
      <c r="D43" s="53" t="s">
        <v>69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7" zoomScale="70" zoomScaleNormal="70" workbookViewId="0">
      <selection activeCell="K37" sqref="K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>
        <v>117.31</v>
      </c>
      <c r="I16" s="18">
        <f>K36</f>
        <v>-1.01</v>
      </c>
      <c r="J16" s="18">
        <f>I16+H16+G16</f>
        <v>116.3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8" t="s">
        <v>32</v>
      </c>
      <c r="E20" s="88"/>
      <c r="F20" s="45" t="s">
        <v>76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3" t="s">
        <v>61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3" t="s">
        <v>62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99.95" customHeight="1" x14ac:dyDescent="0.35">
      <c r="C33" s="37"/>
      <c r="D33" s="97" t="s">
        <v>78</v>
      </c>
      <c r="E33" s="97"/>
      <c r="F33" s="98" t="s">
        <v>79</v>
      </c>
      <c r="G33" s="98"/>
      <c r="H33" s="98"/>
      <c r="I33" s="98"/>
      <c r="J33" s="69">
        <v>0</v>
      </c>
      <c r="K33" s="69">
        <f>1.01</f>
        <v>1.01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116.3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zoomScale="70" zoomScaleNormal="70" workbookViewId="0">
      <selection activeCell="Q12" sqref="Q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116.3</v>
      </c>
      <c r="I16" s="18">
        <f>K36</f>
        <v>0</v>
      </c>
      <c r="J16" s="18">
        <f>I16+H16+G16</f>
        <v>116.3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8" t="s">
        <v>32</v>
      </c>
      <c r="E20" s="88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93" t="s">
        <v>61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3" t="s">
        <v>62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97"/>
      <c r="E33" s="97"/>
      <c r="F33" s="98"/>
      <c r="G33" s="98"/>
      <c r="H33" s="98"/>
      <c r="I33" s="98"/>
      <c r="J33" s="69"/>
      <c r="K33" s="69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116.3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10"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116.3</v>
      </c>
      <c r="I16" s="18">
        <f>K36</f>
        <v>0</v>
      </c>
      <c r="J16" s="18">
        <f>I16+H16+G16</f>
        <v>116.3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8" t="s">
        <v>32</v>
      </c>
      <c r="E20" s="88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3" t="s">
        <v>61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3" t="s">
        <v>62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6"/>
      <c r="E27" s="66"/>
      <c r="F27" s="67"/>
      <c r="G27" s="6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5"/>
      <c r="G32" s="65"/>
      <c r="H32" s="65"/>
      <c r="I32" s="9"/>
      <c r="J32" s="9"/>
      <c r="K32" s="9"/>
    </row>
    <row r="33" spans="2:12" ht="21" customHeight="1" x14ac:dyDescent="0.35">
      <c r="C33" s="37"/>
      <c r="D33" s="97"/>
      <c r="E33" s="97"/>
      <c r="F33" s="98"/>
      <c r="G33" s="98"/>
      <c r="H33" s="98"/>
      <c r="I33" s="98"/>
      <c r="J33" s="69"/>
      <c r="K33" s="69"/>
    </row>
    <row r="34" spans="2:12" ht="27" customHeight="1" x14ac:dyDescent="0.35">
      <c r="C34" s="39"/>
      <c r="D34" s="43"/>
      <c r="E34" s="43"/>
      <c r="F34" s="65"/>
      <c r="G34" s="65"/>
      <c r="H34" s="6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116.3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topLeftCell="A10" zoomScale="70" zoomScaleNormal="70" workbookViewId="0">
      <selection activeCell="O26" sqref="O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>
        <v>116.3</v>
      </c>
      <c r="I16" s="18">
        <f>K36</f>
        <v>0</v>
      </c>
      <c r="J16" s="18">
        <f>I16+H16+G16</f>
        <v>116.3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8" t="s">
        <v>32</v>
      </c>
      <c r="E20" s="88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1681</v>
      </c>
      <c r="G21" s="45">
        <v>1681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3" t="s">
        <v>61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3" t="s">
        <v>62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72"/>
      <c r="E27" s="72"/>
      <c r="F27" s="73"/>
      <c r="G27" s="7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customHeight="1" x14ac:dyDescent="0.35">
      <c r="C33" s="37"/>
      <c r="D33" s="97"/>
      <c r="E33" s="97"/>
      <c r="F33" s="98"/>
      <c r="G33" s="98"/>
      <c r="H33" s="98"/>
      <c r="I33" s="98"/>
      <c r="J33" s="69"/>
      <c r="K33" s="69"/>
    </row>
    <row r="34" spans="2:12" ht="27" customHeight="1" x14ac:dyDescent="0.35">
      <c r="C34" s="39"/>
      <c r="D34" s="43"/>
      <c r="E34" s="43"/>
      <c r="F34" s="71"/>
      <c r="G34" s="71"/>
      <c r="H34" s="7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116.3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2020-12-20T07:00:07Z</dcterms:modified>
</cp:coreProperties>
</file>