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8DCC6209-4198-45A0-ACDD-42155A513843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JUL 2020" sheetId="3" r:id="rId1"/>
    <sheet name="AUG 2020" sheetId="4" r:id="rId2"/>
    <sheet name="SEPT 2020" sheetId="5" r:id="rId3"/>
    <sheet name="OCT 2020" sheetId="6" r:id="rId4"/>
    <sheet name="NOV 2020" sheetId="7" r:id="rId5"/>
  </sheets>
  <externalReferences>
    <externalReference r:id="rId6"/>
  </externalReferences>
  <definedNames>
    <definedName name="_xlnm.Print_Area" localSheetId="1">'AUG 2020'!$A$1:$K$57</definedName>
    <definedName name="_xlnm.Print_Area" localSheetId="0">'JUL 2020'!$A$1:$K$57</definedName>
    <definedName name="_xlnm.Print_Area" localSheetId="4">'NOV 2020'!$A$1:$K$57</definedName>
    <definedName name="_xlnm.Print_Area" localSheetId="3">'OCT 2020'!$A$1:$K$57</definedName>
    <definedName name="_xlnm.Print_Area" localSheetId="2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7" l="1"/>
  <c r="H21" i="7"/>
  <c r="H16" i="7" l="1"/>
  <c r="G16" i="5" l="1"/>
  <c r="H16" i="5"/>
  <c r="G16" i="7"/>
  <c r="K34" i="7" l="1"/>
  <c r="K32" i="7"/>
  <c r="H29" i="7"/>
  <c r="K28" i="7" s="1"/>
  <c r="F26" i="7"/>
  <c r="K24" i="7"/>
  <c r="F22" i="7"/>
  <c r="K20" i="7"/>
  <c r="K35" i="7" l="1"/>
  <c r="I16" i="7" s="1"/>
  <c r="K37" i="7" s="1"/>
  <c r="J16" i="7" l="1"/>
  <c r="H29" i="6"/>
  <c r="K28" i="6" s="1"/>
  <c r="H21" i="6" l="1"/>
  <c r="H25" i="6"/>
  <c r="K24" i="6" s="1"/>
  <c r="K34" i="6"/>
  <c r="K32" i="6"/>
  <c r="F26" i="6"/>
  <c r="F22" i="6"/>
  <c r="K20" i="6"/>
  <c r="K35" i="6" l="1"/>
  <c r="I16" i="6" s="1"/>
  <c r="K37" i="6" s="1"/>
  <c r="H25" i="5"/>
  <c r="K24" i="5" s="1"/>
  <c r="H21" i="5"/>
  <c r="K20" i="5" s="1"/>
  <c r="K34" i="5"/>
  <c r="K32" i="5"/>
  <c r="K29" i="5"/>
  <c r="K27" i="5"/>
  <c r="F26" i="5"/>
  <c r="F22" i="5"/>
  <c r="J16" i="6" l="1"/>
  <c r="K35" i="5"/>
  <c r="I16" i="5" s="1"/>
  <c r="K37" i="5" s="1"/>
  <c r="H25" i="4"/>
  <c r="H21" i="4"/>
  <c r="J16" i="5" l="1"/>
  <c r="K34" i="4"/>
  <c r="K32" i="4"/>
  <c r="K29" i="4"/>
  <c r="K27" i="4"/>
  <c r="F26" i="4"/>
  <c r="K24" i="4"/>
  <c r="F22" i="4"/>
  <c r="K20" i="4"/>
  <c r="K35" i="4" l="1"/>
  <c r="I16" i="4" s="1"/>
  <c r="K37" i="4" s="1"/>
  <c r="J16" i="4"/>
  <c r="H25" i="3"/>
  <c r="H21" i="3"/>
  <c r="F26" i="3" l="1"/>
  <c r="F22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<sst xmlns="http://schemas.openxmlformats.org/spreadsheetml/2006/main" count="230" uniqueCount="74">
  <si>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</si>
  <si>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</si>
  <si>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</si>
  <si>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</si>
  <si>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</si>
  <si>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</si>
  <si>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</si>
  <si>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</si>
  <si>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</si>
  <si>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</si>
  <si>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</si>
  <si>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</si>
  <si>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</si>
  <si>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</si>
  <si>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</si>
  <si>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</si>
  <si>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</si>
  <si>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</si>
  <si>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</si>
  <si>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</si>
  <si>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</si>
  <si>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</si>
  <si>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</si>
  <si>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</si>
  <si>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</si>
  <si>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</si>
  <si>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</si>
  <si>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</si>
  <si>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</si>
  <si>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</si>
  <si>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</si>
  <si>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</si>
  <si>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</si>
  <si>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</si>
  <si>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</si>
  <si>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</si>
  <si>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</si>
  <si>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</si>
  <si>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</si>
  <si>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</si>
  <si>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</si>
  <si>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LERRIELYN MALLARI</t>
  </si>
  <si>
    <t>44B14</t>
  </si>
  <si>
    <t>PRES: JUL 25 2020 - PREV: JUL 20 2020 * 8.99</t>
  </si>
  <si>
    <t>PRES: JUL 25 2020 - PREV: JUL 20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</si>
  <si>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</si>
  <si>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</si>
  <si>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</si>
  <si>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</si>
  <si>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</si>
  <si>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</si>
  <si>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</si>
  <si>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</si>
  <si>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</si>
  <si>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</si>
  <si>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</si>
  <si>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</si>
  <si>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</si>
  <si>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</si>
  <si>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</si>
  <si>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</si>
  <si>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</si>
  <si>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</si>
  <si>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</si>
  <si>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</si>
  <si>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</si>
  <si>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</si>
  <si>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</si>
  <si>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</si>
  <si>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</si>
  <si>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>STANDARD RTE - ONGOING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</si>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</sst>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43" fontId="4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13607</xdr:colOff>
      <xdr:row>49</xdr:row>
      <xdr:rowOff>40822</xdr:rowOff>
    </xdr:from>
    <xdr:to>
      <xdr:col>7</xdr:col>
      <xdr:colOff>759278</xdr:colOff>
      <xdr:row>54</xdr:row>
      <xdr:rowOff>3215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571" y="13702393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13607</xdr:colOff>
      <xdr:row>49</xdr:row>
      <xdr:rowOff>40822</xdr:rowOff>
    </xdr:from>
    <xdr:to>
      <xdr:col>7</xdr:col>
      <xdr:colOff>759278</xdr:colOff>
      <xdr:row>54</xdr:row>
      <xdr:rowOff>3215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1932" y="13537747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44B14%20-%20MALL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0">
          <cell r="E10">
            <v>96.72</v>
          </cell>
        </row>
        <row r="11">
          <cell r="E11">
            <v>96.72</v>
          </cell>
          <cell r="L11">
            <v>129.44999999999999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10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96.72</v>
      </c>
      <c r="J16" s="18">
        <f>I16+H16+G16</f>
        <v>96.72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67" t="s">
        <v>32</v>
      </c>
      <c r="E20" s="67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(F21-G21)*8.99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96.72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(F25-G25)*96.72</f>
        <v>96.72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1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96.72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96.72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7" zoomScale="70" zoomScaleNormal="70" workbookViewId="0">
      <selection activeCell="Q19" sqref="Q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>
        <v>96.72</v>
      </c>
      <c r="I16" s="18">
        <f>K35</f>
        <v>0</v>
      </c>
      <c r="J16" s="18">
        <f>I16+H16+G16</f>
        <v>96.72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7" t="s">
        <v>32</v>
      </c>
      <c r="E20" s="67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1</v>
      </c>
      <c r="G25" s="44">
        <v>1</v>
      </c>
      <c r="H25" s="45">
        <f>(F25-G25)*97.55</f>
        <v>0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96.72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16" zoomScale="70" zoomScaleNormal="70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60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>
        <f>'[1]ASSOC DUES'!$E$12</f>
        <v>6849</v>
      </c>
      <c r="H16" s="18">
        <f>'[1]WTR ELEC'!$E$11+'[1]WTR ELEC'!$L$11</f>
        <v>226.17</v>
      </c>
      <c r="I16" s="18">
        <f>K35</f>
        <v>129.45000000000002</v>
      </c>
      <c r="J16" s="18">
        <f>I16+H16+G16</f>
        <v>7204.62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7" t="s">
        <v>32</v>
      </c>
      <c r="E20" s="67"/>
      <c r="F20" s="44" t="s">
        <v>53</v>
      </c>
      <c r="G20" s="44"/>
      <c r="H20" s="44"/>
      <c r="I20" s="9"/>
      <c r="J20" s="22">
        <v>0</v>
      </c>
      <c r="K20" s="9">
        <f>H21</f>
        <v>129.45000000000002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(F21-G21)*8.63</f>
        <v>129.45000000000002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15</v>
      </c>
      <c r="G22" s="55"/>
      <c r="H22" s="54" t="s">
        <v>70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1</v>
      </c>
      <c r="G25" s="44">
        <v>1</v>
      </c>
      <c r="H25" s="45">
        <f>(F25-G25)*98.07</f>
        <v>0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129.45000000000002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7204.62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13" zoomScale="70" zoomScaleNormal="70" workbookViewId="0">
      <selection activeCell="S27" sqref="S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60</v>
      </c>
      <c r="H15" s="13" t="s">
        <v>61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55</v>
      </c>
      <c r="E16" s="47" t="s">
        <v>56</v>
      </c>
      <c r="F16" s="18"/>
      <c r="G16" s="18">
        <v>5479.2</v>
      </c>
      <c r="H16" s="18">
        <v>96.72</v>
      </c>
      <c r="I16" s="18">
        <f>K35</f>
        <v>1369.8</v>
      </c>
      <c r="J16" s="18">
        <f>I16+H16+G16</f>
        <v>6945.7199999999993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8" t="s">
        <v>63</v>
      </c>
      <c r="E20" s="68"/>
      <c r="F20" s="44" t="s">
        <v>57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64</v>
      </c>
      <c r="E24" s="8"/>
      <c r="F24" s="44" t="s">
        <v>58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8" t="s">
        <v>62</v>
      </c>
      <c r="E28" s="68"/>
      <c r="F28" s="44" t="s">
        <v>65</v>
      </c>
      <c r="G28" s="44"/>
      <c r="H28" s="44"/>
      <c r="I28" s="9"/>
      <c r="J28" s="22">
        <v>0</v>
      </c>
      <c r="K28" s="9">
        <f>H29</f>
        <v>1369.8</v>
      </c>
    </row>
    <row r="29" spans="3:11" ht="21" x14ac:dyDescent="0.35">
      <c r="C29" s="37"/>
      <c r="D29" s="8"/>
      <c r="E29" s="8"/>
      <c r="F29" s="44">
        <v>22.83</v>
      </c>
      <c r="G29" s="44">
        <v>60</v>
      </c>
      <c r="H29" s="45">
        <f>F29*G29</f>
        <v>1369.8</v>
      </c>
      <c r="I29" s="9"/>
    </row>
    <row r="30" spans="3:11" ht="21" x14ac:dyDescent="0.35">
      <c r="C30" s="38"/>
      <c r="D30" s="42"/>
      <c r="E30" s="42"/>
      <c r="F30" s="53"/>
      <c r="G30" s="53"/>
      <c r="H30" s="53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1369.8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6945.7199999999993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tabSelected="1" topLeftCell="A11" zoomScale="70" zoomScaleNormal="70" workbookViewId="0">
      <selection activeCell="I22" sqref="I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60</v>
      </c>
      <c r="H15" s="13" t="s">
        <v>61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67</v>
      </c>
      <c r="E16" s="47" t="s">
        <v>68</v>
      </c>
      <c r="F16" s="18"/>
      <c r="G16" s="18">
        <f>'[1]ASSOC DUES'!$E$12</f>
        <v>6849</v>
      </c>
      <c r="H16" s="18">
        <f>'[1]WTR ELEC'!$E$10+'[1]WTR ELEC'!$L$11</f>
        <v>226.17</v>
      </c>
      <c r="I16" s="18">
        <f>K35</f>
        <v>1401.8799999999999</v>
      </c>
      <c r="J16" s="18">
        <f>I16+H16+G16</f>
        <v>8477.0499999999993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8" t="s">
        <v>32</v>
      </c>
      <c r="E20" s="68"/>
      <c r="F20" s="44" t="s">
        <v>72</v>
      </c>
      <c r="G20" s="44"/>
      <c r="H20" s="44"/>
      <c r="I20" s="9"/>
      <c r="J20" s="22">
        <v>0</v>
      </c>
      <c r="K20" s="9">
        <f>H21</f>
        <v>32.08</v>
      </c>
    </row>
    <row r="21" spans="3:11" ht="21" x14ac:dyDescent="0.35">
      <c r="C21" s="37"/>
      <c r="D21" s="8"/>
      <c r="E21" s="8"/>
      <c r="F21" s="44">
        <v>4</v>
      </c>
      <c r="G21" s="44">
        <v>0</v>
      </c>
      <c r="H21" s="45">
        <f>(F21-G21)*8.02</f>
        <v>32.08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4</v>
      </c>
      <c r="G22" s="55"/>
      <c r="H22" s="54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15</v>
      </c>
      <c r="E24" s="8"/>
      <c r="F24" s="44" t="s">
        <v>73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1</v>
      </c>
      <c r="G25" s="44">
        <v>1</v>
      </c>
      <c r="H25" s="45">
        <f>(F25-G25)*98.03</f>
        <v>0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8" t="s">
        <v>62</v>
      </c>
      <c r="E28" s="68"/>
      <c r="F28" s="44" t="s">
        <v>69</v>
      </c>
      <c r="G28" s="44"/>
      <c r="H28" s="44"/>
      <c r="I28" s="9"/>
      <c r="J28" s="22">
        <v>0</v>
      </c>
      <c r="K28" s="9">
        <f>H29</f>
        <v>1369.8</v>
      </c>
    </row>
    <row r="29" spans="3:11" ht="21" x14ac:dyDescent="0.35">
      <c r="C29" s="37"/>
      <c r="D29" s="8"/>
      <c r="E29" s="8"/>
      <c r="F29" s="44">
        <v>22.83</v>
      </c>
      <c r="G29" s="44">
        <v>60</v>
      </c>
      <c r="H29" s="45">
        <f>F29*G29</f>
        <v>1369.8</v>
      </c>
      <c r="I29" s="9"/>
    </row>
    <row r="30" spans="3:11" ht="21" x14ac:dyDescent="0.35">
      <c r="C30" s="38"/>
      <c r="D30" s="42"/>
      <c r="E30" s="42"/>
      <c r="F30" s="53"/>
      <c r="G30" s="53"/>
      <c r="H30" s="53"/>
      <c r="I30" s="9"/>
      <c r="J30" s="9"/>
      <c r="K30" s="9"/>
    </row>
    <row r="31" spans="3:11" ht="21" x14ac:dyDescent="0.35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1401.8799999999999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8477.0499999999993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71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</mergeCells>
  <pageMargins left="0.7" right="0.7" top="0.75" bottom="0.75" header="0.3" footer="0.3"/>
  <pageSetup scale="5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NOV 2020</vt:lpstr>
      <vt:lpstr>'AUG 2020'!Print_Area</vt:lpstr>
      <vt:lpstr>'JUL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2020-11-05T09:58:51Z</cp:lastPrinted>
  <dcterms:created xsi:type="dcterms:W3CDTF">2018-02-28T02:33:50Z</dcterms:created>
  <dcterms:modified xsi:type="dcterms:W3CDTF">2020-12-20T07:04:31Z</dcterms:modified>
</cp:coreProperties>
</file>