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18D93F29-7A7A-48AD-BFD2-0D602702CCF0}" xr6:coauthVersionLast="45" xr6:coauthVersionMax="45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DEC 2020" sheetId="12" r:id="rId10"/>
  </sheets>
  <definedNames>
    <definedName name="_xlnm.Print_Area" localSheetId="2">'APR 2020'!$A$1:$K$59</definedName>
    <definedName name="_xlnm.Print_Area" localSheetId="6">'AUG 2020'!$A$1:$K$57</definedName>
    <definedName name="_xlnm.Print_Area" localSheetId="9">'DEC 2020'!$A$1:$K$56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2020'!$A$1:$K$59</definedName>
    <definedName name="_xlnm.Print_Area" localSheetId="1">'MAR 2020'!$A$1:$K$57</definedName>
    <definedName name="_xlnm.Print_Area" localSheetId="3">'MAY 2020'!$A$1:$K$59</definedName>
    <definedName name="_xlnm.Print_Area" localSheetId="8">'OCT 2020'!$A$1:$K$57</definedName>
    <definedName name="_xlnm.Print_Area" localSheetId="7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2" l="1"/>
  <c r="K24" i="12" s="1"/>
  <c r="H21" i="12"/>
  <c r="K20" i="12" s="1"/>
  <c r="K34" i="12"/>
  <c r="K32" i="12"/>
  <c r="H29" i="12"/>
  <c r="K28" i="12" s="1"/>
  <c r="F26" i="12"/>
  <c r="F22" i="12"/>
  <c r="K35" i="12" l="1"/>
  <c r="I16" i="12" s="1"/>
  <c r="J16" i="12" s="1"/>
  <c r="K37" i="12" l="1"/>
  <c r="H29" i="11"/>
  <c r="K28" i="11" s="1"/>
  <c r="H21" i="11" l="1"/>
  <c r="H25" i="11"/>
  <c r="K24" i="11" s="1"/>
  <c r="K35" i="11"/>
  <c r="K33" i="11"/>
  <c r="F26" i="11"/>
  <c r="F22" i="11"/>
  <c r="K20" i="11"/>
  <c r="K36" i="11" l="1"/>
  <c r="I16" i="11"/>
  <c r="K38" i="11" s="1"/>
  <c r="H21" i="10"/>
  <c r="K20" i="10" s="1"/>
  <c r="H25" i="10"/>
  <c r="K24" i="10" s="1"/>
  <c r="K35" i="10"/>
  <c r="K33" i="10"/>
  <c r="K30" i="10"/>
  <c r="K28" i="10"/>
  <c r="F26" i="10"/>
  <c r="F22" i="10"/>
  <c r="J16" i="11" l="1"/>
  <c r="K36" i="10"/>
  <c r="I16" i="10" s="1"/>
  <c r="K38" i="10" s="1"/>
  <c r="H25" i="9"/>
  <c r="H21" i="9"/>
  <c r="J16" i="10" l="1"/>
  <c r="K35" i="9"/>
  <c r="K33" i="9"/>
  <c r="K30" i="9"/>
  <c r="K28" i="9"/>
  <c r="F26" i="9"/>
  <c r="K24" i="9"/>
  <c r="F22" i="9"/>
  <c r="K20" i="9"/>
  <c r="K36" i="9" l="1"/>
  <c r="I16" i="9" s="1"/>
  <c r="H25" i="8"/>
  <c r="K24" i="8" s="1"/>
  <c r="H21" i="8"/>
  <c r="K20" i="8" s="1"/>
  <c r="K35" i="8"/>
  <c r="K33" i="8"/>
  <c r="K30" i="8"/>
  <c r="K28" i="8"/>
  <c r="F26" i="8"/>
  <c r="F22" i="8"/>
  <c r="H21" i="7"/>
  <c r="H25" i="6"/>
  <c r="H25" i="7"/>
  <c r="K24" i="7" s="1"/>
  <c r="K35" i="7"/>
  <c r="K33" i="7"/>
  <c r="K30" i="7"/>
  <c r="F26" i="7"/>
  <c r="F22" i="7"/>
  <c r="K20" i="7"/>
  <c r="K38" i="9" l="1"/>
  <c r="J16" i="9"/>
  <c r="K36" i="8"/>
  <c r="I16" i="8" s="1"/>
  <c r="K38" i="8" s="1"/>
  <c r="K28" i="7"/>
  <c r="K36" i="7" s="1"/>
  <c r="I16" i="7" s="1"/>
  <c r="H21" i="5"/>
  <c r="H21" i="6"/>
  <c r="I28" i="6" s="1"/>
  <c r="K28" i="6" s="1"/>
  <c r="K35" i="6"/>
  <c r="K33" i="6"/>
  <c r="K30" i="6"/>
  <c r="F26" i="6"/>
  <c r="K24" i="6"/>
  <c r="F22" i="6"/>
  <c r="K20" i="6" l="1"/>
  <c r="J16" i="8"/>
  <c r="K38" i="7"/>
  <c r="J16" i="7"/>
  <c r="K36" i="6"/>
  <c r="I16" i="6" s="1"/>
  <c r="F26" i="5"/>
  <c r="F22" i="5"/>
  <c r="K38" i="6" l="1"/>
  <c r="J16" i="6"/>
  <c r="K35" i="5"/>
  <c r="K33" i="5"/>
  <c r="K30" i="5"/>
  <c r="H25" i="5"/>
  <c r="I28" i="5" s="1"/>
  <c r="K28" i="5" s="1"/>
  <c r="K20" i="5"/>
  <c r="K24" i="5" l="1"/>
  <c r="K36" i="5"/>
  <c r="I16" i="5" s="1"/>
  <c r="J16" i="5"/>
  <c r="K38" i="5"/>
  <c r="K34" i="4"/>
  <c r="K32" i="4"/>
  <c r="K29" i="4"/>
  <c r="K27" i="4"/>
  <c r="H25" i="4"/>
  <c r="K24" i="4" s="1"/>
  <c r="H21" i="4"/>
  <c r="K20" i="4" s="1"/>
  <c r="K35" i="4" l="1"/>
  <c r="I16" i="4" s="1"/>
  <c r="J16" i="4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<sst xmlns="http://schemas.openxmlformats.org/spreadsheetml/2006/main" count="466" uniqueCount="104">
  <si>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</si>
  <si>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</si>
  <si>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</si>
  <si>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</si>
  <si>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</si>
  <si>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</si>
  <si>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</si>
  <si>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</si>
  <si>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</si>
  <si>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</si>
  <si>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</si>
  <si>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</si>
  <si>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</si>
  <si>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</si>
  <si>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</si>
  <si>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</si>
  <si>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</si>
  <si>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</si>
  <si>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</si>
  <si>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</si>
  <si>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</si>
  <si>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</si>
  <si>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</si>
  <si>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</si>
  <si>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</si>
  <si>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</si>
  <si>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</si>
  <si>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</si>
  <si>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</si>
  <si>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</si>
  <si>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</si>
  <si>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</si>
  <si>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</si>
  <si>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</si>
  <si>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</si>
  <si>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</si>
  <si>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FEBRUARY 2020</t>
  </si>
  <si>
    <t>MAR 5 2020</t>
  </si>
  <si>
    <t>MAR 15 2020</t>
  </si>
  <si>
    <t>MARYJO CINCO</t>
  </si>
  <si>
    <t>PRES: FEB 25 2020 - PREV: JAN 24 2020 * 15.83</t>
  </si>
  <si>
    <t>PRES: FEB 25 2020 - PREV: JAN 24 2020 * 117.31</t>
  </si>
  <si>
    <t>PHA03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</si>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</sst>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8" t="s">
        <v>32</v>
      </c>
      <c r="E20" s="88"/>
      <c r="F20" s="45" t="s">
        <v>40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9"/>
  <sheetViews>
    <sheetView tabSelected="1" topLeftCell="A16" zoomScale="85" zoomScaleNormal="85" workbookViewId="0">
      <selection activeCell="I23" sqref="I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93</v>
      </c>
      <c r="H15" s="13" t="s">
        <v>94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98</v>
      </c>
      <c r="E16" s="48" t="s">
        <v>99</v>
      </c>
      <c r="F16" s="18"/>
      <c r="G16" s="18"/>
      <c r="H16" s="18"/>
      <c r="I16" s="18">
        <f>K35</f>
        <v>3715.3</v>
      </c>
      <c r="J16" s="18">
        <f>I16+H16+G16</f>
        <v>3715.3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7" t="s">
        <v>32</v>
      </c>
      <c r="E20" s="97"/>
      <c r="F20" s="45" t="s">
        <v>102</v>
      </c>
      <c r="G20" s="45"/>
      <c r="H20" s="45"/>
      <c r="I20" s="9"/>
      <c r="J20" s="22">
        <v>0</v>
      </c>
      <c r="K20" s="9">
        <f>H21</f>
        <v>2365.9</v>
      </c>
    </row>
    <row r="21" spans="3:11" ht="21" x14ac:dyDescent="0.35">
      <c r="C21" s="38"/>
      <c r="D21" s="8"/>
      <c r="E21" s="8"/>
      <c r="F21" s="45">
        <v>421</v>
      </c>
      <c r="G21" s="45">
        <v>126</v>
      </c>
      <c r="H21" s="46">
        <f>(F21-G21)*8.02</f>
        <v>2365.9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295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8"/>
      <c r="E27" s="78"/>
      <c r="F27" s="79"/>
      <c r="G27" s="79"/>
      <c r="H27" s="44"/>
      <c r="I27" s="9"/>
      <c r="J27" s="9"/>
      <c r="K27" s="9"/>
    </row>
    <row r="28" spans="3:11" ht="21" x14ac:dyDescent="0.35">
      <c r="C28" s="37">
        <v>44170</v>
      </c>
      <c r="D28" s="97" t="s">
        <v>95</v>
      </c>
      <c r="E28" s="97"/>
      <c r="F28" s="45" t="s">
        <v>100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7"/>
      <c r="D30" s="67"/>
      <c r="E30" s="67"/>
      <c r="F30" s="80"/>
      <c r="G30" s="81"/>
      <c r="H30" s="81"/>
      <c r="I30" s="9"/>
      <c r="J30" s="22"/>
      <c r="K30" s="9"/>
    </row>
    <row r="31" spans="3:11" ht="21" x14ac:dyDescent="0.35">
      <c r="C31" s="39"/>
      <c r="D31" s="43"/>
      <c r="E31" s="43"/>
      <c r="F31" s="77"/>
      <c r="G31" s="77"/>
      <c r="H31" s="77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77"/>
      <c r="G33" s="77"/>
      <c r="H33" s="77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3715.3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3715.3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76"/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1"/>
      <c r="D44" s="91"/>
      <c r="E44" s="91"/>
      <c r="F44" s="91"/>
      <c r="G44" s="91"/>
      <c r="H44" s="91"/>
      <c r="I44" s="91"/>
      <c r="J44" s="91"/>
      <c r="K44" s="91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2" t="s">
        <v>101</v>
      </c>
      <c r="D53" s="92"/>
      <c r="E53" s="92"/>
      <c r="F53" s="8"/>
      <c r="G53" s="92" t="s">
        <v>31</v>
      </c>
      <c r="H53" s="92"/>
      <c r="I53" s="9"/>
      <c r="J53" s="9"/>
      <c r="K53" s="9"/>
    </row>
    <row r="54" spans="3:11" ht="21" x14ac:dyDescent="0.35">
      <c r="C54" s="82" t="s">
        <v>23</v>
      </c>
      <c r="D54" s="82"/>
      <c r="E54" s="82"/>
      <c r="F54" s="8"/>
      <c r="G54" s="82" t="s">
        <v>24</v>
      </c>
      <c r="H54" s="82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D28:E28"/>
    <mergeCell ref="F32:H32"/>
    <mergeCell ref="C40:K40"/>
    <mergeCell ref="C44:K44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0" zoomScale="70" zoomScaleNormal="70" workbookViewId="0">
      <selection activeCell="T35" sqref="T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15.83</v>
      </c>
      <c r="I16" s="18">
        <f>K35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8" t="s">
        <v>32</v>
      </c>
      <c r="E20" s="88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15.83</v>
      </c>
      <c r="I16" s="18">
        <f>K36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8" t="s">
        <v>32</v>
      </c>
      <c r="E20" s="88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5" t="s">
        <v>59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3.25" x14ac:dyDescent="0.35">
      <c r="B42" s="3"/>
      <c r="C42" s="58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15.83</v>
      </c>
      <c r="I16" s="18">
        <f>K36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8" t="s">
        <v>32</v>
      </c>
      <c r="E20" s="88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5" t="s">
        <v>65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16" zoomScale="85" zoomScaleNormal="85" workbookViewId="0">
      <selection activeCell="C24" sqref="C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69</v>
      </c>
      <c r="E16" s="48" t="s">
        <v>70</v>
      </c>
      <c r="F16" s="18"/>
      <c r="G16" s="18"/>
      <c r="H16" s="18">
        <v>15.83</v>
      </c>
      <c r="I16" s="18">
        <f>K36</f>
        <v>9.6199999999999992</v>
      </c>
      <c r="J16" s="18">
        <f>I16+H16+G16</f>
        <v>25.45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8" t="s">
        <v>32</v>
      </c>
      <c r="E20" s="88"/>
      <c r="F20" s="45" t="s">
        <v>71</v>
      </c>
      <c r="G20" s="45"/>
      <c r="H20" s="45"/>
      <c r="I20" s="9"/>
      <c r="J20" s="22">
        <v>0</v>
      </c>
      <c r="K20" s="9">
        <f>H21</f>
        <v>9.6199999999999992</v>
      </c>
    </row>
    <row r="21" spans="3:11" ht="21" x14ac:dyDescent="0.35">
      <c r="C21" s="38"/>
      <c r="D21" s="8"/>
      <c r="E21" s="8"/>
      <c r="F21" s="45">
        <v>2</v>
      </c>
      <c r="G21" s="45">
        <v>1</v>
      </c>
      <c r="H21" s="46">
        <f>(F21-G21)*9.62</f>
        <v>9.6199999999999992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1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9.6199999999999992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25.45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7">
    <mergeCell ref="C47:K47"/>
    <mergeCell ref="C56:E56"/>
    <mergeCell ref="G56:H56"/>
    <mergeCell ref="C57:E57"/>
    <mergeCell ref="G57:H57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zoomScale="85" zoomScaleNormal="85" workbookViewId="0">
      <selection activeCell="J46" sqref="J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25.45</v>
      </c>
      <c r="I16" s="18">
        <f>K36</f>
        <v>17.98</v>
      </c>
      <c r="J16" s="18">
        <f>I16+H16+G16</f>
        <v>43.43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8" t="s">
        <v>32</v>
      </c>
      <c r="E20" s="88"/>
      <c r="F20" s="45" t="s">
        <v>76</v>
      </c>
      <c r="G20" s="45"/>
      <c r="H20" s="45"/>
      <c r="I20" s="9"/>
      <c r="J20" s="22">
        <v>0</v>
      </c>
      <c r="K20" s="9">
        <f>H21</f>
        <v>17.98</v>
      </c>
    </row>
    <row r="21" spans="3:11" ht="21" x14ac:dyDescent="0.35">
      <c r="C21" s="38"/>
      <c r="D21" s="8"/>
      <c r="E21" s="8"/>
      <c r="F21" s="45">
        <v>4</v>
      </c>
      <c r="G21" s="45">
        <v>2</v>
      </c>
      <c r="H21" s="46">
        <f>(F21-G21)*8.99</f>
        <v>17.98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2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17.98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43.43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topLeftCell="A10" zoomScale="85" zoomScaleNormal="85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79</v>
      </c>
      <c r="E16" s="48" t="s">
        <v>80</v>
      </c>
      <c r="F16" s="18"/>
      <c r="G16" s="18"/>
      <c r="H16" s="18">
        <v>43.43</v>
      </c>
      <c r="I16" s="18">
        <f>K36</f>
        <v>9.06</v>
      </c>
      <c r="J16" s="18">
        <f>I16+H16+G16</f>
        <v>52.49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8" t="s">
        <v>32</v>
      </c>
      <c r="E20" s="88"/>
      <c r="F20" s="45" t="s">
        <v>81</v>
      </c>
      <c r="G20" s="45"/>
      <c r="H20" s="45"/>
      <c r="I20" s="9"/>
      <c r="J20" s="22">
        <v>0</v>
      </c>
      <c r="K20" s="9">
        <f>H21</f>
        <v>9.06</v>
      </c>
    </row>
    <row r="21" spans="3:11" ht="21" x14ac:dyDescent="0.35">
      <c r="C21" s="38"/>
      <c r="D21" s="8"/>
      <c r="E21" s="8"/>
      <c r="F21" s="45">
        <v>5</v>
      </c>
      <c r="G21" s="45">
        <v>4</v>
      </c>
      <c r="H21" s="46">
        <f>(F21-G21)*9.06</f>
        <v>9.06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1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52.49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4" zoomScale="85" zoomScaleNormal="85" workbookViewId="0">
      <selection activeCell="O18" sqref="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84</v>
      </c>
      <c r="E16" s="48" t="s">
        <v>85</v>
      </c>
      <c r="F16" s="18"/>
      <c r="G16" s="18"/>
      <c r="H16" s="18">
        <v>52.49</v>
      </c>
      <c r="I16" s="18">
        <f>K36</f>
        <v>60.410000000000004</v>
      </c>
      <c r="J16" s="18">
        <f>I16+H16+G16</f>
        <v>112.9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8" t="s">
        <v>32</v>
      </c>
      <c r="E20" s="88"/>
      <c r="F20" s="45" t="s">
        <v>86</v>
      </c>
      <c r="G20" s="45"/>
      <c r="H20" s="45"/>
      <c r="I20" s="9"/>
      <c r="J20" s="22">
        <v>0</v>
      </c>
      <c r="K20" s="9">
        <f>H21</f>
        <v>60.410000000000004</v>
      </c>
    </row>
    <row r="21" spans="3:11" ht="21" x14ac:dyDescent="0.35">
      <c r="C21" s="38"/>
      <c r="D21" s="8"/>
      <c r="E21" s="8"/>
      <c r="F21" s="45">
        <v>12</v>
      </c>
      <c r="G21" s="45">
        <v>5</v>
      </c>
      <c r="H21" s="46">
        <f>(F21-G21)*8.63</f>
        <v>60.410000000000004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7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60.410000000000004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112.9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zoomScale="85" zoomScaleNormal="85" workbookViewId="0">
      <selection activeCell="F19" sqref="F19:H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93</v>
      </c>
      <c r="H15" s="13" t="s">
        <v>94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88</v>
      </c>
      <c r="E16" s="48" t="s">
        <v>89</v>
      </c>
      <c r="F16" s="18"/>
      <c r="G16" s="18">
        <v>5397.6</v>
      </c>
      <c r="H16" s="18">
        <v>112.9</v>
      </c>
      <c r="I16" s="18">
        <f>K36</f>
        <v>2183.88</v>
      </c>
      <c r="J16" s="18">
        <f>I16+H16+G16</f>
        <v>7694.380000000001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7" t="s">
        <v>32</v>
      </c>
      <c r="E20" s="97"/>
      <c r="F20" s="45" t="s">
        <v>90</v>
      </c>
      <c r="G20" s="45"/>
      <c r="H20" s="45"/>
      <c r="I20" s="9"/>
      <c r="J20" s="22">
        <v>0</v>
      </c>
      <c r="K20" s="9">
        <f>H21</f>
        <v>834.48</v>
      </c>
    </row>
    <row r="21" spans="3:11" ht="21" x14ac:dyDescent="0.35">
      <c r="C21" s="38"/>
      <c r="D21" s="8"/>
      <c r="E21" s="8"/>
      <c r="F21" s="45">
        <v>126</v>
      </c>
      <c r="G21" s="45">
        <v>12</v>
      </c>
      <c r="H21" s="46">
        <f>(F21-G21)*7.32</f>
        <v>834.48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114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15</v>
      </c>
      <c r="E24" s="8"/>
      <c r="F24" s="45" t="s">
        <v>91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D25" s="8"/>
      <c r="E25" s="8"/>
      <c r="F25" s="45">
        <v>0</v>
      </c>
      <c r="G25" s="45">
        <v>0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 x14ac:dyDescent="0.35">
      <c r="C28" s="37">
        <v>43962</v>
      </c>
      <c r="D28" s="97" t="s">
        <v>95</v>
      </c>
      <c r="E28" s="97"/>
      <c r="F28" s="45" t="s">
        <v>96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7"/>
      <c r="D30" s="67"/>
      <c r="E30" s="67"/>
      <c r="F30" s="80"/>
      <c r="G30" s="81"/>
      <c r="H30" s="81"/>
      <c r="I30" s="9"/>
      <c r="J30" s="22"/>
      <c r="K30" s="9"/>
    </row>
    <row r="31" spans="3:11" ht="35.1" customHeight="1" x14ac:dyDescent="0.35">
      <c r="C31" s="67"/>
      <c r="D31" s="67"/>
      <c r="E31" s="67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2183.88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7694.380000000001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3:H33"/>
    <mergeCell ref="C41:K41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2020-11-05T10:02:41Z</cp:lastPrinted>
  <dcterms:created xsi:type="dcterms:W3CDTF">2018-02-28T02:33:50Z</dcterms:created>
  <dcterms:modified xsi:type="dcterms:W3CDTF">2020-12-20T07:13:14Z</dcterms:modified>
</cp:coreProperties>
</file>