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9F34B342-7E2E-48D1-A795-9C6CA044F7CE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AUG 2020" sheetId="4" r:id="rId1"/>
    <sheet name="SEPT 2020" sheetId="5" r:id="rId2"/>
    <sheet name="OCT 2020" sheetId="6" r:id="rId3"/>
    <sheet name="NOV 2020" sheetId="7" r:id="rId4"/>
  </sheets>
  <externalReferences>
    <externalReference r:id="rId5"/>
  </externalReferences>
  <definedNames>
    <definedName name="_xlnm.Print_Area" localSheetId="0">'AUG 2020'!$A$1:$K$57</definedName>
    <definedName name="_xlnm.Print_Area" localSheetId="3">'NOV 2020'!$A$1:$K$54</definedName>
    <definedName name="_xlnm.Print_Area" localSheetId="2">'OCT 2020'!$A$1:$K$54</definedName>
    <definedName name="_xlnm.Print_Area" localSheetId="1">'SEPT 2020'!$A$1:$K$57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7" l="1"/>
  <c r="G16" i="6" l="1"/>
  <c r="H25" i="6" l="1"/>
  <c r="H21" i="6"/>
  <c r="K31" i="7" l="1"/>
  <c r="H29" i="7"/>
  <c r="K28" i="7" s="1"/>
  <c r="F26" i="7"/>
  <c r="H25" i="7"/>
  <c r="K24" i="7"/>
  <c r="F22" i="7"/>
  <c r="H21" i="7"/>
  <c r="K20" i="7" s="1"/>
  <c r="K32" i="7" s="1"/>
  <c r="I16" i="7" s="1"/>
  <c r="G16" i="7"/>
  <c r="H29" i="6"/>
  <c r="K28" i="6" s="1"/>
  <c r="K20" i="6" l="1"/>
  <c r="K32" i="6" s="1"/>
  <c r="K24" i="6"/>
  <c r="K31" i="6"/>
  <c r="F26" i="6"/>
  <c r="F22" i="6"/>
  <c r="I16" i="6" l="1"/>
  <c r="K34" i="6" s="1"/>
  <c r="H21" i="5"/>
  <c r="K20" i="5" s="1"/>
  <c r="H25" i="5"/>
  <c r="K24" i="5" s="1"/>
  <c r="K34" i="5"/>
  <c r="K32" i="5"/>
  <c r="K29" i="5"/>
  <c r="K27" i="5"/>
  <c r="F26" i="5"/>
  <c r="F22" i="5"/>
  <c r="J16" i="7" l="1"/>
  <c r="K34" i="7"/>
  <c r="J16" i="6"/>
  <c r="K35" i="5"/>
  <c r="I16" i="5" s="1"/>
  <c r="K37" i="5" s="1"/>
  <c r="H21" i="4"/>
  <c r="H25" i="4"/>
  <c r="J16" i="5" l="1"/>
  <c r="K20" i="4"/>
  <c r="K24" i="4"/>
  <c r="K34" i="4"/>
  <c r="K32" i="4"/>
  <c r="K29" i="4"/>
  <c r="K27" i="4"/>
  <c r="F26" i="4"/>
  <c r="F22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<sst xmlns="http://schemas.openxmlformats.org/spreadsheetml/2006/main" count="186" uniqueCount="61">
  <si>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</si>
  <si>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</si>
  <si>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</si>
  <si>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</si>
  <si>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</si>
  <si>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</si>
  <si>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</si>
  <si>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</si>
  <si>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</si>
  <si>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</si>
  <si>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</si>
  <si>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</si>
  <si>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</si>
  <si>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</si>
  <si>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</si>
  <si>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</si>
  <si>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</si>
  <si>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</si>
  <si>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</si>
  <si>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</si>
  <si>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</si>
  <si>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</si>
  <si>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</si>
  <si>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</si>
  <si>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</si>
  <si>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</si>
  <si>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</si>
  <si>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</si>
  <si>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</si>
  <si>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</si>
  <si>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</si>
  <si>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</si>
  <si>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</si>
  <si>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</si>
  <si>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</si>
  <si>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</si>
  <si>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</si>
  <si>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</si>
  <si>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WILFRED ARZAGA</t>
  </si>
  <si>
    <t>PHA17</t>
  </si>
  <si>
    <t>BILLING MONTH: AUGUST 2020</t>
  </si>
  <si>
    <t>SEPT 5 2020</t>
  </si>
  <si>
    <t>SEPT 15 2020</t>
  </si>
  <si>
    <t>PRES: AUG 25 2020 - PREV: JUL 29 2020 * 9.06</t>
  </si>
  <si>
    <t>PRES: AUG 25 2020 - PREV: JUL 29 2020 * 97.55</t>
  </si>
  <si>
    <t>BILLING MONTH: SEPTEMBER 2020</t>
  </si>
  <si>
    <t>OCT 5 2020</t>
  </si>
  <si>
    <t>OCT 15 2020</t>
  </si>
  <si>
    <t>PRES: SEPT 25 2020 - PREV: AUG 29 2020 * 8.63</t>
  </si>
  <si>
    <t>PRES: SEPT 25 2020 - PREV: AUG 29 2020 * 98.07</t>
  </si>
  <si>
    <t>BILLING MONTH: OCTOBER 2020</t>
  </si>
  <si>
    <t>NOV 5 2020</t>
  </si>
  <si>
    <t>NOV 15 2020</t>
  </si>
  <si>
    <t>ASU PAST DUE</t>
  </si>
  <si>
    <t>STANDARD RATE - ONGOING</t>
  </si>
  <si>
    <t>PRES: NOV  25 2020 - PREV: OCT 26 2020 * 8.02</t>
  </si>
  <si>
    <t>PRES: NOV 25 2020 - PREV: OCT 26 2020 * 98.03</t>
  </si>
  <si>
    <t>ASSOCIATION DUES</t>
  </si>
  <si>
    <t>FOR THE MONTH OF DEC 2020</t>
  </si>
  <si>
    <t>JENIFFER JAMIG</t>
  </si>
  <si>
    <t>PRES: NOV  25 2020 - PREV: OCT 26 2020 *8.02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</si>
</sst>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43" fontId="4" fillId="0" borderId="0" xfId="0" applyNumberFormat="1" applyFont="1" applyAlignment="1">
      <alignment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4</xdr:col>
      <xdr:colOff>433298</xdr:colOff>
      <xdr:row>50</xdr:row>
      <xdr:rowOff>100693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396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8520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2887325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DMO%20LEDGER/VDMO%20PHA17%20-%20ARZA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10">
          <cell r="E10">
            <v>292.64999999999998</v>
          </cell>
        </row>
      </sheetData>
      <sheetData sheetId="1">
        <row r="12">
          <cell r="E12">
            <v>10617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topLeftCell="A4" zoomScale="70" zoomScaleNormal="70" workbookViewId="0">
      <selection activeCell="R17" sqref="R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97.55</v>
      </c>
      <c r="J16" s="18">
        <f>I16+H16+G16</f>
        <v>97.55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43960</v>
      </c>
      <c r="D20" s="67" t="s">
        <v>32</v>
      </c>
      <c r="E20" s="67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 x14ac:dyDescent="0.35">
      <c r="C22" s="37"/>
      <c r="D22" s="57" t="s">
        <v>36</v>
      </c>
      <c r="E22" s="57"/>
      <c r="F22" s="58">
        <f>F21-G21</f>
        <v>0</v>
      </c>
      <c r="G22" s="58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43960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97.55</v>
      </c>
    </row>
    <row r="25" spans="3:11" ht="21" x14ac:dyDescent="0.35">
      <c r="C25" s="37"/>
      <c r="D25" s="8"/>
      <c r="E25" s="8"/>
      <c r="F25" s="44">
        <v>1</v>
      </c>
      <c r="G25" s="44">
        <v>0</v>
      </c>
      <c r="H25" s="45">
        <f>(F25-G25)*97.55</f>
        <v>97.55</v>
      </c>
      <c r="I25" s="9"/>
      <c r="J25" s="9"/>
      <c r="K25" s="9"/>
    </row>
    <row r="26" spans="3:11" ht="21" x14ac:dyDescent="0.35">
      <c r="C26" s="37"/>
      <c r="D26" s="57" t="s">
        <v>37</v>
      </c>
      <c r="E26" s="57"/>
      <c r="F26" s="58">
        <f>F25-G25</f>
        <v>1</v>
      </c>
      <c r="G26" s="58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9"/>
      <c r="G29" s="60"/>
      <c r="H29" s="60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0"/>
      <c r="G30" s="60"/>
      <c r="H30" s="60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59"/>
      <c r="G32" s="60"/>
      <c r="H32" s="60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97.55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97.55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6" t="s">
        <v>17</v>
      </c>
      <c r="D40" s="56"/>
      <c r="E40" s="56"/>
      <c r="F40" s="56"/>
      <c r="G40" s="56"/>
      <c r="H40" s="56"/>
      <c r="I40" s="56"/>
      <c r="J40" s="56"/>
      <c r="K40" s="5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1"/>
      <c r="D45" s="61"/>
      <c r="E45" s="61"/>
      <c r="F45" s="61"/>
      <c r="G45" s="61"/>
      <c r="H45" s="61"/>
      <c r="I45" s="61"/>
      <c r="J45" s="61"/>
      <c r="K45" s="6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5" t="s">
        <v>33</v>
      </c>
      <c r="D54" s="55"/>
      <c r="E54" s="55"/>
      <c r="F54" s="8"/>
      <c r="G54" s="55" t="s">
        <v>31</v>
      </c>
      <c r="H54" s="55"/>
      <c r="I54" s="9"/>
      <c r="J54" s="9"/>
      <c r="K54" s="9"/>
    </row>
    <row r="55" spans="3:11" ht="21" x14ac:dyDescent="0.35">
      <c r="C55" s="56" t="s">
        <v>23</v>
      </c>
      <c r="D55" s="56"/>
      <c r="E55" s="56"/>
      <c r="F55" s="8"/>
      <c r="G55" s="56" t="s">
        <v>24</v>
      </c>
      <c r="H55" s="5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opLeftCell="A10" zoomScale="70" zoomScaleNormal="70" workbookViewId="0">
      <selection activeCell="S18" sqref="S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/>
      <c r="H16" s="18">
        <v>97.55</v>
      </c>
      <c r="I16" s="18">
        <f>K35</f>
        <v>0</v>
      </c>
      <c r="J16" s="18">
        <f>I16+H16+G16</f>
        <v>97.55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67" t="s">
        <v>32</v>
      </c>
      <c r="E20" s="67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 x14ac:dyDescent="0.35">
      <c r="C22" s="37"/>
      <c r="D22" s="57" t="s">
        <v>36</v>
      </c>
      <c r="E22" s="57"/>
      <c r="F22" s="58">
        <f>F21-G21</f>
        <v>0</v>
      </c>
      <c r="G22" s="58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1</v>
      </c>
      <c r="G25" s="44">
        <v>1</v>
      </c>
      <c r="H25" s="45">
        <f>(F25-G25)*98.07</f>
        <v>0</v>
      </c>
      <c r="I25" s="9"/>
      <c r="J25" s="9"/>
      <c r="K25" s="9"/>
    </row>
    <row r="26" spans="3:11" ht="21" x14ac:dyDescent="0.35">
      <c r="C26" s="37"/>
      <c r="D26" s="57" t="s">
        <v>37</v>
      </c>
      <c r="E26" s="57"/>
      <c r="F26" s="58">
        <f>F25-G25</f>
        <v>0</v>
      </c>
      <c r="G26" s="58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9"/>
      <c r="G29" s="60"/>
      <c r="H29" s="60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0"/>
      <c r="G30" s="60"/>
      <c r="H30" s="60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59"/>
      <c r="G32" s="60"/>
      <c r="H32" s="60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97.55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6" t="s">
        <v>17</v>
      </c>
      <c r="D40" s="56"/>
      <c r="E40" s="56"/>
      <c r="F40" s="56"/>
      <c r="G40" s="56"/>
      <c r="H40" s="56"/>
      <c r="I40" s="56"/>
      <c r="J40" s="56"/>
      <c r="K40" s="5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1"/>
      <c r="D45" s="61"/>
      <c r="E45" s="61"/>
      <c r="F45" s="61"/>
      <c r="G45" s="61"/>
      <c r="H45" s="61"/>
      <c r="I45" s="61"/>
      <c r="J45" s="61"/>
      <c r="K45" s="6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5" t="s">
        <v>33</v>
      </c>
      <c r="D54" s="55"/>
      <c r="E54" s="55"/>
      <c r="F54" s="8"/>
      <c r="G54" s="55" t="s">
        <v>31</v>
      </c>
      <c r="H54" s="55"/>
      <c r="I54" s="9"/>
      <c r="J54" s="9"/>
      <c r="K54" s="9"/>
    </row>
    <row r="55" spans="3:11" ht="21" x14ac:dyDescent="0.35">
      <c r="C55" s="56" t="s">
        <v>23</v>
      </c>
      <c r="D55" s="56"/>
      <c r="E55" s="56"/>
      <c r="F55" s="8"/>
      <c r="G55" s="56" t="s">
        <v>24</v>
      </c>
      <c r="H55" s="5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57"/>
  <sheetViews>
    <sheetView topLeftCell="A16" zoomScale="85" zoomScaleNormal="85" workbookViewId="0">
      <selection activeCell="F20" sqref="F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53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51</v>
      </c>
      <c r="E16" s="47" t="s">
        <v>52</v>
      </c>
      <c r="F16" s="18"/>
      <c r="G16" s="18">
        <f>'[1]ASSOC DUES'!$E$12</f>
        <v>10617</v>
      </c>
      <c r="H16" s="18">
        <v>97.55</v>
      </c>
      <c r="I16" s="18">
        <f>K32</f>
        <v>2341.73</v>
      </c>
      <c r="J16" s="18">
        <f>I16+H16+G16</f>
        <v>13056.28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2:11" ht="21" x14ac:dyDescent="0.35">
      <c r="C20" s="36">
        <v>43962</v>
      </c>
      <c r="D20" s="68" t="s">
        <v>32</v>
      </c>
      <c r="E20" s="68"/>
      <c r="F20" s="44" t="s">
        <v>60</v>
      </c>
      <c r="G20" s="44"/>
      <c r="H20" s="44"/>
      <c r="I20" s="9"/>
      <c r="J20" s="22">
        <v>0</v>
      </c>
      <c r="K20" s="9">
        <f>H21</f>
        <v>120.3</v>
      </c>
    </row>
    <row r="21" spans="2:11" ht="21" x14ac:dyDescent="0.35">
      <c r="C21" s="37"/>
      <c r="D21" s="8"/>
      <c r="E21" s="8"/>
      <c r="F21" s="44">
        <v>15</v>
      </c>
      <c r="G21" s="44">
        <v>0</v>
      </c>
      <c r="H21" s="45">
        <f>(F21-G21)*8.02</f>
        <v>120.3</v>
      </c>
      <c r="I21" s="9"/>
      <c r="J21" s="9"/>
      <c r="K21" s="9"/>
    </row>
    <row r="22" spans="2:11" ht="21" x14ac:dyDescent="0.35">
      <c r="C22" s="37"/>
      <c r="D22" s="57" t="s">
        <v>36</v>
      </c>
      <c r="E22" s="57"/>
      <c r="F22" s="58">
        <f>F21-G21</f>
        <v>15</v>
      </c>
      <c r="G22" s="58"/>
      <c r="H22" s="54" t="s">
        <v>54</v>
      </c>
      <c r="I22" s="9"/>
      <c r="J22" s="9"/>
      <c r="K22" s="9"/>
    </row>
    <row r="23" spans="2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2:11" ht="21" x14ac:dyDescent="0.35">
      <c r="C24" s="36">
        <v>43962</v>
      </c>
      <c r="D24" s="7" t="s">
        <v>15</v>
      </c>
      <c r="E24" s="8"/>
      <c r="F24" s="44" t="s">
        <v>56</v>
      </c>
      <c r="G24" s="44"/>
      <c r="H24" s="44"/>
      <c r="I24" s="9"/>
      <c r="J24" s="22">
        <v>0</v>
      </c>
      <c r="K24" s="9">
        <f>H25</f>
        <v>98.03</v>
      </c>
    </row>
    <row r="25" spans="2:11" ht="21" x14ac:dyDescent="0.35">
      <c r="C25" s="37"/>
      <c r="D25" s="8"/>
      <c r="E25" s="8"/>
      <c r="F25" s="44">
        <v>2</v>
      </c>
      <c r="G25" s="44">
        <v>1</v>
      </c>
      <c r="H25" s="45">
        <f>(F25-G25)*98.03</f>
        <v>98.03</v>
      </c>
      <c r="I25" s="9"/>
      <c r="J25" s="9"/>
      <c r="K25" s="9"/>
    </row>
    <row r="26" spans="2:11" ht="21" x14ac:dyDescent="0.35">
      <c r="C26" s="37"/>
      <c r="D26" s="57" t="s">
        <v>37</v>
      </c>
      <c r="E26" s="57"/>
      <c r="F26" s="58">
        <f>F25-G25</f>
        <v>1</v>
      </c>
      <c r="G26" s="58"/>
      <c r="H26" s="43"/>
      <c r="I26" s="9"/>
      <c r="J26" s="9"/>
      <c r="K26" s="9"/>
    </row>
    <row r="27" spans="2:11" ht="21" x14ac:dyDescent="0.35">
      <c r="C27" s="37"/>
      <c r="D27" s="51"/>
      <c r="E27" s="51"/>
      <c r="F27" s="52"/>
      <c r="G27" s="52"/>
      <c r="H27" s="43"/>
      <c r="I27" s="9"/>
      <c r="J27" s="9"/>
      <c r="K27" s="9"/>
    </row>
    <row r="28" spans="2:11" ht="21" x14ac:dyDescent="0.35">
      <c r="C28" s="36">
        <v>44170</v>
      </c>
      <c r="D28" s="68" t="s">
        <v>57</v>
      </c>
      <c r="E28" s="68"/>
      <c r="F28" s="44" t="s">
        <v>58</v>
      </c>
      <c r="G28" s="44"/>
      <c r="H28" s="44"/>
      <c r="I28" s="9"/>
      <c r="J28" s="22">
        <v>0</v>
      </c>
      <c r="K28" s="9">
        <f>H29</f>
        <v>2123.4</v>
      </c>
    </row>
    <row r="29" spans="2:11" ht="21" customHeight="1" x14ac:dyDescent="0.35">
      <c r="C29" s="37"/>
      <c r="D29" s="8"/>
      <c r="E29" s="8"/>
      <c r="F29" s="44">
        <v>35.39</v>
      </c>
      <c r="G29" s="44">
        <v>60</v>
      </c>
      <c r="H29" s="45">
        <f>F29*G29</f>
        <v>2123.4</v>
      </c>
      <c r="I29" s="9"/>
      <c r="J29" s="22"/>
      <c r="K29" s="9"/>
    </row>
    <row r="30" spans="2:11" ht="27" customHeight="1" x14ac:dyDescent="0.35">
      <c r="C30" s="38"/>
      <c r="D30" s="42"/>
      <c r="E30" s="42"/>
      <c r="F30" s="50"/>
      <c r="G30" s="50"/>
      <c r="H30" s="50"/>
      <c r="I30" s="9"/>
      <c r="J30" s="9"/>
      <c r="K30" s="9"/>
    </row>
    <row r="31" spans="2:11" ht="21" x14ac:dyDescent="0.35">
      <c r="C31" s="39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1">
        <f>I31+J31</f>
        <v>0</v>
      </c>
    </row>
    <row r="32" spans="2:11" ht="21" x14ac:dyDescent="0.35">
      <c r="B32" s="8"/>
      <c r="C32" s="38"/>
      <c r="D32" s="8"/>
      <c r="E32" s="8"/>
      <c r="F32" s="8"/>
      <c r="G32" s="8"/>
      <c r="H32" s="8"/>
      <c r="I32" s="9"/>
      <c r="J32" s="22"/>
      <c r="K32" s="9">
        <f>SUM(K20:K31)</f>
        <v>2341.73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2"/>
      <c r="H34" s="33" t="s">
        <v>16</v>
      </c>
      <c r="I34" s="34"/>
      <c r="J34" s="34"/>
      <c r="K34" s="35">
        <f>I16+H16+G16</f>
        <v>13056.28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56" t="s">
        <v>17</v>
      </c>
      <c r="D37" s="56"/>
      <c r="E37" s="56"/>
      <c r="F37" s="56"/>
      <c r="G37" s="56"/>
      <c r="H37" s="56"/>
      <c r="I37" s="56"/>
      <c r="J37" s="56"/>
      <c r="K37" s="56"/>
      <c r="L37" s="3"/>
    </row>
    <row r="38" spans="2:12" s="8" customFormat="1" ht="21" x14ac:dyDescent="0.35">
      <c r="B38" s="3"/>
      <c r="C38" s="3"/>
      <c r="D38" s="3"/>
      <c r="E38" s="3"/>
      <c r="F38" s="3"/>
      <c r="G38" s="3"/>
      <c r="H38" s="3"/>
      <c r="I38" s="4"/>
      <c r="J38" s="4"/>
      <c r="K38" s="4"/>
      <c r="L38" s="3"/>
    </row>
    <row r="39" spans="2:12" s="8" customFormat="1" ht="21" x14ac:dyDescent="0.35">
      <c r="B39" s="3"/>
      <c r="C39" s="3"/>
      <c r="D39" s="3"/>
      <c r="E39" s="3"/>
      <c r="F39" s="3"/>
      <c r="G39" s="3"/>
      <c r="H39" s="3"/>
      <c r="I39" s="4"/>
      <c r="J39" s="4"/>
      <c r="K39" s="4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61"/>
      <c r="D42" s="61"/>
      <c r="E42" s="61"/>
      <c r="F42" s="61"/>
      <c r="G42" s="61"/>
      <c r="H42" s="61"/>
      <c r="I42" s="61"/>
      <c r="J42" s="61"/>
      <c r="K42" s="61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0"/>
      <c r="J43" s="40"/>
      <c r="K43" s="40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55" t="s">
        <v>33</v>
      </c>
      <c r="D51" s="55"/>
      <c r="E51" s="55"/>
      <c r="F51" s="8"/>
      <c r="G51" s="55" t="s">
        <v>31</v>
      </c>
      <c r="H51" s="55"/>
      <c r="I51" s="9"/>
      <c r="J51" s="9"/>
      <c r="K51" s="9"/>
    </row>
    <row r="52" spans="3:11" ht="21" x14ac:dyDescent="0.35">
      <c r="C52" s="56" t="s">
        <v>23</v>
      </c>
      <c r="D52" s="56"/>
      <c r="E52" s="56"/>
      <c r="F52" s="8"/>
      <c r="G52" s="56" t="s">
        <v>24</v>
      </c>
      <c r="H52" s="56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8"/>
      <c r="J54" s="41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6">
    <mergeCell ref="C51:E51"/>
    <mergeCell ref="G51:H51"/>
    <mergeCell ref="C52:E52"/>
    <mergeCell ref="G52:H52"/>
    <mergeCell ref="D26:E26"/>
    <mergeCell ref="F26:G26"/>
    <mergeCell ref="C37:K37"/>
    <mergeCell ref="C42:K42"/>
    <mergeCell ref="D28:E28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57"/>
  <sheetViews>
    <sheetView tabSelected="1" topLeftCell="A19" zoomScale="85" zoomScaleNormal="85" workbookViewId="0">
      <selection activeCell="D20" sqref="D20:E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53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51</v>
      </c>
      <c r="E16" s="47" t="s">
        <v>52</v>
      </c>
      <c r="F16" s="18"/>
      <c r="G16" s="18">
        <f>2123.4*5</f>
        <v>10617</v>
      </c>
      <c r="H16" s="18">
        <f>'[1]WTR ELEC'!$E$10</f>
        <v>292.64999999999998</v>
      </c>
      <c r="I16" s="18">
        <f>K32</f>
        <v>2341.73</v>
      </c>
      <c r="J16" s="18">
        <f>I16+H16+G16</f>
        <v>13251.380000000001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2:11" ht="21" x14ac:dyDescent="0.35">
      <c r="C20" s="36">
        <v>43962</v>
      </c>
      <c r="D20" s="68" t="s">
        <v>32</v>
      </c>
      <c r="E20" s="68"/>
      <c r="F20" s="44" t="s">
        <v>55</v>
      </c>
      <c r="G20" s="44"/>
      <c r="H20" s="44"/>
      <c r="I20" s="9"/>
      <c r="J20" s="22">
        <v>0</v>
      </c>
      <c r="K20" s="9">
        <f>H21</f>
        <v>120.3</v>
      </c>
    </row>
    <row r="21" spans="2:11" ht="21" x14ac:dyDescent="0.35">
      <c r="C21" s="37"/>
      <c r="D21" s="8"/>
      <c r="E21" s="8"/>
      <c r="F21" s="44">
        <v>15</v>
      </c>
      <c r="G21" s="44">
        <v>0</v>
      </c>
      <c r="H21" s="45">
        <f>(F21-G21)*8.02</f>
        <v>120.3</v>
      </c>
      <c r="I21" s="9"/>
      <c r="J21" s="9"/>
      <c r="K21" s="9"/>
    </row>
    <row r="22" spans="2:11" ht="21" x14ac:dyDescent="0.35">
      <c r="C22" s="37"/>
      <c r="D22" s="57" t="s">
        <v>36</v>
      </c>
      <c r="E22" s="57"/>
      <c r="F22" s="58">
        <f>F21-G21</f>
        <v>15</v>
      </c>
      <c r="G22" s="58"/>
      <c r="H22" s="54" t="s">
        <v>54</v>
      </c>
      <c r="I22" s="9"/>
      <c r="J22" s="9"/>
      <c r="K22" s="9"/>
    </row>
    <row r="23" spans="2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2:11" ht="21" x14ac:dyDescent="0.35">
      <c r="C24" s="36">
        <v>43962</v>
      </c>
      <c r="D24" s="7" t="s">
        <v>15</v>
      </c>
      <c r="E24" s="8"/>
      <c r="F24" s="44" t="s">
        <v>56</v>
      </c>
      <c r="G24" s="44"/>
      <c r="H24" s="44"/>
      <c r="I24" s="9"/>
      <c r="J24" s="22">
        <v>0</v>
      </c>
      <c r="K24" s="9">
        <f>H25</f>
        <v>98.03</v>
      </c>
    </row>
    <row r="25" spans="2:11" ht="21" x14ac:dyDescent="0.35">
      <c r="C25" s="37"/>
      <c r="D25" s="8"/>
      <c r="E25" s="8"/>
      <c r="F25" s="44">
        <v>2</v>
      </c>
      <c r="G25" s="44">
        <v>1</v>
      </c>
      <c r="H25" s="45">
        <f>(F25-G25)*98.03</f>
        <v>98.03</v>
      </c>
      <c r="I25" s="9"/>
      <c r="J25" s="9"/>
      <c r="K25" s="9"/>
    </row>
    <row r="26" spans="2:11" ht="21" x14ac:dyDescent="0.35">
      <c r="C26" s="37"/>
      <c r="D26" s="57" t="s">
        <v>37</v>
      </c>
      <c r="E26" s="57"/>
      <c r="F26" s="58">
        <f>F25-G25</f>
        <v>1</v>
      </c>
      <c r="G26" s="58"/>
      <c r="H26" s="43"/>
      <c r="I26" s="9"/>
      <c r="J26" s="9"/>
      <c r="K26" s="9"/>
    </row>
    <row r="27" spans="2:11" ht="21" x14ac:dyDescent="0.35">
      <c r="C27" s="37"/>
      <c r="D27" s="51"/>
      <c r="E27" s="51"/>
      <c r="F27" s="52"/>
      <c r="G27" s="52"/>
      <c r="H27" s="43"/>
      <c r="I27" s="9"/>
      <c r="J27" s="9"/>
      <c r="K27" s="9"/>
    </row>
    <row r="28" spans="2:11" ht="21" x14ac:dyDescent="0.35">
      <c r="C28" s="36">
        <v>44170</v>
      </c>
      <c r="D28" s="68" t="s">
        <v>57</v>
      </c>
      <c r="E28" s="68"/>
      <c r="F28" s="44" t="s">
        <v>58</v>
      </c>
      <c r="G28" s="44"/>
      <c r="H28" s="44"/>
      <c r="I28" s="9"/>
      <c r="J28" s="22">
        <v>0</v>
      </c>
      <c r="K28" s="9">
        <f>H29</f>
        <v>2123.4</v>
      </c>
    </row>
    <row r="29" spans="2:11" ht="21" customHeight="1" x14ac:dyDescent="0.35">
      <c r="C29" s="37"/>
      <c r="D29" s="8"/>
      <c r="E29" s="8"/>
      <c r="F29" s="44">
        <v>35.39</v>
      </c>
      <c r="G29" s="44">
        <v>60</v>
      </c>
      <c r="H29" s="45">
        <f>F29*G29</f>
        <v>2123.4</v>
      </c>
      <c r="I29" s="9"/>
      <c r="J29" s="22"/>
      <c r="K29" s="9"/>
    </row>
    <row r="30" spans="2:11" ht="27" customHeight="1" x14ac:dyDescent="0.35">
      <c r="C30" s="38"/>
      <c r="D30" s="42"/>
      <c r="E30" s="42"/>
      <c r="F30" s="53"/>
      <c r="G30" s="53"/>
      <c r="H30" s="53"/>
      <c r="I30" s="9"/>
      <c r="J30" s="9"/>
      <c r="K30" s="9"/>
    </row>
    <row r="31" spans="2:11" ht="21" x14ac:dyDescent="0.35">
      <c r="C31" s="39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1">
        <f>I31+J31</f>
        <v>0</v>
      </c>
    </row>
    <row r="32" spans="2:11" ht="21" x14ac:dyDescent="0.35">
      <c r="B32" s="8"/>
      <c r="C32" s="38"/>
      <c r="D32" s="8"/>
      <c r="E32" s="8"/>
      <c r="F32" s="8"/>
      <c r="G32" s="8"/>
      <c r="H32" s="8"/>
      <c r="I32" s="9"/>
      <c r="J32" s="22"/>
      <c r="K32" s="9">
        <f>SUM(K20:K31)</f>
        <v>2341.73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2"/>
      <c r="H34" s="33" t="s">
        <v>16</v>
      </c>
      <c r="I34" s="34"/>
      <c r="J34" s="34"/>
      <c r="K34" s="35">
        <f>I16+H16+G16</f>
        <v>13251.380000000001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56" t="s">
        <v>17</v>
      </c>
      <c r="D37" s="56"/>
      <c r="E37" s="56"/>
      <c r="F37" s="56"/>
      <c r="G37" s="56"/>
      <c r="H37" s="56"/>
      <c r="I37" s="56"/>
      <c r="J37" s="56"/>
      <c r="K37" s="56"/>
      <c r="L37" s="3"/>
    </row>
    <row r="38" spans="2:12" s="8" customFormat="1" ht="21" x14ac:dyDescent="0.35">
      <c r="B38" s="3"/>
      <c r="C38" s="3"/>
      <c r="D38" s="3"/>
      <c r="E38" s="3"/>
      <c r="F38" s="3"/>
      <c r="G38" s="3"/>
      <c r="H38" s="3"/>
      <c r="I38" s="4"/>
      <c r="J38" s="4"/>
      <c r="K38" s="4"/>
      <c r="L38" s="3"/>
    </row>
    <row r="39" spans="2:12" s="8" customFormat="1" ht="21" x14ac:dyDescent="0.35">
      <c r="B39" s="3"/>
      <c r="C39" s="3"/>
      <c r="D39" s="3"/>
      <c r="E39" s="3"/>
      <c r="F39" s="3"/>
      <c r="G39" s="3"/>
      <c r="H39" s="3"/>
      <c r="I39" s="4"/>
      <c r="J39" s="4"/>
      <c r="K39" s="4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61"/>
      <c r="D42" s="61"/>
      <c r="E42" s="61"/>
      <c r="F42" s="61"/>
      <c r="G42" s="61"/>
      <c r="H42" s="61"/>
      <c r="I42" s="61"/>
      <c r="J42" s="61"/>
      <c r="K42" s="61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0"/>
      <c r="J43" s="40"/>
      <c r="K43" s="40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55" t="s">
        <v>59</v>
      </c>
      <c r="D51" s="55"/>
      <c r="E51" s="55"/>
      <c r="F51" s="8"/>
      <c r="G51" s="55" t="s">
        <v>31</v>
      </c>
      <c r="H51" s="55"/>
      <c r="I51" s="9"/>
      <c r="J51" s="9"/>
      <c r="K51" s="9"/>
    </row>
    <row r="52" spans="3:11" ht="21" x14ac:dyDescent="0.35">
      <c r="C52" s="56" t="s">
        <v>23</v>
      </c>
      <c r="D52" s="56"/>
      <c r="E52" s="56"/>
      <c r="F52" s="8"/>
      <c r="G52" s="56" t="s">
        <v>24</v>
      </c>
      <c r="H52" s="56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8"/>
      <c r="J54" s="41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6">
    <mergeCell ref="C52:E52"/>
    <mergeCell ref="G52:H52"/>
    <mergeCell ref="D26:E26"/>
    <mergeCell ref="F26:G26"/>
    <mergeCell ref="D28:E28"/>
    <mergeCell ref="C37:K37"/>
    <mergeCell ref="C42:K42"/>
    <mergeCell ref="C51:E51"/>
    <mergeCell ref="G51:H5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AUG 2020</vt:lpstr>
      <vt:lpstr>SEPT 2020</vt:lpstr>
      <vt:lpstr>OCT 2020</vt:lpstr>
      <vt:lpstr>NOV 2020</vt:lpstr>
      <vt:lpstr>'AUG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2020-12-20T07:24:39Z</cp:lastPrinted>
  <dcterms:created xsi:type="dcterms:W3CDTF">2018-02-28T02:33:50Z</dcterms:created>
  <dcterms:modified xsi:type="dcterms:W3CDTF">2020-12-20T07:24:58Z</dcterms:modified>
</cp:coreProperties>
</file>