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6" activeTab="11"/>
  </bookViews>
  <sheets>
    <sheet name="DEC 2019" sheetId="3" r:id="rId1"/>
    <sheet name="JAN 2020" sheetId="4" r:id="rId2"/>
    <sheet name="FEB 2020" sheetId="5" r:id="rId3"/>
    <sheet name="MAR 2020" sheetId="6" r:id="rId4"/>
    <sheet name="APR 2020" sheetId="8" r:id="rId5"/>
    <sheet name="MAY 2020" sheetId="9" r:id="rId6"/>
    <sheet name="JUN 2020" sheetId="10" r:id="rId7"/>
    <sheet name="JUL 2020" sheetId="11" r:id="rId8"/>
    <sheet name="AUG 2020" sheetId="12" r:id="rId9"/>
    <sheet name="SEPT 2020" sheetId="13" r:id="rId10"/>
    <sheet name="OCT 2020" sheetId="14" r:id="rId11"/>
    <sheet name="NOV 2020" sheetId="16" r:id="rId12"/>
  </sheets>
  <externalReferences>
    <externalReference r:id="rId13"/>
  </externalReferences>
  <definedNames>
    <definedName name="_xlnm.Print_Area" localSheetId="4">'APR 2020'!$A$1:$K$59</definedName>
    <definedName name="_xlnm.Print_Area" localSheetId="8">'AUG 2020'!$A$1:$K$57</definedName>
    <definedName name="_xlnm.Print_Area" localSheetId="0">'DEC 2019'!$A$1:$L$57</definedName>
    <definedName name="_xlnm.Print_Area" localSheetId="2">'FEB 2020'!$A$1:$K$57</definedName>
    <definedName name="_xlnm.Print_Area" localSheetId="1">'JAN 2020'!$A$1:$L$57</definedName>
    <definedName name="_xlnm.Print_Area" localSheetId="7">'JUL 2020'!$A$1:$K$57</definedName>
    <definedName name="_xlnm.Print_Area" localSheetId="6">'JUN 2020'!$A$1:$K$57</definedName>
    <definedName name="_xlnm.Print_Area" localSheetId="3">'MAR 2020'!$A$1:$K$57</definedName>
    <definedName name="_xlnm.Print_Area" localSheetId="5">'MAY 2020'!$A$1:$K$60</definedName>
    <definedName name="_xlnm.Print_Area" localSheetId="11">'NOV 2020'!$A$1:$K$55</definedName>
    <definedName name="_xlnm.Print_Area" localSheetId="10">'OCT 2020'!$A$1:$K$57</definedName>
    <definedName name="_xlnm.Print_Area" localSheetId="9">'SEPT 2020'!$A$1:$K$57</definedName>
  </definedNames>
  <calcPr calcId="152511"/>
</workbook>
</file>

<file path=xl/calcChain.xml><?xml version="1.0" encoding="utf-8"?>
<calcChain xmlns="http://schemas.openxmlformats.org/spreadsheetml/2006/main">
  <c r="K34" i="16" l="1"/>
  <c r="H16" i="16"/>
  <c r="G16" i="16"/>
  <c r="H25" i="16" l="1"/>
  <c r="H21" i="16"/>
  <c r="H29" i="16" l="1"/>
  <c r="K29" i="16" s="1"/>
  <c r="K33" i="16" l="1"/>
  <c r="K31" i="16"/>
  <c r="F26" i="16"/>
  <c r="K24" i="16"/>
  <c r="F22" i="16"/>
  <c r="K20" i="16"/>
  <c r="I16" i="16" l="1"/>
  <c r="K36" i="16" s="1"/>
  <c r="H25" i="14"/>
  <c r="J16" i="16" l="1"/>
  <c r="H21" i="14"/>
  <c r="K35" i="14" l="1"/>
  <c r="K33" i="14"/>
  <c r="K30" i="14"/>
  <c r="K28" i="14"/>
  <c r="F26" i="14"/>
  <c r="K24" i="14"/>
  <c r="F22" i="14"/>
  <c r="K20" i="14"/>
  <c r="K36" i="14" l="1"/>
  <c r="I16" i="14" s="1"/>
  <c r="K38" i="14" s="1"/>
  <c r="H25" i="13"/>
  <c r="J16" i="14" l="1"/>
  <c r="H21" i="13"/>
  <c r="K20" i="13" s="1"/>
  <c r="H25" i="12"/>
  <c r="H21" i="12"/>
  <c r="K35" i="13"/>
  <c r="K33" i="13"/>
  <c r="K30" i="13"/>
  <c r="K28" i="13"/>
  <c r="F26" i="13"/>
  <c r="K24" i="13"/>
  <c r="F22" i="13"/>
  <c r="K36" i="13" l="1"/>
  <c r="I16" i="13" s="1"/>
  <c r="K38" i="13"/>
  <c r="J16" i="13"/>
  <c r="H25" i="11"/>
  <c r="K24" i="12"/>
  <c r="K35" i="12"/>
  <c r="K33" i="12"/>
  <c r="K30" i="12"/>
  <c r="K28" i="12"/>
  <c r="F26" i="12"/>
  <c r="F22" i="12"/>
  <c r="K20" i="12"/>
  <c r="K36" i="12" l="1"/>
  <c r="I16" i="12" s="1"/>
  <c r="J16" i="12" s="1"/>
  <c r="H21" i="11"/>
  <c r="K20" i="11" s="1"/>
  <c r="K24" i="11"/>
  <c r="K35" i="11"/>
  <c r="K33" i="11"/>
  <c r="K30" i="11"/>
  <c r="F26" i="11"/>
  <c r="F22" i="11"/>
  <c r="K38" i="12" l="1"/>
  <c r="K28" i="11"/>
  <c r="K36" i="11" s="1"/>
  <c r="I16" i="11" s="1"/>
  <c r="H25" i="10"/>
  <c r="K35" i="10"/>
  <c r="K33" i="10"/>
  <c r="K30" i="10"/>
  <c r="F26" i="10"/>
  <c r="K24" i="10"/>
  <c r="F22" i="10"/>
  <c r="H21" i="10"/>
  <c r="K20" i="10" s="1"/>
  <c r="K38" i="11" l="1"/>
  <c r="J16" i="11"/>
  <c r="K28" i="10"/>
  <c r="K36" i="10" s="1"/>
  <c r="I16" i="10" s="1"/>
  <c r="H21" i="9"/>
  <c r="K20" i="9" s="1"/>
  <c r="K35" i="9"/>
  <c r="K33" i="9"/>
  <c r="K30" i="9"/>
  <c r="F26" i="9"/>
  <c r="H25" i="9"/>
  <c r="K24" i="9" s="1"/>
  <c r="F22" i="9"/>
  <c r="I28" i="9"/>
  <c r="K28" i="9" s="1"/>
  <c r="J16" i="10" l="1"/>
  <c r="K38" i="10"/>
  <c r="K36" i="9"/>
  <c r="I16" i="9" s="1"/>
  <c r="F26" i="8"/>
  <c r="F22" i="8"/>
  <c r="K38" i="9" l="1"/>
  <c r="J16" i="9"/>
  <c r="H25" i="8"/>
  <c r="H21" i="8"/>
  <c r="I28" i="8" s="1"/>
  <c r="K35" i="8"/>
  <c r="K33" i="8"/>
  <c r="K30" i="8"/>
  <c r="K24" i="8"/>
  <c r="K20" i="8" l="1"/>
  <c r="K28" i="8"/>
  <c r="K36" i="8"/>
  <c r="I16" i="8" s="1"/>
  <c r="K38" i="8" s="1"/>
  <c r="K34" i="6"/>
  <c r="K32" i="6"/>
  <c r="K29" i="6"/>
  <c r="K27" i="6"/>
  <c r="H25" i="6"/>
  <c r="K24" i="6" s="1"/>
  <c r="H21" i="6"/>
  <c r="K20" i="6" s="1"/>
  <c r="K35" i="6" l="1"/>
  <c r="I16" i="6" s="1"/>
  <c r="J16" i="8"/>
  <c r="J16" i="6"/>
  <c r="K37" i="6"/>
  <c r="H25" i="5"/>
  <c r="K34" i="5" l="1"/>
  <c r="K32" i="5"/>
  <c r="K29" i="5"/>
  <c r="K27" i="5"/>
  <c r="K24" i="5"/>
  <c r="H21" i="5"/>
  <c r="K20" i="5" s="1"/>
  <c r="K35" i="5" l="1"/>
  <c r="I16" i="5" s="1"/>
  <c r="K37" i="5" s="1"/>
  <c r="H21" i="4"/>
  <c r="J16" i="5" l="1"/>
  <c r="H25" i="4"/>
  <c r="K34" i="4" l="1"/>
  <c r="K32" i="4"/>
  <c r="K29" i="4"/>
  <c r="K27" i="4"/>
  <c r="K24" i="4"/>
  <c r="K20" i="4"/>
  <c r="K35" i="4" l="1"/>
  <c r="I16" i="4" s="1"/>
  <c r="K37" i="4" s="1"/>
  <c r="J16" i="4"/>
  <c r="H25" i="3"/>
  <c r="H21" i="3" l="1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<sst xmlns="http://schemas.openxmlformats.org/spreadsheetml/2006/main" count="536" uniqueCount="110">
  <si>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</si>
  <si>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</si>
  <si>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</si>
  <si>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</si>
  <si>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</si>
  <si>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</si>
  <si>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</si>
  <si>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</si>
  <si>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</si>
  <si>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</si>
  <si>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</si>
  <si>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</si>
  <si>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</si>
  <si>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</si>
  <si>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</si>
  <si>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</si>
  <si>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</si>
  <si>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</si>
  <si>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</si>
  <si>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</si>
  <si>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</si>
  <si>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</si>
  <si>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</si>
  <si>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</si>
  <si>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</si>
  <si>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</si>
  <si>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</si>
  <si>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</si>
  <si>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</si>
  <si>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</si>
  <si>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</si>
  <si>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</si>
  <si>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</si>
  <si>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</si>
  <si>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</si>
  <si>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DECEMBER 2019</t>
  </si>
  <si>
    <t>JAN 15 2020</t>
  </si>
  <si>
    <t>JAN 5 2020</t>
  </si>
  <si>
    <t>JENNYVIE TERAJES</t>
  </si>
  <si>
    <t>UNIT: 9MA04</t>
  </si>
  <si>
    <t>PRES: DEC 25 2019 - PREV: DEC 9 2019 * 18.06</t>
  </si>
  <si>
    <t>PRES: DEC 25 2019 - PREV: DEC 9 2019 * 115.93</t>
  </si>
  <si>
    <t>BILLING MONTH: JANUARY 2020</t>
  </si>
  <si>
    <t>FEC 5 2020</t>
  </si>
  <si>
    <t>FEB 15 2020</t>
  </si>
  <si>
    <t>PRES: JAN 25 2020 - PREV: DEC 26 2019 * 166.17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</si>
  <si>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</si>
  <si>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</si>
  <si>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</si>
  <si>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</si>
  <si>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</si>
  <si>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</si>
  <si>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</si>
  <si>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</si>
  <si>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</si>
  <si>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25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</si>
  <si>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</si>
  <si>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</si>
  <si>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</si>
  <si>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</si>
  <si>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</si>
  <si>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</si>
  <si>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</si>
  <si>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20% ADMIN CHARGE</t>
  </si>
  <si>
    <t>PRES: APR 25 2020 - PREV: MAR 26 2020 * 10.98</t>
  </si>
  <si>
    <t>PRES: APR 25 2020 - PREV: MAR 26 2020 * 97.76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</si>
  <si>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</si>
  <si>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</si>
  <si>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</si>
  <si>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</si>
  <si>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</si>
  <si>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</si>
  <si>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</si>
  <si>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</si>
  <si>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                                                            * JANITORIAL SERVICES                                             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</si>
  <si>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</si>
  <si>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</si>
  <si>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</si>
  <si>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</si>
  <si>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PRES: JUN 25 2020 - PREV: MAY 26 2020 * 9.79</t>
  </si>
  <si>
    <t>PRES: JUN 25 2020 - PREV: MAY 26 2020 * 95.58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</si>
  <si>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</si>
  <si>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</si>
  <si>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</si>
  <si>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</si>
  <si>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</si>
  <si>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</si>
  <si>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</si>
  <si>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</si>
  <si>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BILLING MONTH: SEPTEMBER 2020</t>
  </si>
  <si>
    <t>OCT 5 2020</t>
  </si>
  <si>
    <t>OCT 15 2020</t>
  </si>
  <si>
    <t>PRES: SEPT 25 2020 - PREV: AUG 26 2020 * 8.63</t>
  </si>
  <si>
    <t>PRES: AUG 25 2020 - PREV: JUL 26 2020 * 9.06</t>
  </si>
  <si>
    <t>PRES: AUG 25 2020 - PREV: JUL 26 2020 * 97.55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</si>
  <si>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</si>
  <si>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</si>
  <si>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</si>
  <si>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</si>
  <si>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</si>
  <si>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</si>
  <si>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ASSOCIATION DUES</t>
  </si>
  <si>
    <t>BILLING MONTH: DECEMBER 2020</t>
  </si>
  <si>
    <t>DEC 5 2020</t>
  </si>
  <si>
    <t>DEC 15 2020</t>
  </si>
  <si>
    <t>FOR THE MONTH OF DEC 2020</t>
  </si>
  <si>
    <t>PRES: NOV 25 2020 - PREV:OCT 26 2020 * 8.02</t>
  </si>
  <si>
    <t>PRES: OCT 25 2020 - PREV: OCT 26 2020 * 98.03</t>
  </si>
  <si>
    <t>ASU PAST DUE</t>
  </si>
  <si>
    <t xml:space="preserve">UTILITY PAST DUE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</si>
</sst>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5" fillId="0" borderId="8" xfId="0" applyNumberFormat="1" applyFont="1" applyBorder="1" applyAlignment="1">
      <alignment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3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DMO%20LEDGER/VDMO%209MA04%20-%20TEJA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SOC DUES"/>
    </sheetNames>
    <sheetDataSet>
      <sheetData sheetId="0">
        <row r="16">
          <cell r="E16">
            <v>96.72</v>
          </cell>
        </row>
        <row r="17">
          <cell r="L17">
            <v>69.820000000000007</v>
          </cell>
        </row>
      </sheetData>
      <sheetData sheetId="1">
        <row r="12">
          <cell r="E12">
            <v>6746.9999999999991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37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4" t="s">
        <v>32</v>
      </c>
      <c r="E20" s="94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opLeftCell="A7" zoomScale="70" zoomScaleNormal="70" workbookViewId="0">
      <selection activeCell="P18" sqref="P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90</v>
      </c>
      <c r="E16" s="49" t="s">
        <v>91</v>
      </c>
      <c r="F16" s="18"/>
      <c r="G16" s="18"/>
      <c r="H16" s="18">
        <v>157.91</v>
      </c>
      <c r="I16" s="18">
        <f>K36</f>
        <v>8.6300000000000008</v>
      </c>
      <c r="J16" s="18">
        <f>I16+H16+G16</f>
        <v>166.54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4" t="s">
        <v>32</v>
      </c>
      <c r="E20" s="94"/>
      <c r="F20" s="46" t="s">
        <v>92</v>
      </c>
      <c r="G20" s="46"/>
      <c r="H20" s="46"/>
      <c r="I20" s="9"/>
      <c r="J20" s="22">
        <v>0</v>
      </c>
      <c r="K20" s="9">
        <f>H21</f>
        <v>8.6300000000000008</v>
      </c>
    </row>
    <row r="21" spans="3:11" ht="21" x14ac:dyDescent="0.35">
      <c r="C21" s="39"/>
      <c r="D21" s="8"/>
      <c r="E21" s="8"/>
      <c r="F21" s="46">
        <v>5</v>
      </c>
      <c r="G21" s="46">
        <v>4</v>
      </c>
      <c r="H21" s="47">
        <f>(F21-G21)*8.63</f>
        <v>8.6300000000000008</v>
      </c>
      <c r="I21" s="9"/>
      <c r="J21" s="9"/>
      <c r="K21" s="9"/>
    </row>
    <row r="22" spans="3:11" ht="21" x14ac:dyDescent="0.35">
      <c r="C22" s="39"/>
      <c r="D22" s="99" t="s">
        <v>66</v>
      </c>
      <c r="E22" s="99"/>
      <c r="F22" s="100">
        <f>F21-G21</f>
        <v>1</v>
      </c>
      <c r="G22" s="10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95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9" t="s">
        <v>67</v>
      </c>
      <c r="E26" s="99"/>
      <c r="F26" s="100">
        <f>F25-G25</f>
        <v>0</v>
      </c>
      <c r="G26" s="100"/>
      <c r="H26" s="45"/>
      <c r="I26" s="9"/>
      <c r="J26" s="9"/>
      <c r="K26" s="9"/>
    </row>
    <row r="27" spans="3:11" ht="21" x14ac:dyDescent="0.35">
      <c r="C27" s="39"/>
      <c r="D27" s="77"/>
      <c r="E27" s="77"/>
      <c r="F27" s="78"/>
      <c r="G27" s="78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1" ht="21" x14ac:dyDescent="0.35">
      <c r="C33" s="38"/>
      <c r="D33" s="44"/>
      <c r="E33" s="44"/>
      <c r="F33" s="95"/>
      <c r="G33" s="96"/>
      <c r="H33" s="96"/>
      <c r="I33" s="9"/>
      <c r="J33" s="9">
        <v>0</v>
      </c>
      <c r="K33" s="9">
        <f>I33+J33</f>
        <v>0</v>
      </c>
    </row>
    <row r="34" spans="2:11" ht="27" customHeight="1" x14ac:dyDescent="0.35">
      <c r="C34" s="40"/>
      <c r="D34" s="44"/>
      <c r="E34" s="44"/>
      <c r="F34" s="76"/>
      <c r="G34" s="76"/>
      <c r="H34" s="76"/>
      <c r="I34" s="9"/>
      <c r="J34" s="9"/>
      <c r="K34" s="9"/>
    </row>
    <row r="35" spans="2:11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1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8.6300000000000008</v>
      </c>
    </row>
    <row r="37" spans="2:11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166.54</v>
      </c>
    </row>
    <row r="39" spans="2:11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</row>
    <row r="41" spans="2:11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</row>
    <row r="42" spans="2:11" s="8" customFormat="1" ht="21" x14ac:dyDescent="0.35">
      <c r="B42" s="3"/>
      <c r="C42" s="75"/>
      <c r="D42" s="75"/>
      <c r="E42" s="75"/>
      <c r="F42" s="75"/>
      <c r="G42" s="75"/>
      <c r="H42" s="75"/>
      <c r="I42" s="75"/>
      <c r="J42" s="75"/>
      <c r="K42" s="75"/>
    </row>
    <row r="43" spans="2:11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</row>
    <row r="44" spans="2:11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</row>
    <row r="45" spans="2:11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1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1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opLeftCell="A22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97</v>
      </c>
      <c r="E16" s="49" t="s">
        <v>98</v>
      </c>
      <c r="F16" s="18"/>
      <c r="G16" s="18"/>
      <c r="H16" s="18">
        <v>166.54</v>
      </c>
      <c r="I16" s="18">
        <f>K36</f>
        <v>197.12</v>
      </c>
      <c r="J16" s="18">
        <f>I16+H16+G16</f>
        <v>363.65999999999997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4" t="s">
        <v>32</v>
      </c>
      <c r="E20" s="94"/>
      <c r="F20" s="46" t="s">
        <v>99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</v>
      </c>
      <c r="G21" s="46">
        <v>5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9" t="s">
        <v>66</v>
      </c>
      <c r="E22" s="99"/>
      <c r="F22" s="100">
        <f>F21-G21</f>
        <v>0</v>
      </c>
      <c r="G22" s="10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100</v>
      </c>
      <c r="G24" s="46"/>
      <c r="H24" s="46"/>
      <c r="I24" s="9"/>
      <c r="J24" s="22">
        <v>0</v>
      </c>
      <c r="K24" s="9">
        <f>H25</f>
        <v>197.12</v>
      </c>
    </row>
    <row r="25" spans="3:11" ht="21" x14ac:dyDescent="0.35">
      <c r="C25" s="39"/>
      <c r="D25" s="8"/>
      <c r="E25" s="8"/>
      <c r="F25" s="46">
        <v>3</v>
      </c>
      <c r="G25" s="46">
        <v>1</v>
      </c>
      <c r="H25" s="47">
        <f>(F25-G25)*98.56</f>
        <v>197.12</v>
      </c>
      <c r="I25" s="9"/>
      <c r="J25" s="9"/>
      <c r="K25" s="9"/>
    </row>
    <row r="26" spans="3:11" ht="21" x14ac:dyDescent="0.35">
      <c r="C26" s="39"/>
      <c r="D26" s="99" t="s">
        <v>67</v>
      </c>
      <c r="E26" s="99"/>
      <c r="F26" s="100">
        <f>F25-G25</f>
        <v>2</v>
      </c>
      <c r="G26" s="100"/>
      <c r="H26" s="45"/>
      <c r="I26" s="9"/>
      <c r="J26" s="9"/>
      <c r="K26" s="9"/>
    </row>
    <row r="27" spans="3:11" ht="21" x14ac:dyDescent="0.35">
      <c r="C27" s="39"/>
      <c r="D27" s="81"/>
      <c r="E27" s="81"/>
      <c r="F27" s="82"/>
      <c r="G27" s="82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80"/>
      <c r="G32" s="80"/>
      <c r="H32" s="80"/>
      <c r="I32" s="9"/>
      <c r="J32" s="9"/>
      <c r="K32" s="9"/>
    </row>
    <row r="33" spans="2:11" ht="21" x14ac:dyDescent="0.35">
      <c r="C33" s="38"/>
      <c r="D33" s="44"/>
      <c r="E33" s="44"/>
      <c r="F33" s="95"/>
      <c r="G33" s="96"/>
      <c r="H33" s="96"/>
      <c r="I33" s="9"/>
      <c r="J33" s="9">
        <v>0</v>
      </c>
      <c r="K33" s="9">
        <f>I33+J33</f>
        <v>0</v>
      </c>
    </row>
    <row r="34" spans="2:11" ht="27" customHeight="1" x14ac:dyDescent="0.35">
      <c r="C34" s="40"/>
      <c r="D34" s="44"/>
      <c r="E34" s="44"/>
      <c r="F34" s="80"/>
      <c r="G34" s="80"/>
      <c r="H34" s="80"/>
      <c r="I34" s="9"/>
      <c r="J34" s="9"/>
      <c r="K34" s="9"/>
    </row>
    <row r="35" spans="2:11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1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197.12</v>
      </c>
    </row>
    <row r="37" spans="2:11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363.65999999999997</v>
      </c>
    </row>
    <row r="39" spans="2:11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</row>
    <row r="41" spans="2:11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</row>
    <row r="42" spans="2:11" s="8" customFormat="1" ht="21" x14ac:dyDescent="0.35">
      <c r="B42" s="3"/>
      <c r="C42" s="79"/>
      <c r="D42" s="79"/>
      <c r="E42" s="79"/>
      <c r="F42" s="79"/>
      <c r="G42" s="79"/>
      <c r="H42" s="79"/>
      <c r="I42" s="79"/>
      <c r="J42" s="79"/>
      <c r="K42" s="79"/>
    </row>
    <row r="43" spans="2:11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</row>
    <row r="44" spans="2:11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</row>
    <row r="45" spans="2:11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1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1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8"/>
  <sheetViews>
    <sheetView tabSelected="1" topLeftCell="A24" zoomScale="85" zoomScaleNormal="85" workbookViewId="0">
      <selection activeCell="M36" sqref="M3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108</v>
      </c>
      <c r="H15" s="13" t="s">
        <v>109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87" t="s">
        <v>103</v>
      </c>
      <c r="E16" s="87" t="s">
        <v>104</v>
      </c>
      <c r="F16" s="18"/>
      <c r="G16" s="18">
        <f>'[1]ASSOC DUES'!$E$12</f>
        <v>6746.9999999999991</v>
      </c>
      <c r="H16" s="18">
        <f>[1]Sheet1!$E$16+[1]Sheet1!$L$17</f>
        <v>166.54000000000002</v>
      </c>
      <c r="I16" s="18">
        <f>K34</f>
        <v>1545.4599999999998</v>
      </c>
      <c r="J16" s="18">
        <f>I16+H16+G16</f>
        <v>8458.9999999999982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3" t="s">
        <v>32</v>
      </c>
      <c r="E20" s="103"/>
      <c r="F20" s="46" t="s">
        <v>106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</v>
      </c>
      <c r="G21" s="46">
        <v>5</v>
      </c>
      <c r="H21" s="47">
        <f>(F21-G21)*8.02</f>
        <v>0</v>
      </c>
      <c r="I21" s="9"/>
      <c r="J21" s="9"/>
      <c r="K21" s="9"/>
    </row>
    <row r="22" spans="3:11" ht="21" x14ac:dyDescent="0.35">
      <c r="C22" s="39"/>
      <c r="D22" s="99" t="s">
        <v>66</v>
      </c>
      <c r="E22" s="99"/>
      <c r="F22" s="100">
        <f>F21-G21</f>
        <v>0</v>
      </c>
      <c r="G22" s="10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196.06</v>
      </c>
    </row>
    <row r="25" spans="3:11" ht="21" x14ac:dyDescent="0.35">
      <c r="C25" s="39"/>
      <c r="D25" s="8"/>
      <c r="E25" s="8"/>
      <c r="F25" s="46">
        <v>3</v>
      </c>
      <c r="G25" s="46">
        <v>1</v>
      </c>
      <c r="H25" s="47">
        <f>(F25-G25)*98.03</f>
        <v>196.06</v>
      </c>
      <c r="I25" s="9"/>
      <c r="J25" s="9"/>
      <c r="K25" s="9"/>
    </row>
    <row r="26" spans="3:11" ht="21" x14ac:dyDescent="0.35">
      <c r="C26" s="39"/>
      <c r="D26" s="99" t="s">
        <v>67</v>
      </c>
      <c r="E26" s="99"/>
      <c r="F26" s="100">
        <f>F25-G25</f>
        <v>2</v>
      </c>
      <c r="G26" s="100"/>
      <c r="H26" s="45"/>
      <c r="I26" s="9"/>
      <c r="J26" s="9"/>
      <c r="K26" s="9"/>
    </row>
    <row r="27" spans="3:11" ht="21" x14ac:dyDescent="0.35">
      <c r="C27" s="39"/>
      <c r="D27" s="85"/>
      <c r="E27" s="85"/>
      <c r="F27" s="86"/>
      <c r="G27" s="86"/>
      <c r="H27" s="45"/>
      <c r="I27" s="9"/>
      <c r="J27" s="9"/>
      <c r="K27" s="9"/>
    </row>
    <row r="28" spans="3:11" ht="21" customHeight="1" x14ac:dyDescent="0.35">
      <c r="C28" s="38">
        <v>44170</v>
      </c>
      <c r="D28" s="103" t="s">
        <v>101</v>
      </c>
      <c r="E28" s="103"/>
      <c r="F28" s="46" t="s">
        <v>105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74"/>
      <c r="D30" s="74"/>
      <c r="E30" s="74"/>
      <c r="F30" s="104"/>
      <c r="G30" s="105"/>
      <c r="H30" s="105"/>
      <c r="I30" s="9"/>
      <c r="J30" s="9"/>
      <c r="K30" s="9"/>
    </row>
    <row r="31" spans="3:11" ht="21" x14ac:dyDescent="0.35">
      <c r="C31" s="38"/>
      <c r="D31" s="44"/>
      <c r="E31" s="44"/>
      <c r="F31" s="95"/>
      <c r="G31" s="96"/>
      <c r="H31" s="96"/>
      <c r="I31" s="9"/>
      <c r="J31" s="9">
        <v>0</v>
      </c>
      <c r="K31" s="9">
        <f>I31+J31</f>
        <v>0</v>
      </c>
    </row>
    <row r="32" spans="3:11" ht="27" customHeight="1" x14ac:dyDescent="0.35">
      <c r="C32" s="40"/>
      <c r="D32" s="44"/>
      <c r="E32" s="44"/>
      <c r="F32" s="84"/>
      <c r="G32" s="84"/>
      <c r="H32" s="84"/>
      <c r="I32" s="9"/>
      <c r="J32" s="9"/>
      <c r="K32" s="9"/>
    </row>
    <row r="33" spans="2:11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1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SUM(K20:K33)</f>
        <v>1545.4599999999998</v>
      </c>
    </row>
    <row r="35" spans="2:11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</row>
    <row r="36" spans="2:11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8458.9999999999982</v>
      </c>
    </row>
    <row r="37" spans="2:11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s="8" customFormat="1" ht="21" x14ac:dyDescent="0.35">
      <c r="C39" s="102" t="s">
        <v>17</v>
      </c>
      <c r="D39" s="102"/>
      <c r="E39" s="102"/>
      <c r="F39" s="102"/>
      <c r="G39" s="102"/>
      <c r="H39" s="102"/>
      <c r="I39" s="102"/>
      <c r="J39" s="102"/>
      <c r="K39" s="102"/>
    </row>
    <row r="40" spans="2:11" s="8" customFormat="1" ht="21" x14ac:dyDescent="0.35">
      <c r="B40" s="3"/>
      <c r="C40" s="83"/>
      <c r="D40" s="83"/>
      <c r="E40" s="83"/>
      <c r="F40" s="83"/>
      <c r="G40" s="83"/>
      <c r="H40" s="83"/>
      <c r="I40" s="83"/>
      <c r="J40" s="83"/>
      <c r="K40" s="83"/>
    </row>
    <row r="41" spans="2:11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</row>
    <row r="42" spans="2:11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</row>
    <row r="43" spans="2:11" ht="10.5" customHeight="1" x14ac:dyDescent="0.25">
      <c r="C43" s="97"/>
      <c r="D43" s="97"/>
      <c r="E43" s="97"/>
      <c r="F43" s="97"/>
      <c r="G43" s="97"/>
      <c r="H43" s="97"/>
      <c r="I43" s="97"/>
      <c r="J43" s="97"/>
      <c r="K43" s="97"/>
    </row>
    <row r="44" spans="2:11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1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1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8" t="s">
        <v>33</v>
      </c>
      <c r="D52" s="98"/>
      <c r="E52" s="98"/>
      <c r="F52" s="8"/>
      <c r="G52" s="98" t="s">
        <v>31</v>
      </c>
      <c r="H52" s="98"/>
      <c r="I52" s="9"/>
      <c r="J52" s="9"/>
      <c r="K52" s="9"/>
    </row>
    <row r="53" spans="3:11" ht="21" x14ac:dyDescent="0.35">
      <c r="C53" s="88" t="s">
        <v>23</v>
      </c>
      <c r="D53" s="88"/>
      <c r="E53" s="88"/>
      <c r="F53" s="8"/>
      <c r="G53" s="88" t="s">
        <v>24</v>
      </c>
      <c r="H53" s="8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7">
    <mergeCell ref="C52:E52"/>
    <mergeCell ref="G52:H52"/>
    <mergeCell ref="C53:E53"/>
    <mergeCell ref="G53:H53"/>
    <mergeCell ref="D28:E28"/>
    <mergeCell ref="C43:K43"/>
    <mergeCell ref="D26:E26"/>
    <mergeCell ref="F26:G26"/>
    <mergeCell ref="F31:H31"/>
    <mergeCell ref="C39:K39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22" sqref="H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4" t="s">
        <v>32</v>
      </c>
      <c r="E20" s="94"/>
      <c r="F20" s="46" t="s">
        <v>46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zoomScale="70" zoomScaleNormal="70" workbookViewId="0">
      <selection activeCell="P57" sqref="P5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/>
      <c r="I16" s="18">
        <f>K35</f>
        <v>52.199999999999996</v>
      </c>
      <c r="J16" s="18">
        <f>I16+H16+G16</f>
        <v>52.199999999999996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4" t="s">
        <v>32</v>
      </c>
      <c r="E20" s="94"/>
      <c r="F20" s="46" t="s">
        <v>50</v>
      </c>
      <c r="G20" s="46"/>
      <c r="H20" s="46"/>
      <c r="I20" s="9"/>
      <c r="J20" s="22">
        <v>0</v>
      </c>
      <c r="K20" s="9">
        <f>H21</f>
        <v>52.199999999999996</v>
      </c>
    </row>
    <row r="21" spans="3:11" ht="21" x14ac:dyDescent="0.35">
      <c r="C21" s="39"/>
      <c r="D21" s="8"/>
      <c r="E21" s="8"/>
      <c r="F21" s="46">
        <v>3</v>
      </c>
      <c r="G21" s="46">
        <v>0</v>
      </c>
      <c r="H21" s="47">
        <f>(F21-G21)*17.4</f>
        <v>52.199999999999996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1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52.199999999999996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52.199999999999996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</row>
    <row r="41" spans="2:11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</row>
    <row r="42" spans="2:11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</row>
    <row r="43" spans="2:11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</row>
    <row r="44" spans="2:11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</row>
    <row r="45" spans="2:11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1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1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opLeftCell="A13" zoomScale="70" zoomScaleNormal="70" workbookViewId="0">
      <selection activeCell="G37" sqref="G3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>
        <v>52.2</v>
      </c>
      <c r="I16" s="18">
        <f>K35</f>
        <v>0</v>
      </c>
      <c r="J16" s="18">
        <f>I16+H16+G16</f>
        <v>52.2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4" t="s">
        <v>32</v>
      </c>
      <c r="E20" s="94"/>
      <c r="F20" s="46" t="s">
        <v>55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</v>
      </c>
      <c r="G21" s="46">
        <v>3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1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52.2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</row>
    <row r="41" spans="2:11" s="8" customFormat="1" ht="21" x14ac:dyDescent="0.35">
      <c r="B41" s="3"/>
      <c r="C41" s="55" t="s">
        <v>57</v>
      </c>
      <c r="D41" s="55" t="s">
        <v>58</v>
      </c>
      <c r="E41" s="3"/>
      <c r="F41" s="3"/>
      <c r="G41" s="3"/>
      <c r="H41" s="3"/>
      <c r="I41" s="4"/>
      <c r="J41" s="4"/>
      <c r="K41" s="4"/>
    </row>
    <row r="42" spans="2:11" s="8" customFormat="1" ht="21" x14ac:dyDescent="0.35">
      <c r="B42" s="3"/>
      <c r="C42" s="56"/>
      <c r="D42" s="55" t="s">
        <v>59</v>
      </c>
      <c r="E42" s="3"/>
      <c r="F42" s="3"/>
      <c r="G42" s="3"/>
      <c r="H42" s="3"/>
      <c r="I42" s="4"/>
      <c r="J42" s="4"/>
      <c r="K42" s="4"/>
    </row>
    <row r="43" spans="2:11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</row>
    <row r="44" spans="2:11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</row>
    <row r="45" spans="2:11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1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1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2"/>
  <sheetViews>
    <sheetView topLeftCell="A7" zoomScale="70" zoomScaleNormal="70" workbookViewId="0">
      <selection activeCell="Q24" sqref="Q23:Q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61</v>
      </c>
      <c r="E16" s="49" t="s">
        <v>62</v>
      </c>
      <c r="F16" s="18"/>
      <c r="G16" s="18"/>
      <c r="H16" s="18">
        <v>52.2</v>
      </c>
      <c r="I16" s="18">
        <f>K36</f>
        <v>0</v>
      </c>
      <c r="J16" s="18">
        <f>I16+H16+G16</f>
        <v>52.2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4" t="s">
        <v>32</v>
      </c>
      <c r="E20" s="94"/>
      <c r="F20" s="46" t="s">
        <v>64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</v>
      </c>
      <c r="G21" s="46">
        <v>3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9" t="s">
        <v>66</v>
      </c>
      <c r="E22" s="99"/>
      <c r="F22" s="100">
        <f>F21-G21</f>
        <v>0</v>
      </c>
      <c r="G22" s="10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9" t="s">
        <v>67</v>
      </c>
      <c r="E26" s="99"/>
      <c r="F26" s="100">
        <f>F25-G25</f>
        <v>0</v>
      </c>
      <c r="G26" s="100"/>
      <c r="H26" s="45"/>
      <c r="I26" s="9"/>
      <c r="J26" s="9"/>
      <c r="K26" s="9"/>
    </row>
    <row r="27" spans="3:11" ht="21" x14ac:dyDescent="0.35">
      <c r="C27" s="39"/>
      <c r="D27" s="58"/>
      <c r="E27" s="58"/>
      <c r="F27" s="59"/>
      <c r="G27" s="59"/>
      <c r="H27" s="45"/>
      <c r="I27" s="9"/>
      <c r="J27" s="9"/>
      <c r="K27" s="9"/>
    </row>
    <row r="28" spans="3:11" ht="21" x14ac:dyDescent="0.35">
      <c r="C28" s="38"/>
      <c r="D28" s="7" t="s">
        <v>63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101" t="s">
        <v>68</v>
      </c>
      <c r="D29" s="101"/>
      <c r="E29" s="101"/>
      <c r="F29" s="8"/>
      <c r="G29" s="8"/>
      <c r="H29" s="8"/>
      <c r="I29" s="9"/>
      <c r="J29" s="22"/>
      <c r="K29" s="9"/>
    </row>
    <row r="30" spans="3:11" ht="21" x14ac:dyDescent="0.35">
      <c r="C30" s="101"/>
      <c r="D30" s="101"/>
      <c r="E30" s="101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21" x14ac:dyDescent="0.35">
      <c r="C31" s="101"/>
      <c r="D31" s="101"/>
      <c r="E31" s="101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54"/>
      <c r="G32" s="54"/>
      <c r="H32" s="54"/>
      <c r="I32" s="9"/>
      <c r="J32" s="9"/>
      <c r="K32" s="9"/>
    </row>
    <row r="33" spans="2:11" ht="21" x14ac:dyDescent="0.35">
      <c r="C33" s="38"/>
      <c r="D33" s="44"/>
      <c r="E33" s="44"/>
      <c r="F33" s="95"/>
      <c r="G33" s="96"/>
      <c r="H33" s="96"/>
      <c r="I33" s="9"/>
      <c r="J33" s="9">
        <v>0</v>
      </c>
      <c r="K33" s="9">
        <f>I33+J33</f>
        <v>0</v>
      </c>
    </row>
    <row r="34" spans="2:11" ht="27" customHeight="1" x14ac:dyDescent="0.35">
      <c r="C34" s="40"/>
      <c r="D34" s="44"/>
      <c r="E34" s="44"/>
      <c r="F34" s="54"/>
      <c r="G34" s="54"/>
      <c r="H34" s="54"/>
      <c r="I34" s="9"/>
      <c r="J34" s="9"/>
      <c r="K34" s="9"/>
    </row>
    <row r="35" spans="2:11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1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1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52.2</v>
      </c>
    </row>
    <row r="39" spans="2:11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</row>
    <row r="41" spans="2:11" s="8" customFormat="1" ht="21" x14ac:dyDescent="0.35">
      <c r="C41" s="88" t="s">
        <v>17</v>
      </c>
      <c r="D41" s="88"/>
      <c r="E41" s="88"/>
      <c r="F41" s="88"/>
      <c r="G41" s="88"/>
      <c r="H41" s="88"/>
      <c r="I41" s="88"/>
      <c r="J41" s="88"/>
      <c r="K41" s="88"/>
    </row>
    <row r="42" spans="2:11" s="8" customFormat="1" ht="21" x14ac:dyDescent="0.35">
      <c r="B42" s="3"/>
      <c r="C42" s="55" t="s">
        <v>57</v>
      </c>
      <c r="D42" s="55" t="s">
        <v>58</v>
      </c>
      <c r="E42" s="3"/>
      <c r="F42" s="3"/>
      <c r="G42" s="3"/>
      <c r="H42" s="3"/>
      <c r="I42" s="4"/>
      <c r="J42" s="4"/>
      <c r="K42" s="4"/>
    </row>
    <row r="43" spans="2:11" s="8" customFormat="1" ht="21" x14ac:dyDescent="0.35">
      <c r="B43" s="3"/>
      <c r="C43" s="56"/>
      <c r="D43" s="55" t="s">
        <v>59</v>
      </c>
      <c r="E43" s="3"/>
      <c r="F43" s="3"/>
      <c r="G43" s="3"/>
      <c r="H43" s="3"/>
      <c r="I43" s="4"/>
      <c r="J43" s="4"/>
      <c r="K43" s="4"/>
    </row>
    <row r="44" spans="2:11" s="8" customFormat="1" ht="21" x14ac:dyDescent="0.35">
      <c r="B44" s="3"/>
      <c r="C44" s="56"/>
      <c r="D44" s="55"/>
      <c r="E44" s="3"/>
      <c r="F44" s="3"/>
      <c r="G44" s="3"/>
      <c r="H44" s="3"/>
      <c r="I44" s="4"/>
      <c r="J44" s="4"/>
      <c r="K44" s="4"/>
    </row>
    <row r="45" spans="2:11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</row>
    <row r="46" spans="2:11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</row>
    <row r="47" spans="2:11" ht="10.5" customHeight="1" x14ac:dyDescent="0.25">
      <c r="C47" s="97"/>
      <c r="D47" s="97"/>
      <c r="E47" s="97"/>
      <c r="F47" s="97"/>
      <c r="G47" s="97"/>
      <c r="H47" s="97"/>
      <c r="I47" s="97"/>
      <c r="J47" s="97"/>
      <c r="K47" s="97"/>
    </row>
    <row r="48" spans="2:11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8" t="s">
        <v>33</v>
      </c>
      <c r="D56" s="98"/>
      <c r="E56" s="98"/>
      <c r="F56" s="8"/>
      <c r="G56" s="98" t="s">
        <v>31</v>
      </c>
      <c r="H56" s="98"/>
      <c r="I56" s="9"/>
      <c r="J56" s="9"/>
      <c r="K56" s="9"/>
    </row>
    <row r="57" spans="3:11" ht="21" x14ac:dyDescent="0.35">
      <c r="C57" s="88" t="s">
        <v>23</v>
      </c>
      <c r="D57" s="88"/>
      <c r="E57" s="88"/>
      <c r="F57" s="8"/>
      <c r="G57" s="88" t="s">
        <v>24</v>
      </c>
      <c r="H57" s="8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3"/>
  <sheetViews>
    <sheetView topLeftCell="A7" zoomScale="70" zoomScaleNormal="70" workbookViewId="0">
      <selection activeCell="N45" sqref="N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>
        <v>52.2</v>
      </c>
      <c r="I16" s="18">
        <f>K36</f>
        <v>0</v>
      </c>
      <c r="J16" s="18">
        <f>I16+H16+G16</f>
        <v>52.2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4" t="s">
        <v>32</v>
      </c>
      <c r="E20" s="94"/>
      <c r="F20" s="46" t="s">
        <v>72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</v>
      </c>
      <c r="G21" s="46">
        <v>3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99" t="s">
        <v>66</v>
      </c>
      <c r="E22" s="99"/>
      <c r="F22" s="100">
        <f>F21-G21</f>
        <v>0</v>
      </c>
      <c r="G22" s="10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9" t="s">
        <v>67</v>
      </c>
      <c r="E26" s="99"/>
      <c r="F26" s="100">
        <f>F25-G25</f>
        <v>0</v>
      </c>
      <c r="G26" s="100"/>
      <c r="H26" s="45"/>
      <c r="I26" s="9"/>
      <c r="J26" s="9"/>
      <c r="K26" s="9"/>
    </row>
    <row r="27" spans="3:11" ht="21" x14ac:dyDescent="0.35">
      <c r="C27" s="39"/>
      <c r="D27" s="58"/>
      <c r="E27" s="58"/>
      <c r="F27" s="59"/>
      <c r="G27" s="59"/>
      <c r="H27" s="45"/>
      <c r="I27" s="9"/>
      <c r="J27" s="9"/>
      <c r="K27" s="9"/>
    </row>
    <row r="28" spans="3:11" ht="21" x14ac:dyDescent="0.35">
      <c r="C28" s="38"/>
      <c r="D28" s="7" t="s">
        <v>63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101" t="s">
        <v>74</v>
      </c>
      <c r="D29" s="101"/>
      <c r="E29" s="101"/>
      <c r="F29" s="8"/>
      <c r="G29" s="8"/>
      <c r="H29" s="8"/>
      <c r="I29" s="9"/>
      <c r="J29" s="22"/>
      <c r="K29" s="9"/>
    </row>
    <row r="30" spans="3:11" ht="21" x14ac:dyDescent="0.35">
      <c r="C30" s="101"/>
      <c r="D30" s="101"/>
      <c r="E30" s="101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1"/>
      <c r="D31" s="101"/>
      <c r="E31" s="101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1" ht="21" x14ac:dyDescent="0.35">
      <c r="C33" s="38"/>
      <c r="D33" s="44"/>
      <c r="E33" s="44"/>
      <c r="F33" s="95"/>
      <c r="G33" s="96"/>
      <c r="H33" s="96"/>
      <c r="I33" s="9"/>
      <c r="J33" s="9">
        <v>0</v>
      </c>
      <c r="K33" s="9">
        <f>I33+J33</f>
        <v>0</v>
      </c>
    </row>
    <row r="34" spans="2:11" ht="27" customHeight="1" x14ac:dyDescent="0.35">
      <c r="C34" s="40"/>
      <c r="D34" s="44"/>
      <c r="E34" s="44"/>
      <c r="F34" s="57"/>
      <c r="G34" s="57"/>
      <c r="H34" s="57"/>
      <c r="I34" s="9"/>
      <c r="J34" s="9"/>
      <c r="K34" s="9"/>
    </row>
    <row r="35" spans="2:11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1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1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52.2</v>
      </c>
    </row>
    <row r="39" spans="2:11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</row>
    <row r="41" spans="2:11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</row>
    <row r="42" spans="2:11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</row>
    <row r="43" spans="2:11" s="8" customFormat="1" ht="23.25" x14ac:dyDescent="0.35">
      <c r="B43" s="3"/>
      <c r="C43" s="61" t="s">
        <v>57</v>
      </c>
      <c r="D43" s="55" t="s">
        <v>75</v>
      </c>
      <c r="E43" s="3"/>
      <c r="F43" s="3"/>
      <c r="G43" s="3"/>
      <c r="H43" s="3"/>
      <c r="I43" s="4"/>
      <c r="J43" s="4"/>
      <c r="K43" s="4"/>
    </row>
    <row r="44" spans="2:11" s="8" customFormat="1" ht="23.25" x14ac:dyDescent="0.35">
      <c r="B44" s="3"/>
      <c r="C44" s="1"/>
      <c r="D44" s="55" t="s">
        <v>76</v>
      </c>
      <c r="E44" s="3"/>
      <c r="F44" s="3"/>
      <c r="G44" s="3"/>
      <c r="H44" s="3"/>
      <c r="I44" s="4"/>
      <c r="J44" s="4"/>
      <c r="K44" s="4"/>
    </row>
    <row r="45" spans="2:11" s="8" customFormat="1" ht="21" x14ac:dyDescent="0.35">
      <c r="B45" s="3"/>
      <c r="C45" s="3"/>
      <c r="D45" s="55" t="s">
        <v>59</v>
      </c>
      <c r="E45" s="3"/>
      <c r="F45" s="3"/>
      <c r="G45" s="3"/>
      <c r="H45" s="3"/>
      <c r="I45" s="4"/>
      <c r="J45" s="4"/>
      <c r="K45" s="4"/>
    </row>
    <row r="46" spans="2:11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</row>
    <row r="47" spans="2:11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</row>
    <row r="48" spans="2:11" ht="10.5" customHeight="1" x14ac:dyDescent="0.25">
      <c r="C48" s="97"/>
      <c r="D48" s="97"/>
      <c r="E48" s="97"/>
      <c r="F48" s="97"/>
      <c r="G48" s="97"/>
      <c r="H48" s="97"/>
      <c r="I48" s="97"/>
      <c r="J48" s="97"/>
      <c r="K48" s="97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8" t="s">
        <v>33</v>
      </c>
      <c r="D57" s="98"/>
      <c r="E57" s="98"/>
      <c r="F57" s="8"/>
      <c r="G57" s="98" t="s">
        <v>31</v>
      </c>
      <c r="H57" s="98"/>
      <c r="I57" s="9"/>
      <c r="J57" s="9"/>
      <c r="K57" s="9"/>
    </row>
    <row r="58" spans="3:11" ht="21" x14ac:dyDescent="0.35">
      <c r="C58" s="88" t="s">
        <v>23</v>
      </c>
      <c r="D58" s="88"/>
      <c r="E58" s="88"/>
      <c r="F58" s="8"/>
      <c r="G58" s="88" t="s">
        <v>24</v>
      </c>
      <c r="H58" s="8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opLeftCell="A16" zoomScale="70" zoomScaleNormal="70" workbookViewId="0">
      <selection activeCell="I28" sqref="I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78</v>
      </c>
      <c r="E16" s="49" t="s">
        <v>78</v>
      </c>
      <c r="F16" s="18"/>
      <c r="G16" s="18"/>
      <c r="H16" s="18">
        <v>52.2</v>
      </c>
      <c r="I16" s="18">
        <f>K36</f>
        <v>0</v>
      </c>
      <c r="J16" s="18">
        <f>I16+H16+G16</f>
        <v>52.2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4" t="s">
        <v>32</v>
      </c>
      <c r="E20" s="94"/>
      <c r="F20" s="46" t="s">
        <v>79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</v>
      </c>
      <c r="G21" s="46">
        <v>3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99" t="s">
        <v>66</v>
      </c>
      <c r="E22" s="99"/>
      <c r="F22" s="100">
        <f>F21-G21</f>
        <v>0</v>
      </c>
      <c r="G22" s="10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(F25-G25)*95.58</f>
        <v>0</v>
      </c>
      <c r="I25" s="9"/>
      <c r="J25" s="9"/>
      <c r="K25" s="9"/>
    </row>
    <row r="26" spans="3:11" ht="21" x14ac:dyDescent="0.35">
      <c r="C26" s="39"/>
      <c r="D26" s="99" t="s">
        <v>67</v>
      </c>
      <c r="E26" s="99"/>
      <c r="F26" s="100">
        <f>F25-G25</f>
        <v>0</v>
      </c>
      <c r="G26" s="100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1" ht="21" x14ac:dyDescent="0.35">
      <c r="C33" s="38"/>
      <c r="D33" s="44"/>
      <c r="E33" s="44"/>
      <c r="F33" s="95"/>
      <c r="G33" s="96"/>
      <c r="H33" s="96"/>
      <c r="I33" s="9"/>
      <c r="J33" s="9">
        <v>0</v>
      </c>
      <c r="K33" s="9">
        <f>I33+J33</f>
        <v>0</v>
      </c>
    </row>
    <row r="34" spans="2:11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1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1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1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52.2</v>
      </c>
    </row>
    <row r="39" spans="2:11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</row>
    <row r="41" spans="2:11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</row>
    <row r="42" spans="2:11" s="8" customFormat="1" ht="21" x14ac:dyDescent="0.35">
      <c r="B42" s="3"/>
      <c r="C42" s="62"/>
      <c r="D42" s="62"/>
      <c r="E42" s="62"/>
      <c r="F42" s="62"/>
      <c r="G42" s="62"/>
      <c r="H42" s="62"/>
      <c r="I42" s="62"/>
      <c r="J42" s="62"/>
      <c r="K42" s="62"/>
    </row>
    <row r="43" spans="2:11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</row>
    <row r="44" spans="2:11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</row>
    <row r="45" spans="2:11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1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1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F33:H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zoomScale="70" zoomScaleNormal="70" workbookViewId="0">
      <selection activeCell="O19" sqref="O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82</v>
      </c>
      <c r="E16" s="49" t="s">
        <v>83</v>
      </c>
      <c r="F16" s="18"/>
      <c r="G16" s="18"/>
      <c r="H16" s="18">
        <v>52.2</v>
      </c>
      <c r="I16" s="18">
        <f>K36</f>
        <v>105.71</v>
      </c>
      <c r="J16" s="18">
        <f>I16+H16+G16</f>
        <v>157.91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4" t="s">
        <v>32</v>
      </c>
      <c r="E20" s="94"/>
      <c r="F20" s="46" t="s">
        <v>84</v>
      </c>
      <c r="G20" s="46"/>
      <c r="H20" s="46"/>
      <c r="I20" s="9"/>
      <c r="J20" s="22">
        <v>0</v>
      </c>
      <c r="K20" s="9">
        <f>H21</f>
        <v>8.99</v>
      </c>
    </row>
    <row r="21" spans="3:11" ht="21" x14ac:dyDescent="0.35">
      <c r="C21" s="39"/>
      <c r="D21" s="8"/>
      <c r="E21" s="8"/>
      <c r="F21" s="46">
        <v>4</v>
      </c>
      <c r="G21" s="46">
        <v>3</v>
      </c>
      <c r="H21" s="47">
        <f>(F21-G21)*8.99</f>
        <v>8.99</v>
      </c>
      <c r="I21" s="9"/>
      <c r="J21" s="9"/>
      <c r="K21" s="9"/>
    </row>
    <row r="22" spans="3:11" ht="21" x14ac:dyDescent="0.35">
      <c r="C22" s="39"/>
      <c r="D22" s="99" t="s">
        <v>66</v>
      </c>
      <c r="E22" s="99"/>
      <c r="F22" s="100">
        <f>F21-G21</f>
        <v>1</v>
      </c>
      <c r="G22" s="10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85</v>
      </c>
      <c r="G24" s="46"/>
      <c r="H24" s="46"/>
      <c r="I24" s="9"/>
      <c r="J24" s="22">
        <v>0</v>
      </c>
      <c r="K24" s="9">
        <f>H25</f>
        <v>96.72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(F25-G25)*96.72</f>
        <v>96.72</v>
      </c>
      <c r="I25" s="9"/>
      <c r="J25" s="9"/>
      <c r="K25" s="9"/>
    </row>
    <row r="26" spans="3:11" ht="21" x14ac:dyDescent="0.35">
      <c r="C26" s="39"/>
      <c r="D26" s="99" t="s">
        <v>67</v>
      </c>
      <c r="E26" s="99"/>
      <c r="F26" s="100">
        <f>F25-G25</f>
        <v>1</v>
      </c>
      <c r="G26" s="100"/>
      <c r="H26" s="45"/>
      <c r="I26" s="9"/>
      <c r="J26" s="9"/>
      <c r="K26" s="9"/>
    </row>
    <row r="27" spans="3:11" ht="21" x14ac:dyDescent="0.35">
      <c r="C27" s="39"/>
      <c r="D27" s="68"/>
      <c r="E27" s="68"/>
      <c r="F27" s="69"/>
      <c r="G27" s="69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1" ht="21" x14ac:dyDescent="0.35">
      <c r="C33" s="38"/>
      <c r="D33" s="44"/>
      <c r="E33" s="44"/>
      <c r="F33" s="95"/>
      <c r="G33" s="96"/>
      <c r="H33" s="96"/>
      <c r="I33" s="9"/>
      <c r="J33" s="9">
        <v>0</v>
      </c>
      <c r="K33" s="9">
        <f>I33+J33</f>
        <v>0</v>
      </c>
    </row>
    <row r="34" spans="2:11" ht="27" customHeight="1" x14ac:dyDescent="0.35">
      <c r="C34" s="40"/>
      <c r="D34" s="44"/>
      <c r="E34" s="44"/>
      <c r="F34" s="67"/>
      <c r="G34" s="67"/>
      <c r="H34" s="67"/>
      <c r="I34" s="9"/>
      <c r="J34" s="9"/>
      <c r="K34" s="9"/>
    </row>
    <row r="35" spans="2:11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1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105.71</v>
      </c>
    </row>
    <row r="37" spans="2:11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157.91</v>
      </c>
    </row>
    <row r="39" spans="2:11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</row>
    <row r="41" spans="2:11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</row>
    <row r="42" spans="2:11" s="8" customFormat="1" ht="21" x14ac:dyDescent="0.35">
      <c r="B42" s="3"/>
      <c r="C42" s="66"/>
      <c r="D42" s="66"/>
      <c r="E42" s="66"/>
      <c r="F42" s="66"/>
      <c r="G42" s="66"/>
      <c r="H42" s="66"/>
      <c r="I42" s="66"/>
      <c r="J42" s="66"/>
      <c r="K42" s="66"/>
    </row>
    <row r="43" spans="2:11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</row>
    <row r="44" spans="2:11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</row>
    <row r="45" spans="2:11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1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1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45:K45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opLeftCell="A10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87</v>
      </c>
      <c r="E16" s="49" t="s">
        <v>88</v>
      </c>
      <c r="F16" s="18"/>
      <c r="G16" s="18"/>
      <c r="H16" s="18">
        <v>157.91</v>
      </c>
      <c r="I16" s="18">
        <f>K36</f>
        <v>0</v>
      </c>
      <c r="J16" s="18">
        <f>I16+H16+G16</f>
        <v>157.91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4" t="s">
        <v>32</v>
      </c>
      <c r="E20" s="94"/>
      <c r="F20" s="46" t="s">
        <v>93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</v>
      </c>
      <c r="G21" s="46">
        <v>4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9" t="s">
        <v>66</v>
      </c>
      <c r="E22" s="99"/>
      <c r="F22" s="100">
        <f>F21-G21</f>
        <v>0</v>
      </c>
      <c r="G22" s="10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9" t="s">
        <v>67</v>
      </c>
      <c r="E26" s="99"/>
      <c r="F26" s="100">
        <f>F25-G25</f>
        <v>0</v>
      </c>
      <c r="G26" s="100"/>
      <c r="H26" s="45"/>
      <c r="I26" s="9"/>
      <c r="J26" s="9"/>
      <c r="K26" s="9"/>
    </row>
    <row r="27" spans="3:11" ht="21" x14ac:dyDescent="0.35">
      <c r="C27" s="39"/>
      <c r="D27" s="72"/>
      <c r="E27" s="72"/>
      <c r="F27" s="73"/>
      <c r="G27" s="73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1" ht="21" x14ac:dyDescent="0.35">
      <c r="C33" s="38"/>
      <c r="D33" s="44"/>
      <c r="E33" s="44"/>
      <c r="F33" s="95"/>
      <c r="G33" s="96"/>
      <c r="H33" s="96"/>
      <c r="I33" s="9"/>
      <c r="J33" s="9">
        <v>0</v>
      </c>
      <c r="K33" s="9">
        <f>I33+J33</f>
        <v>0</v>
      </c>
    </row>
    <row r="34" spans="2:11" ht="27" customHeight="1" x14ac:dyDescent="0.35">
      <c r="C34" s="40"/>
      <c r="D34" s="44"/>
      <c r="E34" s="44"/>
      <c r="F34" s="71"/>
      <c r="G34" s="71"/>
      <c r="H34" s="71"/>
      <c r="I34" s="9"/>
      <c r="J34" s="9"/>
      <c r="K34" s="9"/>
    </row>
    <row r="35" spans="2:11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1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1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157.91</v>
      </c>
    </row>
    <row r="39" spans="2:11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</row>
    <row r="41" spans="2:11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</row>
    <row r="42" spans="2:11" s="8" customFormat="1" ht="21" x14ac:dyDescent="0.35">
      <c r="B42" s="3"/>
      <c r="C42" s="70"/>
      <c r="D42" s="70"/>
      <c r="E42" s="70"/>
      <c r="F42" s="70"/>
      <c r="G42" s="70"/>
      <c r="H42" s="70"/>
      <c r="I42" s="70"/>
      <c r="J42" s="70"/>
      <c r="K42" s="70"/>
    </row>
    <row r="43" spans="2:11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</row>
    <row r="44" spans="2:11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</row>
    <row r="45" spans="2:11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1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1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2020-03-04T01:21:17Z</cp:lastPrinted>
  <dcterms:created xsi:type="dcterms:W3CDTF">2018-02-28T02:33:50Z</dcterms:created>
  <dcterms:modified xsi:type="dcterms:W3CDTF">2020-12-15T06:02:33Z</dcterms:modified>
</cp:coreProperties>
</file>