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6" activeTab="12"/>
  </bookViews>
  <sheets>
    <sheet name="NOVEMBER 2019" sheetId="3" r:id="rId1"/>
    <sheet name="DECEMBER 2019" sheetId="4" r:id="rId2"/>
    <sheet name="JAN 2020" sheetId="5" r:id="rId3"/>
    <sheet name="FEB 2020" sheetId="6" r:id="rId4"/>
    <sheet name="MAR 2020" sheetId="7" r:id="rId5"/>
    <sheet name="APR 2020" sheetId="8" r:id="rId6"/>
    <sheet name="MAY 2020" sheetId="9" r:id="rId7"/>
    <sheet name="JUNE 2020" sheetId="10" r:id="rId8"/>
    <sheet name="JUL 2020" sheetId="11" r:id="rId9"/>
    <sheet name="AUG 2020" sheetId="12" r:id="rId10"/>
    <sheet name="SEPT 2020" sheetId="13" r:id="rId11"/>
    <sheet name="OCT 2020" sheetId="14" r:id="rId12"/>
    <sheet name="NOV 2020" sheetId="15" r:id="rId13"/>
  </sheets>
  <externalReferences>
    <externalReference r:id="rId14"/>
  </externalReferences>
  <definedNames>
    <definedName name="_xlnm.Print_Area" localSheetId="5">'APR 2020'!$A$1:$K$58</definedName>
    <definedName name="_xlnm.Print_Area" localSheetId="9">'AUG 2020'!$A$1:$K$54</definedName>
    <definedName name="_xlnm.Print_Area" localSheetId="1">'DECEMBER 2019'!$A$1:$L$57</definedName>
    <definedName name="_xlnm.Print_Area" localSheetId="3">'FEB 2020'!$A$1:$K$57</definedName>
    <definedName name="_xlnm.Print_Area" localSheetId="2">'JAN 2020'!$A$1:$L$57</definedName>
    <definedName name="_xlnm.Print_Area" localSheetId="8">'JUL 2020'!$A$1:$K$54</definedName>
    <definedName name="_xlnm.Print_Area" localSheetId="7">'JUNE 2020'!$A$1:$K$54</definedName>
    <definedName name="_xlnm.Print_Area" localSheetId="4">'MAR 2020'!$A$1:$K$57</definedName>
    <definedName name="_xlnm.Print_Area" localSheetId="6">'MAY 2020'!$A$1:$K$59</definedName>
    <definedName name="_xlnm.Print_Area" localSheetId="12">'NOV 2020'!$A$1:$K$54</definedName>
    <definedName name="_xlnm.Print_Area" localSheetId="0">'NOVEMBER 2019'!$A$1:$L$57</definedName>
    <definedName name="_xlnm.Print_Area" localSheetId="11">'OCT 2020'!$A$1:$K$54</definedName>
    <definedName name="_xlnm.Print_Area" localSheetId="10">'SEPT 2020'!$A$1:$K$54</definedName>
  </definedNames>
  <calcPr calcId="152511"/>
</workbook>
</file>

<file path=xl/calcChain.xml><?xml version="1.0" encoding="utf-8"?>
<calcChain xmlns="http://schemas.openxmlformats.org/spreadsheetml/2006/main">
  <c r="H24" i="15" l="1"/>
  <c r="H20" i="15"/>
  <c r="F21" i="15" l="1"/>
  <c r="G15" i="15"/>
  <c r="K19" i="15" l="1"/>
  <c r="K32" i="15"/>
  <c r="H29" i="15"/>
  <c r="K28" i="15" s="1"/>
  <c r="F25" i="15"/>
  <c r="K23" i="15"/>
  <c r="K33" i="15" l="1"/>
  <c r="I15" i="15" s="1"/>
  <c r="J15" i="15" s="1"/>
  <c r="H29" i="14"/>
  <c r="K28" i="14" s="1"/>
  <c r="K35" i="15" l="1"/>
  <c r="H24" i="14"/>
  <c r="H20" i="14" l="1"/>
  <c r="K32" i="14"/>
  <c r="F25" i="14"/>
  <c r="K23" i="14"/>
  <c r="F21" i="14"/>
  <c r="K19" i="14"/>
  <c r="K33" i="14" l="1"/>
  <c r="I15" i="14"/>
  <c r="K35" i="14" s="1"/>
  <c r="J15" i="14"/>
  <c r="H24" i="13"/>
  <c r="H20" i="13" l="1"/>
  <c r="K32" i="13"/>
  <c r="K28" i="13"/>
  <c r="K26" i="13"/>
  <c r="F25" i="13"/>
  <c r="K23" i="13"/>
  <c r="F21" i="13"/>
  <c r="K19" i="13"/>
  <c r="K33" i="13" l="1"/>
  <c r="I15" i="13" s="1"/>
  <c r="K35" i="13" s="1"/>
  <c r="J15" i="13"/>
  <c r="H24" i="12"/>
  <c r="H20" i="12"/>
  <c r="K32" i="12" l="1"/>
  <c r="K28" i="12"/>
  <c r="K26" i="12"/>
  <c r="F25" i="12"/>
  <c r="K23" i="12"/>
  <c r="F21" i="12"/>
  <c r="K19" i="12"/>
  <c r="K33" i="12" l="1"/>
  <c r="I15" i="12" s="1"/>
  <c r="K35" i="12" s="1"/>
  <c r="H24" i="11"/>
  <c r="J15" i="12" l="1"/>
  <c r="H20" i="11"/>
  <c r="K32" i="11" l="1"/>
  <c r="K28" i="11"/>
  <c r="K26" i="11"/>
  <c r="F25" i="11"/>
  <c r="K23" i="11"/>
  <c r="F21" i="11"/>
  <c r="K19" i="11"/>
  <c r="K33" i="11" l="1"/>
  <c r="I15" i="11" s="1"/>
  <c r="K35" i="11" s="1"/>
  <c r="J15" i="11" l="1"/>
  <c r="H24" i="10"/>
  <c r="H20" i="10"/>
  <c r="K28" i="10" l="1"/>
  <c r="K30" i="10"/>
  <c r="F26" i="7"/>
  <c r="K23" i="10" l="1"/>
  <c r="K32" i="10"/>
  <c r="F25" i="10"/>
  <c r="F21" i="10"/>
  <c r="K26" i="10"/>
  <c r="K19" i="10"/>
  <c r="K33" i="10" l="1"/>
  <c r="I15" i="10" s="1"/>
  <c r="K35" i="10" s="1"/>
  <c r="K32" i="9"/>
  <c r="J15" i="10" l="1"/>
  <c r="H20" i="9"/>
  <c r="K19" i="9" s="1"/>
  <c r="K34" i="9"/>
  <c r="K29" i="9"/>
  <c r="F25" i="9"/>
  <c r="H24" i="9"/>
  <c r="K23" i="9" s="1"/>
  <c r="F21" i="9"/>
  <c r="I27" i="9" l="1"/>
  <c r="K27" i="9" s="1"/>
  <c r="F25" i="8"/>
  <c r="F21" i="8"/>
  <c r="K35" i="9" l="1"/>
  <c r="I15" i="9" s="1"/>
  <c r="H24" i="8"/>
  <c r="H20" i="8"/>
  <c r="K34" i="8"/>
  <c r="K32" i="8"/>
  <c r="K29" i="8"/>
  <c r="K23" i="8"/>
  <c r="K19" i="8" l="1"/>
  <c r="I27" i="8"/>
  <c r="K27" i="8" s="1"/>
  <c r="K35" i="8" s="1"/>
  <c r="I15" i="8" s="1"/>
  <c r="K37" i="8" s="1"/>
  <c r="K37" i="9"/>
  <c r="J15" i="9"/>
  <c r="K34" i="7"/>
  <c r="K32" i="7"/>
  <c r="K29" i="7"/>
  <c r="K27" i="7"/>
  <c r="H25" i="7"/>
  <c r="K24" i="7"/>
  <c r="H21" i="7"/>
  <c r="K20" i="7" s="1"/>
  <c r="K35" i="7" s="1"/>
  <c r="I16" i="7" s="1"/>
  <c r="J15" i="8" l="1"/>
  <c r="K37" i="7"/>
  <c r="J16" i="7"/>
  <c r="H25" i="6"/>
  <c r="H21" i="6" l="1"/>
  <c r="K20" i="6" s="1"/>
  <c r="K34" i="6"/>
  <c r="K32" i="6"/>
  <c r="K29" i="6"/>
  <c r="K27" i="6"/>
  <c r="K24" i="6"/>
  <c r="K35" i="6" l="1"/>
  <c r="I16" i="6" s="1"/>
  <c r="K37" i="6" s="1"/>
  <c r="H25" i="5"/>
  <c r="J16" i="6" l="1"/>
  <c r="K34" i="5"/>
  <c r="K32" i="5"/>
  <c r="K29" i="5"/>
  <c r="K27" i="5"/>
  <c r="K24" i="5"/>
  <c r="H21" i="5"/>
  <c r="K20" i="5" s="1"/>
  <c r="K35" i="5" l="1"/>
  <c r="I16" i="5" s="1"/>
  <c r="J16" i="5"/>
  <c r="K37" i="5"/>
  <c r="H25" i="4"/>
  <c r="H21" i="4" l="1"/>
  <c r="K34" i="4" l="1"/>
  <c r="K32" i="4"/>
  <c r="K29" i="4"/>
  <c r="K27" i="4"/>
  <c r="K24" i="4"/>
  <c r="K20" i="4"/>
  <c r="K35" i="4" l="1"/>
  <c r="I16" i="4" s="1"/>
  <c r="K37" i="4" s="1"/>
  <c r="J16" i="4"/>
  <c r="H25" i="3"/>
  <c r="H21" i="3"/>
  <c r="K20" i="3" l="1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<sst xmlns="http://schemas.openxmlformats.org/spreadsheetml/2006/main" count="586" uniqueCount="126">
  <si>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</si>
  <si>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</si>
  <si>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</si>
  <si>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</si>
  <si>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</si>
  <si>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</si>
  <si>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</si>
  <si>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</si>
  <si>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</si>
  <si>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</si>
  <si>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</si>
  <si>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</si>
  <si>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</si>
  <si>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</si>
  <si>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</si>
  <si>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</si>
  <si>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</si>
  <si>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</si>
  <si>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</si>
  <si>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</si>
  <si>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</si>
  <si>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</si>
  <si>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</si>
  <si>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</si>
  <si>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</si>
  <si>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</si>
  <si>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</si>
  <si>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</si>
  <si>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</si>
  <si>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</si>
  <si>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</si>
  <si>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</si>
  <si>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</si>
  <si>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</si>
  <si>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</si>
  <si>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JANICE MAGPANTAY</t>
  </si>
  <si>
    <t>UNIT: 9MB05</t>
  </si>
  <si>
    <t>BILLING MONTH: NOVEMBER 2019</t>
  </si>
  <si>
    <t>DEC 5 2019</t>
  </si>
  <si>
    <t>DEC 15 2019</t>
  </si>
  <si>
    <t>PRES: NOV 25 2019 - PREV: NOV 22 2019 * 17.38</t>
  </si>
  <si>
    <t>PRES: NOV 25 2019 - PREV: NOV 22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</si>
  <si>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</si>
  <si>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</si>
  <si>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</si>
  <si>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</si>
  <si>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</si>
  <si>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</si>
  <si>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</si>
  <si>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</si>
  <si>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 xml:space="preserve">PRES: JAN 25 2020 - PREV: DEC 26 2019 * 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</si>
  <si>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</si>
  <si>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</si>
  <si>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</si>
  <si>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</si>
  <si>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</si>
  <si>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</si>
  <si>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</si>
  <si>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</si>
  <si>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</si>
  <si>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</si>
  <si>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</si>
  <si>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</si>
  <si>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</si>
  <si>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</si>
  <si>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</si>
  <si>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</si>
  <si>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APR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</si>
  <si>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</si>
  <si>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</si>
  <si>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</si>
  <si>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</si>
  <si>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</si>
  <si>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</si>
  <si>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</si>
  <si>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</si>
  <si>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</si>
  <si>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</si>
  <si>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</si>
  <si>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</si>
  <si>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</si>
  <si>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</si>
  <si>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* SECURITY                                                                * JANITORIAL SERVICES                                             * PMS (BUILDING EQUIPMENTS)
* TECHNICAL SERVICES</t>
  </si>
  <si>
    <r>
      <t xml:space="preserve">ELECTRICITY:
MAR 2020 - 0 consumption
APR 2020 - 6 kWh x 9.79 = 58.74 + 20% (AC) = 70.49 - 79.06 (billing Apr2020) = </t>
    </r>
    <r>
      <rPr>
        <b/>
        <u/>
        <sz val="14"/>
        <color rgb="FFFF0000"/>
        <rFont val="Calibri"/>
        <family val="2"/>
        <scheme val="minor"/>
      </rPr>
      <t>8.57</t>
    </r>
  </si>
  <si>
    <t>BILLING MONTH: JUNE 2020</t>
  </si>
  <si>
    <t>JUL 5 2020</t>
  </si>
  <si>
    <t>JUL 15 2020</t>
  </si>
  <si>
    <r>
      <t xml:space="preserve">WATER:
MAR 2020 - 4 cubic x 96.92 = 387.68 + 20% (AC) = 465.22 - 469.24 (billing Mar2020) = </t>
    </r>
    <r>
      <rPr>
        <b/>
        <u/>
        <sz val="14"/>
        <color rgb="FFFF0000"/>
        <rFont val="Calibri"/>
        <family val="2"/>
        <scheme val="minor"/>
      </rPr>
      <t>4.02</t>
    </r>
    <r>
      <rPr>
        <b/>
        <sz val="14"/>
        <color rgb="FFFF0000"/>
        <rFont val="Calibri"/>
        <family val="2"/>
        <scheme val="minor"/>
      </rPr>
      <t xml:space="preserve">
APR 2020 - 1 cubic x 96.21 = 96.21 + 20% (AC) = 115.45 - 117.31 (billing Apr2020) = </t>
    </r>
    <r>
      <rPr>
        <b/>
        <u/>
        <sz val="14"/>
        <color rgb="FFFF0000"/>
        <rFont val="Calibri"/>
        <family val="2"/>
        <scheme val="minor"/>
      </rPr>
      <t xml:space="preserve">1.86
</t>
    </r>
    <r>
      <rPr>
        <b/>
        <sz val="14"/>
        <color rgb="FFFF0000"/>
        <rFont val="Calibri"/>
        <family val="2"/>
        <scheme val="minor"/>
      </rPr>
      <t xml:space="preserve">MAY 2020 - 1 cubic x 95.58 = 95.58 + 20% (AC) = 114.70 - 117.31 (billing May2020) = </t>
    </r>
    <r>
      <rPr>
        <b/>
        <u/>
        <sz val="14"/>
        <color rgb="FFFF0000"/>
        <rFont val="Calibri"/>
        <family val="2"/>
        <scheme val="minor"/>
      </rPr>
      <t>2.61</t>
    </r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</si>
  <si>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</si>
  <si>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</si>
  <si>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</si>
  <si>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</si>
  <si>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</si>
  <si>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</si>
  <si>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</si>
  <si>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</si>
  <si>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</si>
  <si>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</si>
  <si>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</si>
  <si>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</si>
  <si>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</si>
  <si>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</si>
  <si>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</si>
  <si>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</si>
  <si>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</si>
  <si>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</si>
  <si>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</si>
  <si>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</si>
  <si>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</si>
  <si>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ASSOCIATION DUES</t>
  </si>
  <si>
    <t>FOR THE MONTH OF NOV 2020</t>
  </si>
  <si>
    <t>ASU PAST DUE</t>
  </si>
  <si>
    <t>UTILITIES PAST DUE</t>
  </si>
  <si>
    <t>BILLING MONTH: NOVEMBER 2020</t>
  </si>
  <si>
    <t>ELECTRICITY - OCT 2020</t>
  </si>
  <si>
    <t>WATER - OCT 2020</t>
  </si>
  <si>
    <t>BILLING MONTH: DECEMBER 2020</t>
  </si>
  <si>
    <t>DEC 5 2020</t>
  </si>
  <si>
    <t>DEC 15 2020</t>
  </si>
  <si>
    <t>ELECTRICITY -NOV 2020</t>
  </si>
  <si>
    <t>WATER - NOV 2020</t>
  </si>
  <si>
    <t>FOR THE MONTH OF DECEMBER 2020</t>
  </si>
  <si>
    <t>STANDARD RATE - MOVED IN</t>
  </si>
  <si>
    <t>JENNIFER JAMIG</t>
  </si>
  <si>
    <t>PRES: NOV 25 2020 - PREV: OCT 26 2020 * 8.02</t>
  </si>
  <si>
    <t>PRES: NOV 25 2020 - PREV:OCT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</si>
</sst>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5" fillId="0" borderId="0" xfId="0" applyFont="1" applyFill="1" applyAlignment="1">
      <alignment horizontal="left" vertical="top" wrapText="1"/>
    </xf>
    <xf numFmtId="0" fontId="17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19" fillId="0" borderId="0" xfId="1" applyFont="1"/>
    <xf numFmtId="0" fontId="21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14" fontId="5" fillId="0" borderId="8" xfId="0" applyNumberFormat="1" applyFont="1" applyBorder="1" applyAlignment="1">
      <alignment vertical="center"/>
    </xf>
    <xf numFmtId="164" fontId="19" fillId="0" borderId="0" xfId="0" applyNumberFormat="1" applyFont="1" applyAlignment="1">
      <alignment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49</xdr:row>
      <xdr:rowOff>0</xdr:rowOff>
    </xdr:from>
    <xdr:to>
      <xdr:col>4</xdr:col>
      <xdr:colOff>433298</xdr:colOff>
      <xdr:row>50</xdr:row>
      <xdr:rowOff>100692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464" y="13824857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1238250</xdr:colOff>
      <xdr:row>47</xdr:row>
      <xdr:rowOff>40821</xdr:rowOff>
    </xdr:from>
    <xdr:to>
      <xdr:col>7</xdr:col>
      <xdr:colOff>664028</xdr:colOff>
      <xdr:row>51</xdr:row>
      <xdr:rowOff>193715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5321" y="13321392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1238250</xdr:colOff>
      <xdr:row>47</xdr:row>
      <xdr:rowOff>40821</xdr:rowOff>
    </xdr:from>
    <xdr:to>
      <xdr:col>7</xdr:col>
      <xdr:colOff>664028</xdr:colOff>
      <xdr:row>51</xdr:row>
      <xdr:rowOff>193715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72125" y="13004346"/>
          <a:ext cx="740228" cy="12196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9MB05%20-%20MAGPANT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2">
          <cell r="E12">
            <v>6930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60"/>
  <sheetViews>
    <sheetView zoomScale="70" zoomScaleNormal="70" workbookViewId="0">
      <selection activeCell="G26" sqref="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7" t="s">
        <v>14</v>
      </c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77"/>
      <c r="J4" s="77"/>
      <c r="K4" s="7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8" t="s">
        <v>12</v>
      </c>
      <c r="D14" s="79"/>
      <c r="E14" s="79"/>
      <c r="F14" s="79"/>
      <c r="G14" s="79"/>
      <c r="H14" s="79"/>
      <c r="I14" s="79"/>
      <c r="J14" s="79"/>
      <c r="K14" s="8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38</v>
      </c>
      <c r="E16" s="49" t="s">
        <v>39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1" t="s">
        <v>8</v>
      </c>
      <c r="E19" s="81"/>
      <c r="F19" s="81" t="s">
        <v>9</v>
      </c>
      <c r="G19" s="81"/>
      <c r="H19" s="8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2" t="s">
        <v>32</v>
      </c>
      <c r="E20" s="82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41</v>
      </c>
      <c r="G21" s="46">
        <v>41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5"/>
      <c r="D45" s="85"/>
      <c r="E45" s="85"/>
      <c r="F45" s="85"/>
      <c r="G45" s="85"/>
      <c r="H45" s="85"/>
      <c r="I45" s="85"/>
      <c r="J45" s="85"/>
      <c r="K45" s="8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1" spans="3:11" s="1" customFormat="1" ht="31.5" x14ac:dyDescent="0.5">
      <c r="C1" s="11" t="s">
        <v>28</v>
      </c>
      <c r="I1" s="2"/>
      <c r="J1" s="2"/>
      <c r="K1" s="2"/>
    </row>
    <row r="2" spans="3:11" ht="21" x14ac:dyDescent="0.35">
      <c r="C2" s="8" t="s">
        <v>29</v>
      </c>
      <c r="D2" s="8"/>
      <c r="E2" s="8"/>
      <c r="F2" s="8"/>
      <c r="G2" s="8"/>
      <c r="H2" s="8"/>
      <c r="I2" s="77" t="s">
        <v>14</v>
      </c>
      <c r="J2" s="77"/>
      <c r="K2" s="77"/>
    </row>
    <row r="3" spans="3:11" ht="21" x14ac:dyDescent="0.35">
      <c r="C3" s="8"/>
      <c r="D3" s="8"/>
      <c r="E3" s="8"/>
      <c r="F3" s="8"/>
      <c r="G3" s="8"/>
      <c r="H3" s="8"/>
      <c r="I3" s="77"/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9"/>
      <c r="J4" s="9"/>
      <c r="K4" s="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6.25" x14ac:dyDescent="0.4">
      <c r="C6" s="28" t="s">
        <v>34</v>
      </c>
      <c r="D6" s="29"/>
      <c r="E6" s="30" t="s">
        <v>35</v>
      </c>
      <c r="F6" s="29"/>
      <c r="G6" s="29"/>
      <c r="H6" s="8"/>
      <c r="I6" s="9"/>
      <c r="J6" s="9"/>
      <c r="K6" s="9"/>
    </row>
    <row r="7" spans="3:11" ht="21" x14ac:dyDescent="0.35">
      <c r="C7" s="8"/>
      <c r="D7" s="8"/>
      <c r="E7" s="8"/>
      <c r="F7" s="8"/>
      <c r="G7" s="8"/>
      <c r="H7" s="8"/>
      <c r="I7" s="9"/>
      <c r="J7" s="9"/>
      <c r="K7" s="9"/>
    </row>
    <row r="8" spans="3:11" ht="26.25" x14ac:dyDescent="0.4">
      <c r="C8" s="30" t="s">
        <v>36</v>
      </c>
      <c r="D8" s="31"/>
      <c r="E8" s="30"/>
      <c r="F8" s="29"/>
      <c r="G8" s="8"/>
      <c r="H8" s="8"/>
      <c r="I8" s="9"/>
      <c r="J8" s="9"/>
      <c r="K8" s="9"/>
    </row>
    <row r="9" spans="3:11" ht="21" x14ac:dyDescent="0.35">
      <c r="C9" s="8"/>
      <c r="D9" s="8"/>
      <c r="E9" s="8"/>
      <c r="F9" s="8"/>
      <c r="G9" s="8"/>
      <c r="H9" s="8"/>
      <c r="I9" s="9"/>
      <c r="J9" s="9"/>
      <c r="K9" s="9"/>
    </row>
    <row r="10" spans="3:11" ht="26.25" x14ac:dyDescent="0.4">
      <c r="C10" s="30" t="s">
        <v>95</v>
      </c>
      <c r="D10" s="29"/>
      <c r="E10" s="29"/>
      <c r="F10" s="29"/>
      <c r="G10" s="8"/>
      <c r="H10" s="8"/>
      <c r="I10" s="9"/>
      <c r="J10" s="9"/>
      <c r="K10" s="9"/>
    </row>
    <row r="11" spans="3:11" ht="21" x14ac:dyDescent="0.35">
      <c r="C11" s="8"/>
      <c r="D11" s="8"/>
      <c r="E11" s="8"/>
      <c r="F11" s="8"/>
      <c r="G11" s="8"/>
      <c r="H11" s="8"/>
      <c r="I11" s="9"/>
      <c r="J11" s="9"/>
      <c r="K11" s="9"/>
    </row>
    <row r="12" spans="3:11" ht="21.75" thickBot="1" x14ac:dyDescent="0.4">
      <c r="C12" s="8"/>
      <c r="D12" s="8"/>
      <c r="E12" s="8"/>
      <c r="F12" s="8"/>
      <c r="G12" s="8"/>
      <c r="H12" s="8"/>
      <c r="I12" s="9"/>
      <c r="J12" s="9"/>
      <c r="K12" s="9"/>
    </row>
    <row r="13" spans="3:11" s="5" customFormat="1" ht="21.75" thickBot="1" x14ac:dyDescent="0.3">
      <c r="C13" s="78" t="s">
        <v>12</v>
      </c>
      <c r="D13" s="79"/>
      <c r="E13" s="79"/>
      <c r="F13" s="79"/>
      <c r="G13" s="79"/>
      <c r="H13" s="79"/>
      <c r="I13" s="79"/>
      <c r="J13" s="79"/>
      <c r="K13" s="80"/>
    </row>
    <row r="14" spans="3:11" s="6" customFormat="1" ht="21" x14ac:dyDescent="0.25">
      <c r="C14" s="12" t="s">
        <v>0</v>
      </c>
      <c r="D14" s="13" t="s">
        <v>1</v>
      </c>
      <c r="E14" s="14" t="s">
        <v>2</v>
      </c>
      <c r="G14" s="13" t="s">
        <v>25</v>
      </c>
      <c r="H14" s="13" t="s">
        <v>3</v>
      </c>
      <c r="I14" s="15" t="s">
        <v>4</v>
      </c>
      <c r="J14" s="15" t="s">
        <v>5</v>
      </c>
      <c r="K14" s="16" t="s">
        <v>6</v>
      </c>
    </row>
    <row r="15" spans="3:11" s="5" customFormat="1" ht="21.75" thickBot="1" x14ac:dyDescent="0.3">
      <c r="C15" s="17"/>
      <c r="D15" s="49" t="s">
        <v>96</v>
      </c>
      <c r="E15" s="49" t="s">
        <v>97</v>
      </c>
      <c r="F15" s="18"/>
      <c r="G15" s="18"/>
      <c r="H15" s="18"/>
      <c r="I15" s="18">
        <f>K33</f>
        <v>97.55</v>
      </c>
      <c r="J15" s="18">
        <f>I15+H15+G15</f>
        <v>97.55</v>
      </c>
      <c r="K15" s="19"/>
    </row>
    <row r="16" spans="3:11" ht="21" x14ac:dyDescent="0.35">
      <c r="C16" s="8"/>
      <c r="D16" s="8"/>
      <c r="E16" s="8"/>
      <c r="F16" s="8"/>
      <c r="G16" s="8"/>
      <c r="H16" s="8"/>
      <c r="I16" s="9"/>
      <c r="J16" s="9"/>
      <c r="K16" s="9"/>
    </row>
    <row r="17" spans="3:11" ht="21.75" thickBot="1" x14ac:dyDescent="0.4">
      <c r="C17" s="8"/>
      <c r="D17" s="8"/>
      <c r="E17" s="8"/>
      <c r="F17" s="8"/>
      <c r="G17" s="8"/>
      <c r="H17" s="8"/>
      <c r="I17" s="9"/>
      <c r="J17" s="9"/>
      <c r="K17" s="9"/>
    </row>
    <row r="18" spans="3:11" s="6" customFormat="1" ht="21.75" thickBot="1" x14ac:dyDescent="0.3">
      <c r="C18" s="48" t="s">
        <v>7</v>
      </c>
      <c r="D18" s="81" t="s">
        <v>8</v>
      </c>
      <c r="E18" s="81"/>
      <c r="F18" s="81" t="s">
        <v>9</v>
      </c>
      <c r="G18" s="81"/>
      <c r="H18" s="81"/>
      <c r="I18" s="20" t="s">
        <v>13</v>
      </c>
      <c r="J18" s="20" t="s">
        <v>10</v>
      </c>
      <c r="K18" s="21" t="s">
        <v>11</v>
      </c>
    </row>
    <row r="19" spans="3:11" ht="21" x14ac:dyDescent="0.35">
      <c r="C19" s="38">
        <v>43960</v>
      </c>
      <c r="D19" s="82" t="s">
        <v>32</v>
      </c>
      <c r="E19" s="82"/>
      <c r="F19" s="46" t="s">
        <v>98</v>
      </c>
      <c r="G19" s="46"/>
      <c r="H19" s="46"/>
      <c r="I19" s="9"/>
      <c r="J19" s="22">
        <v>0</v>
      </c>
      <c r="K19" s="9">
        <f>H20</f>
        <v>0</v>
      </c>
    </row>
    <row r="20" spans="3:11" ht="21" x14ac:dyDescent="0.35">
      <c r="C20" s="39"/>
      <c r="D20" s="8"/>
      <c r="E20" s="8"/>
      <c r="F20" s="46">
        <v>47</v>
      </c>
      <c r="G20" s="46">
        <v>47</v>
      </c>
      <c r="H20" s="47">
        <f>(F20-G20)*9.06</f>
        <v>0</v>
      </c>
      <c r="I20" s="9"/>
      <c r="J20" s="9"/>
      <c r="K20" s="9"/>
    </row>
    <row r="21" spans="3:11" ht="21" x14ac:dyDescent="0.35">
      <c r="C21" s="39"/>
      <c r="D21" s="87" t="s">
        <v>71</v>
      </c>
      <c r="E21" s="87"/>
      <c r="F21" s="88">
        <f>F20-G20</f>
        <v>0</v>
      </c>
      <c r="G21" s="88"/>
      <c r="H21" s="47"/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8">
        <v>43960</v>
      </c>
      <c r="D23" s="8" t="s">
        <v>15</v>
      </c>
      <c r="E23" s="8"/>
      <c r="F23" s="46" t="s">
        <v>99</v>
      </c>
      <c r="G23" s="46"/>
      <c r="H23" s="46"/>
      <c r="I23" s="9"/>
      <c r="J23" s="22">
        <v>0</v>
      </c>
      <c r="K23" s="9">
        <f>H24</f>
        <v>97.55</v>
      </c>
    </row>
    <row r="24" spans="3:11" ht="21" x14ac:dyDescent="0.35">
      <c r="C24" s="39"/>
      <c r="D24" s="8"/>
      <c r="E24" s="8"/>
      <c r="F24" s="46">
        <v>11</v>
      </c>
      <c r="G24" s="46">
        <v>10</v>
      </c>
      <c r="H24" s="47">
        <f>(F24-G24)*97.55</f>
        <v>97.55</v>
      </c>
      <c r="I24" s="9"/>
      <c r="J24" s="9"/>
      <c r="K24" s="9"/>
    </row>
    <row r="25" spans="3:11" ht="21" x14ac:dyDescent="0.35">
      <c r="C25" s="39"/>
      <c r="D25" s="87" t="s">
        <v>72</v>
      </c>
      <c r="E25" s="87"/>
      <c r="F25" s="88">
        <f>F24-G24</f>
        <v>1</v>
      </c>
      <c r="G25" s="88"/>
      <c r="H25" s="45"/>
      <c r="I25" s="9"/>
      <c r="J25" s="9"/>
      <c r="K25" s="9"/>
    </row>
    <row r="26" spans="3:11" ht="21" x14ac:dyDescent="0.35">
      <c r="C26" s="38"/>
      <c r="D26" s="7"/>
      <c r="E26" s="8"/>
      <c r="F26" s="8"/>
      <c r="G26" s="8"/>
      <c r="H26" s="8"/>
      <c r="I26" s="9"/>
      <c r="J26" s="22">
        <v>0</v>
      </c>
      <c r="K26" s="9">
        <f>I26</f>
        <v>0</v>
      </c>
    </row>
    <row r="27" spans="3:11" ht="21" customHeight="1" x14ac:dyDescent="0.35">
      <c r="C27" s="67"/>
      <c r="D27" s="67"/>
      <c r="E27" s="67"/>
      <c r="F27" s="8"/>
      <c r="G27" s="8"/>
      <c r="H27" s="8"/>
      <c r="I27" s="9"/>
      <c r="J27" s="22"/>
      <c r="K27" s="9"/>
    </row>
    <row r="28" spans="3:11" ht="21" x14ac:dyDescent="0.35">
      <c r="C28" s="67"/>
      <c r="D28" s="67"/>
      <c r="E28" s="67"/>
      <c r="F28" s="83"/>
      <c r="G28" s="83"/>
      <c r="H28" s="83"/>
      <c r="I28" s="9">
        <v>0</v>
      </c>
      <c r="J28" s="22">
        <v>0</v>
      </c>
      <c r="K28" s="9">
        <f>I28+J28</f>
        <v>0</v>
      </c>
    </row>
    <row r="29" spans="3:11" ht="35.1" customHeight="1" x14ac:dyDescent="0.35">
      <c r="C29" s="67"/>
      <c r="D29" s="67"/>
      <c r="E29" s="67"/>
      <c r="F29" s="83"/>
      <c r="G29" s="83"/>
      <c r="H29" s="83"/>
      <c r="I29" s="9"/>
      <c r="J29" s="9"/>
      <c r="K29" s="9"/>
    </row>
    <row r="30" spans="3:11" ht="21" customHeight="1" x14ac:dyDescent="0.35">
      <c r="C30" s="38"/>
      <c r="D30" s="91"/>
      <c r="E30" s="91"/>
      <c r="F30" s="92"/>
      <c r="G30" s="92"/>
      <c r="H30" s="92"/>
      <c r="I30" s="92"/>
      <c r="J30" s="63"/>
      <c r="K30" s="63"/>
    </row>
    <row r="31" spans="3:11" ht="27" customHeight="1" x14ac:dyDescent="0.35">
      <c r="C31" s="40"/>
      <c r="D31" s="44"/>
      <c r="E31" s="44"/>
      <c r="F31" s="70"/>
      <c r="G31" s="70"/>
      <c r="H31" s="70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1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(K19+K23+K26)-K30</f>
        <v>97.55</v>
      </c>
    </row>
    <row r="34" spans="2:11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</row>
    <row r="35" spans="2:11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I15+H15+G15</f>
        <v>97.55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s="8" customFormat="1" ht="21" x14ac:dyDescent="0.35">
      <c r="C38" s="90" t="s">
        <v>17</v>
      </c>
      <c r="D38" s="90"/>
      <c r="E38" s="90"/>
      <c r="F38" s="90"/>
      <c r="G38" s="90"/>
      <c r="H38" s="90"/>
      <c r="I38" s="90"/>
      <c r="J38" s="90"/>
      <c r="K38" s="90"/>
    </row>
    <row r="39" spans="2:11" s="8" customFormat="1" ht="21" x14ac:dyDescent="0.35">
      <c r="B39" s="3"/>
      <c r="C39" s="3"/>
      <c r="D39" s="55"/>
      <c r="E39" s="3"/>
      <c r="F39" s="3"/>
      <c r="G39" s="3"/>
      <c r="H39" s="3"/>
      <c r="I39" s="4"/>
      <c r="J39" s="4"/>
      <c r="K39" s="4"/>
    </row>
    <row r="40" spans="2:11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</row>
    <row r="41" spans="2:11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</row>
    <row r="42" spans="2:11" ht="10.5" customHeight="1" x14ac:dyDescent="0.25">
      <c r="C42" s="85"/>
      <c r="D42" s="85"/>
      <c r="E42" s="85"/>
      <c r="F42" s="85"/>
      <c r="G42" s="85"/>
      <c r="H42" s="85"/>
      <c r="I42" s="85"/>
      <c r="J42" s="85"/>
      <c r="K42" s="85"/>
    </row>
    <row r="43" spans="2:11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1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1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1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6" t="s">
        <v>33</v>
      </c>
      <c r="D51" s="86"/>
      <c r="E51" s="86"/>
      <c r="F51" s="8"/>
      <c r="G51" s="86" t="s">
        <v>31</v>
      </c>
      <c r="H51" s="86"/>
      <c r="I51" s="9"/>
      <c r="J51" s="9"/>
      <c r="K51" s="9"/>
    </row>
    <row r="52" spans="3:11" ht="21" x14ac:dyDescent="0.35">
      <c r="C52" s="76" t="s">
        <v>23</v>
      </c>
      <c r="D52" s="76"/>
      <c r="E52" s="76"/>
      <c r="F52" s="8"/>
      <c r="G52" s="76" t="s">
        <v>24</v>
      </c>
      <c r="H52" s="76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2:K42"/>
    <mergeCell ref="C51:E51"/>
    <mergeCell ref="G51:H51"/>
    <mergeCell ref="C52:E52"/>
    <mergeCell ref="G52:H52"/>
    <mergeCell ref="C38:K38"/>
    <mergeCell ref="I2:K3"/>
    <mergeCell ref="C13:K13"/>
    <mergeCell ref="D18:E18"/>
    <mergeCell ref="F18:H18"/>
    <mergeCell ref="D19:E19"/>
    <mergeCell ref="D21:E21"/>
    <mergeCell ref="F21:G21"/>
    <mergeCell ref="D25:E25"/>
    <mergeCell ref="F25:G25"/>
    <mergeCell ref="F28:H29"/>
    <mergeCell ref="D30:E30"/>
    <mergeCell ref="F30:I30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zoomScale="70" zoomScaleNormal="70" workbookViewId="0">
      <selection activeCell="O10" sqref="O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1" spans="3:11" s="1" customFormat="1" ht="31.5" x14ac:dyDescent="0.5">
      <c r="C1" s="11" t="s">
        <v>28</v>
      </c>
      <c r="I1" s="2"/>
      <c r="J1" s="2"/>
      <c r="K1" s="2"/>
    </row>
    <row r="2" spans="3:11" ht="21" x14ac:dyDescent="0.35">
      <c r="C2" s="8" t="s">
        <v>29</v>
      </c>
      <c r="D2" s="8"/>
      <c r="E2" s="8"/>
      <c r="F2" s="8"/>
      <c r="G2" s="8"/>
      <c r="H2" s="8"/>
      <c r="I2" s="77" t="s">
        <v>14</v>
      </c>
      <c r="J2" s="77"/>
      <c r="K2" s="77"/>
    </row>
    <row r="3" spans="3:11" ht="21" x14ac:dyDescent="0.35">
      <c r="C3" s="8"/>
      <c r="D3" s="8"/>
      <c r="E3" s="8"/>
      <c r="F3" s="8"/>
      <c r="G3" s="8"/>
      <c r="H3" s="8"/>
      <c r="I3" s="77"/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9"/>
      <c r="J4" s="9"/>
      <c r="K4" s="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6.25" x14ac:dyDescent="0.4">
      <c r="C6" s="28" t="s">
        <v>34</v>
      </c>
      <c r="D6" s="29"/>
      <c r="E6" s="30" t="s">
        <v>35</v>
      </c>
      <c r="F6" s="29"/>
      <c r="G6" s="29"/>
      <c r="H6" s="8"/>
      <c r="I6" s="9"/>
      <c r="J6" s="9"/>
      <c r="K6" s="9"/>
    </row>
    <row r="7" spans="3:11" ht="21" x14ac:dyDescent="0.35">
      <c r="C7" s="8"/>
      <c r="D7" s="8"/>
      <c r="E7" s="8"/>
      <c r="F7" s="8"/>
      <c r="G7" s="8"/>
      <c r="H7" s="8"/>
      <c r="I7" s="9"/>
      <c r="J7" s="9"/>
      <c r="K7" s="9"/>
    </row>
    <row r="8" spans="3:11" ht="26.25" x14ac:dyDescent="0.4">
      <c r="C8" s="30" t="s">
        <v>36</v>
      </c>
      <c r="D8" s="31"/>
      <c r="E8" s="30"/>
      <c r="F8" s="29"/>
      <c r="G8" s="8"/>
      <c r="H8" s="8"/>
      <c r="I8" s="9"/>
      <c r="J8" s="9"/>
      <c r="K8" s="9"/>
    </row>
    <row r="9" spans="3:11" ht="21" x14ac:dyDescent="0.35">
      <c r="C9" s="8"/>
      <c r="D9" s="8"/>
      <c r="E9" s="8"/>
      <c r="F9" s="8"/>
      <c r="G9" s="8"/>
      <c r="H9" s="8"/>
      <c r="I9" s="9"/>
      <c r="J9" s="9"/>
      <c r="K9" s="9"/>
    </row>
    <row r="10" spans="3:11" ht="26.25" x14ac:dyDescent="0.4">
      <c r="C10" s="30" t="s">
        <v>100</v>
      </c>
      <c r="D10" s="29"/>
      <c r="E10" s="29"/>
      <c r="F10" s="29"/>
      <c r="G10" s="8"/>
      <c r="H10" s="8"/>
      <c r="I10" s="9"/>
      <c r="J10" s="9"/>
      <c r="K10" s="9"/>
    </row>
    <row r="11" spans="3:11" ht="21" x14ac:dyDescent="0.35">
      <c r="C11" s="8"/>
      <c r="D11" s="8"/>
      <c r="E11" s="8"/>
      <c r="F11" s="8"/>
      <c r="G11" s="8"/>
      <c r="H11" s="8"/>
      <c r="I11" s="9"/>
      <c r="J11" s="9"/>
      <c r="K11" s="9"/>
    </row>
    <row r="12" spans="3:11" ht="21.75" thickBot="1" x14ac:dyDescent="0.4">
      <c r="C12" s="8"/>
      <c r="D12" s="8"/>
      <c r="E12" s="8"/>
      <c r="F12" s="8"/>
      <c r="G12" s="8"/>
      <c r="H12" s="8"/>
      <c r="I12" s="9"/>
      <c r="J12" s="9"/>
      <c r="K12" s="9"/>
    </row>
    <row r="13" spans="3:11" s="5" customFormat="1" ht="21.75" thickBot="1" x14ac:dyDescent="0.3">
      <c r="C13" s="78" t="s">
        <v>12</v>
      </c>
      <c r="D13" s="79"/>
      <c r="E13" s="79"/>
      <c r="F13" s="79"/>
      <c r="G13" s="79"/>
      <c r="H13" s="79"/>
      <c r="I13" s="79"/>
      <c r="J13" s="79"/>
      <c r="K13" s="80"/>
    </row>
    <row r="14" spans="3:11" s="6" customFormat="1" ht="21" x14ac:dyDescent="0.25">
      <c r="C14" s="12" t="s">
        <v>0</v>
      </c>
      <c r="D14" s="13" t="s">
        <v>1</v>
      </c>
      <c r="E14" s="14" t="s">
        <v>2</v>
      </c>
      <c r="G14" s="13" t="s">
        <v>25</v>
      </c>
      <c r="H14" s="13" t="s">
        <v>3</v>
      </c>
      <c r="I14" s="15" t="s">
        <v>4</v>
      </c>
      <c r="J14" s="15" t="s">
        <v>5</v>
      </c>
      <c r="K14" s="16" t="s">
        <v>6</v>
      </c>
    </row>
    <row r="15" spans="3:11" s="5" customFormat="1" ht="21.75" thickBot="1" x14ac:dyDescent="0.3">
      <c r="C15" s="17"/>
      <c r="D15" s="49" t="s">
        <v>101</v>
      </c>
      <c r="E15" s="49" t="s">
        <v>102</v>
      </c>
      <c r="F15" s="18"/>
      <c r="G15" s="18"/>
      <c r="H15" s="18"/>
      <c r="I15" s="18">
        <f>K33</f>
        <v>196.14</v>
      </c>
      <c r="J15" s="18">
        <f>I15+H15+G15</f>
        <v>196.14</v>
      </c>
      <c r="K15" s="19"/>
    </row>
    <row r="16" spans="3:11" ht="21" x14ac:dyDescent="0.35">
      <c r="C16" s="8"/>
      <c r="D16" s="8"/>
      <c r="E16" s="8"/>
      <c r="F16" s="8"/>
      <c r="G16" s="8"/>
      <c r="H16" s="8"/>
      <c r="I16" s="9"/>
      <c r="J16" s="9"/>
      <c r="K16" s="9"/>
    </row>
    <row r="17" spans="3:11" ht="21.75" thickBot="1" x14ac:dyDescent="0.4">
      <c r="C17" s="8"/>
      <c r="D17" s="8"/>
      <c r="E17" s="8"/>
      <c r="F17" s="8"/>
      <c r="G17" s="8"/>
      <c r="H17" s="8"/>
      <c r="I17" s="9"/>
      <c r="J17" s="9"/>
      <c r="K17" s="9"/>
    </row>
    <row r="18" spans="3:11" s="6" customFormat="1" ht="21.75" thickBot="1" x14ac:dyDescent="0.3">
      <c r="C18" s="48" t="s">
        <v>7</v>
      </c>
      <c r="D18" s="81" t="s">
        <v>8</v>
      </c>
      <c r="E18" s="81"/>
      <c r="F18" s="81" t="s">
        <v>9</v>
      </c>
      <c r="G18" s="81"/>
      <c r="H18" s="81"/>
      <c r="I18" s="20" t="s">
        <v>13</v>
      </c>
      <c r="J18" s="20" t="s">
        <v>10</v>
      </c>
      <c r="K18" s="21" t="s">
        <v>11</v>
      </c>
    </row>
    <row r="19" spans="3:11" ht="21" x14ac:dyDescent="0.35">
      <c r="C19" s="38">
        <v>43961</v>
      </c>
      <c r="D19" s="82" t="s">
        <v>32</v>
      </c>
      <c r="E19" s="82"/>
      <c r="F19" s="46" t="s">
        <v>103</v>
      </c>
      <c r="G19" s="46"/>
      <c r="H19" s="46"/>
      <c r="I19" s="9"/>
      <c r="J19" s="22">
        <v>0</v>
      </c>
      <c r="K19" s="9">
        <f>H20</f>
        <v>0</v>
      </c>
    </row>
    <row r="20" spans="3:11" ht="21" x14ac:dyDescent="0.35">
      <c r="C20" s="39"/>
      <c r="D20" s="8"/>
      <c r="E20" s="8"/>
      <c r="F20" s="46">
        <v>47</v>
      </c>
      <c r="G20" s="46">
        <v>47</v>
      </c>
      <c r="H20" s="47">
        <f>(F20-G20)*8.63</f>
        <v>0</v>
      </c>
      <c r="I20" s="9"/>
      <c r="J20" s="9"/>
      <c r="K20" s="9"/>
    </row>
    <row r="21" spans="3:11" ht="21" x14ac:dyDescent="0.35">
      <c r="C21" s="39"/>
      <c r="D21" s="87" t="s">
        <v>71</v>
      </c>
      <c r="E21" s="87"/>
      <c r="F21" s="88">
        <f>F20-G20</f>
        <v>0</v>
      </c>
      <c r="G21" s="88"/>
      <c r="H21" s="47"/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8">
        <v>43961</v>
      </c>
      <c r="D23" s="8" t="s">
        <v>15</v>
      </c>
      <c r="E23" s="8"/>
      <c r="F23" s="46" t="s">
        <v>104</v>
      </c>
      <c r="G23" s="46"/>
      <c r="H23" s="46"/>
      <c r="I23" s="9"/>
      <c r="J23" s="22">
        <v>0</v>
      </c>
      <c r="K23" s="9">
        <f>H24</f>
        <v>196.14</v>
      </c>
    </row>
    <row r="24" spans="3:11" ht="21" x14ac:dyDescent="0.35">
      <c r="C24" s="39"/>
      <c r="D24" s="8"/>
      <c r="E24" s="8"/>
      <c r="F24" s="46">
        <v>13</v>
      </c>
      <c r="G24" s="46">
        <v>11</v>
      </c>
      <c r="H24" s="47">
        <f>(F24-G24)*98.07</f>
        <v>196.14</v>
      </c>
      <c r="I24" s="9"/>
      <c r="J24" s="9"/>
      <c r="K24" s="9"/>
    </row>
    <row r="25" spans="3:11" ht="21" x14ac:dyDescent="0.35">
      <c r="C25" s="39"/>
      <c r="D25" s="87" t="s">
        <v>72</v>
      </c>
      <c r="E25" s="87"/>
      <c r="F25" s="88">
        <f>F24-G24</f>
        <v>2</v>
      </c>
      <c r="G25" s="88"/>
      <c r="H25" s="45"/>
      <c r="I25" s="9"/>
      <c r="J25" s="9"/>
      <c r="K25" s="9"/>
    </row>
    <row r="26" spans="3:11" ht="21" x14ac:dyDescent="0.35">
      <c r="C26" s="38"/>
      <c r="D26" s="7"/>
      <c r="E26" s="8"/>
      <c r="F26" s="8"/>
      <c r="G26" s="8"/>
      <c r="H26" s="8"/>
      <c r="I26" s="9"/>
      <c r="J26" s="22">
        <v>0</v>
      </c>
      <c r="K26" s="9">
        <f>I26</f>
        <v>0</v>
      </c>
    </row>
    <row r="27" spans="3:11" ht="21" customHeight="1" x14ac:dyDescent="0.35">
      <c r="C27" s="67"/>
      <c r="D27" s="67"/>
      <c r="E27" s="67"/>
      <c r="F27" s="8"/>
      <c r="G27" s="8"/>
      <c r="H27" s="8"/>
      <c r="I27" s="9"/>
      <c r="J27" s="22"/>
      <c r="K27" s="9"/>
    </row>
    <row r="28" spans="3:11" ht="21" x14ac:dyDescent="0.35">
      <c r="C28" s="67"/>
      <c r="D28" s="67"/>
      <c r="E28" s="67"/>
      <c r="F28" s="83"/>
      <c r="G28" s="83"/>
      <c r="H28" s="83"/>
      <c r="I28" s="9">
        <v>0</v>
      </c>
      <c r="J28" s="22">
        <v>0</v>
      </c>
      <c r="K28" s="9">
        <f>I28+J28</f>
        <v>0</v>
      </c>
    </row>
    <row r="29" spans="3:11" ht="35.1" customHeight="1" x14ac:dyDescent="0.35">
      <c r="C29" s="67"/>
      <c r="D29" s="67"/>
      <c r="E29" s="67"/>
      <c r="F29" s="83"/>
      <c r="G29" s="83"/>
      <c r="H29" s="83"/>
      <c r="I29" s="9"/>
      <c r="J29" s="9"/>
      <c r="K29" s="9"/>
    </row>
    <row r="30" spans="3:11" ht="21" customHeight="1" x14ac:dyDescent="0.35">
      <c r="C30" s="38"/>
      <c r="D30" s="91"/>
      <c r="E30" s="91"/>
      <c r="F30" s="92"/>
      <c r="G30" s="92"/>
      <c r="H30" s="92"/>
      <c r="I30" s="92"/>
      <c r="J30" s="63"/>
      <c r="K30" s="63"/>
    </row>
    <row r="31" spans="3:11" ht="27" customHeight="1" x14ac:dyDescent="0.35">
      <c r="C31" s="40"/>
      <c r="D31" s="44"/>
      <c r="E31" s="44"/>
      <c r="F31" s="71"/>
      <c r="G31" s="71"/>
      <c r="H31" s="71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1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(K19+K23+K26)-K30</f>
        <v>196.14</v>
      </c>
    </row>
    <row r="34" spans="2:11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</row>
    <row r="35" spans="2:11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I15+H15+G15</f>
        <v>196.14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s="8" customFormat="1" ht="21" x14ac:dyDescent="0.35">
      <c r="C38" s="90" t="s">
        <v>17</v>
      </c>
      <c r="D38" s="90"/>
      <c r="E38" s="90"/>
      <c r="F38" s="90"/>
      <c r="G38" s="90"/>
      <c r="H38" s="90"/>
      <c r="I38" s="90"/>
      <c r="J38" s="90"/>
      <c r="K38" s="90"/>
    </row>
    <row r="39" spans="2:11" s="8" customFormat="1" ht="21" x14ac:dyDescent="0.35">
      <c r="B39" s="3"/>
      <c r="C39" s="3"/>
      <c r="D39" s="55"/>
      <c r="E39" s="3"/>
      <c r="F39" s="3"/>
      <c r="G39" s="3"/>
      <c r="H39" s="3"/>
      <c r="I39" s="4"/>
      <c r="J39" s="4"/>
      <c r="K39" s="4"/>
    </row>
    <row r="40" spans="2:11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</row>
    <row r="41" spans="2:11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</row>
    <row r="42" spans="2:11" ht="10.5" customHeight="1" x14ac:dyDescent="0.25">
      <c r="C42" s="85"/>
      <c r="D42" s="85"/>
      <c r="E42" s="85"/>
      <c r="F42" s="85"/>
      <c r="G42" s="85"/>
      <c r="H42" s="85"/>
      <c r="I42" s="85"/>
      <c r="J42" s="85"/>
      <c r="K42" s="85"/>
    </row>
    <row r="43" spans="2:11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1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1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1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6" t="s">
        <v>33</v>
      </c>
      <c r="D51" s="86"/>
      <c r="E51" s="86"/>
      <c r="F51" s="8"/>
      <c r="G51" s="86" t="s">
        <v>31</v>
      </c>
      <c r="H51" s="86"/>
      <c r="I51" s="9"/>
      <c r="J51" s="9"/>
      <c r="K51" s="9"/>
    </row>
    <row r="52" spans="3:11" ht="21" x14ac:dyDescent="0.35">
      <c r="C52" s="76" t="s">
        <v>23</v>
      </c>
      <c r="D52" s="76"/>
      <c r="E52" s="76"/>
      <c r="F52" s="8"/>
      <c r="G52" s="76" t="s">
        <v>24</v>
      </c>
      <c r="H52" s="76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2:K42"/>
    <mergeCell ref="C51:E51"/>
    <mergeCell ref="G51:H51"/>
    <mergeCell ref="C52:E52"/>
    <mergeCell ref="G52:H52"/>
    <mergeCell ref="C38:K38"/>
    <mergeCell ref="I2:K3"/>
    <mergeCell ref="C13:K13"/>
    <mergeCell ref="D18:E18"/>
    <mergeCell ref="F18:H18"/>
    <mergeCell ref="D19:E19"/>
    <mergeCell ref="D21:E21"/>
    <mergeCell ref="F21:G21"/>
    <mergeCell ref="D25:E25"/>
    <mergeCell ref="F25:G25"/>
    <mergeCell ref="F28:H29"/>
    <mergeCell ref="D30:E30"/>
    <mergeCell ref="F30:I30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topLeftCell="A7" zoomScale="70" zoomScaleNormal="70" workbookViewId="0">
      <selection activeCell="D10" sqref="D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1" spans="3:11" s="1" customFormat="1" ht="31.5" x14ac:dyDescent="0.5">
      <c r="C1" s="11" t="s">
        <v>28</v>
      </c>
      <c r="I1" s="2"/>
      <c r="J1" s="2"/>
      <c r="K1" s="2"/>
    </row>
    <row r="2" spans="3:11" ht="21" x14ac:dyDescent="0.35">
      <c r="C2" s="8" t="s">
        <v>29</v>
      </c>
      <c r="D2" s="8"/>
      <c r="E2" s="8"/>
      <c r="F2" s="8"/>
      <c r="G2" s="8"/>
      <c r="H2" s="8"/>
      <c r="I2" s="77" t="s">
        <v>14</v>
      </c>
      <c r="J2" s="77"/>
      <c r="K2" s="77"/>
    </row>
    <row r="3" spans="3:11" ht="21" x14ac:dyDescent="0.35">
      <c r="C3" s="8"/>
      <c r="D3" s="8"/>
      <c r="E3" s="8"/>
      <c r="F3" s="8"/>
      <c r="G3" s="8"/>
      <c r="H3" s="8"/>
      <c r="I3" s="77"/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9"/>
      <c r="J4" s="9"/>
      <c r="K4" s="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6.25" x14ac:dyDescent="0.4">
      <c r="C6" s="28" t="s">
        <v>34</v>
      </c>
      <c r="D6" s="29"/>
      <c r="E6" s="30" t="s">
        <v>35</v>
      </c>
      <c r="F6" s="29"/>
      <c r="G6" s="29"/>
      <c r="H6" s="8"/>
      <c r="I6" s="9"/>
      <c r="J6" s="9"/>
      <c r="K6" s="9"/>
    </row>
    <row r="7" spans="3:11" ht="21" x14ac:dyDescent="0.35">
      <c r="C7" s="8"/>
      <c r="D7" s="8"/>
      <c r="E7" s="8"/>
      <c r="F7" s="8"/>
      <c r="G7" s="8"/>
      <c r="H7" s="8"/>
      <c r="I7" s="9"/>
      <c r="J7" s="9"/>
      <c r="K7" s="9"/>
    </row>
    <row r="8" spans="3:11" ht="26.25" x14ac:dyDescent="0.4">
      <c r="C8" s="30" t="s">
        <v>36</v>
      </c>
      <c r="D8" s="31"/>
      <c r="E8" s="30"/>
      <c r="F8" s="29"/>
      <c r="G8" s="8"/>
      <c r="H8" s="8"/>
      <c r="I8" s="9"/>
      <c r="J8" s="9"/>
      <c r="K8" s="9"/>
    </row>
    <row r="9" spans="3:11" ht="21" x14ac:dyDescent="0.35">
      <c r="C9" s="8"/>
      <c r="D9" s="8"/>
      <c r="E9" s="8"/>
      <c r="F9" s="8"/>
      <c r="G9" s="8"/>
      <c r="H9" s="8"/>
      <c r="I9" s="9"/>
      <c r="J9" s="9"/>
      <c r="K9" s="9"/>
    </row>
    <row r="10" spans="3:11" ht="26.25" x14ac:dyDescent="0.4">
      <c r="C10" s="30" t="s">
        <v>113</v>
      </c>
      <c r="D10" s="29"/>
      <c r="E10" s="29"/>
      <c r="F10" s="29"/>
      <c r="G10" s="8"/>
      <c r="H10" s="8"/>
      <c r="I10" s="9"/>
      <c r="J10" s="9"/>
      <c r="K10" s="9"/>
    </row>
    <row r="11" spans="3:11" ht="21" x14ac:dyDescent="0.35">
      <c r="C11" s="8"/>
      <c r="D11" s="8"/>
      <c r="E11" s="8"/>
      <c r="F11" s="8"/>
      <c r="G11" s="8"/>
      <c r="H11" s="8"/>
      <c r="I11" s="9"/>
      <c r="J11" s="9"/>
      <c r="K11" s="9"/>
    </row>
    <row r="12" spans="3:11" ht="21.75" thickBot="1" x14ac:dyDescent="0.4">
      <c r="C12" s="8"/>
      <c r="D12" s="8"/>
      <c r="E12" s="8"/>
      <c r="F12" s="8"/>
      <c r="G12" s="8"/>
      <c r="H12" s="8"/>
      <c r="I12" s="9"/>
      <c r="J12" s="9"/>
      <c r="K12" s="9"/>
    </row>
    <row r="13" spans="3:11" s="5" customFormat="1" ht="21.75" thickBot="1" x14ac:dyDescent="0.3">
      <c r="C13" s="78" t="s">
        <v>12</v>
      </c>
      <c r="D13" s="79"/>
      <c r="E13" s="79"/>
      <c r="F13" s="79"/>
      <c r="G13" s="79"/>
      <c r="H13" s="79"/>
      <c r="I13" s="79"/>
      <c r="J13" s="79"/>
      <c r="K13" s="80"/>
    </row>
    <row r="14" spans="3:11" s="6" customFormat="1" ht="21" x14ac:dyDescent="0.25">
      <c r="C14" s="12" t="s">
        <v>0</v>
      </c>
      <c r="D14" s="13" t="s">
        <v>1</v>
      </c>
      <c r="E14" s="14" t="s">
        <v>2</v>
      </c>
      <c r="G14" s="13" t="s">
        <v>111</v>
      </c>
      <c r="H14" s="13" t="s">
        <v>112</v>
      </c>
      <c r="I14" s="15" t="s">
        <v>4</v>
      </c>
      <c r="J14" s="15" t="s">
        <v>5</v>
      </c>
      <c r="K14" s="16" t="s">
        <v>6</v>
      </c>
    </row>
    <row r="15" spans="3:11" s="5" customFormat="1" ht="21.75" thickBot="1" x14ac:dyDescent="0.3">
      <c r="C15" s="17"/>
      <c r="D15" s="49" t="s">
        <v>105</v>
      </c>
      <c r="E15" s="49" t="s">
        <v>106</v>
      </c>
      <c r="F15" s="18"/>
      <c r="G15" s="18">
        <v>5544</v>
      </c>
      <c r="H15" s="18"/>
      <c r="I15" s="18">
        <f>K33</f>
        <v>1583.12</v>
      </c>
      <c r="J15" s="18">
        <f>I15+H15+G15</f>
        <v>7127.12</v>
      </c>
      <c r="K15" s="19"/>
    </row>
    <row r="16" spans="3:11" ht="21" x14ac:dyDescent="0.35">
      <c r="C16" s="8"/>
      <c r="D16" s="8"/>
      <c r="E16" s="8"/>
      <c r="F16" s="8"/>
      <c r="G16" s="8"/>
      <c r="H16" s="8"/>
      <c r="I16" s="9"/>
      <c r="J16" s="9"/>
      <c r="K16" s="9"/>
    </row>
    <row r="17" spans="3:11" ht="21.75" thickBot="1" x14ac:dyDescent="0.4">
      <c r="C17" s="8"/>
      <c r="D17" s="8"/>
      <c r="E17" s="8"/>
      <c r="F17" s="8"/>
      <c r="G17" s="8"/>
      <c r="H17" s="8"/>
      <c r="I17" s="9"/>
      <c r="J17" s="9"/>
      <c r="K17" s="9"/>
    </row>
    <row r="18" spans="3:11" s="6" customFormat="1" ht="21.75" thickBot="1" x14ac:dyDescent="0.3">
      <c r="C18" s="48" t="s">
        <v>7</v>
      </c>
      <c r="D18" s="81" t="s">
        <v>8</v>
      </c>
      <c r="E18" s="81"/>
      <c r="F18" s="81" t="s">
        <v>9</v>
      </c>
      <c r="G18" s="81"/>
      <c r="H18" s="81"/>
      <c r="I18" s="20" t="s">
        <v>13</v>
      </c>
      <c r="J18" s="20" t="s">
        <v>10</v>
      </c>
      <c r="K18" s="21" t="s">
        <v>11</v>
      </c>
    </row>
    <row r="19" spans="3:11" ht="21" x14ac:dyDescent="0.35">
      <c r="C19" s="38">
        <v>43962</v>
      </c>
      <c r="D19" s="93" t="s">
        <v>114</v>
      </c>
      <c r="E19" s="93"/>
      <c r="F19" s="46" t="s">
        <v>107</v>
      </c>
      <c r="G19" s="46"/>
      <c r="H19" s="46"/>
      <c r="I19" s="9"/>
      <c r="J19" s="22">
        <v>0</v>
      </c>
      <c r="K19" s="9">
        <f>H20</f>
        <v>0</v>
      </c>
    </row>
    <row r="20" spans="3:11" ht="21" x14ac:dyDescent="0.35">
      <c r="C20" s="39"/>
      <c r="D20" s="8"/>
      <c r="E20" s="8"/>
      <c r="F20" s="46">
        <v>47</v>
      </c>
      <c r="G20" s="46">
        <v>47</v>
      </c>
      <c r="H20" s="47">
        <f>(F20-G20)*7.32</f>
        <v>0</v>
      </c>
      <c r="I20" s="9"/>
      <c r="J20" s="9"/>
      <c r="K20" s="9"/>
    </row>
    <row r="21" spans="3:11" ht="21" x14ac:dyDescent="0.35">
      <c r="C21" s="39"/>
      <c r="D21" s="87" t="s">
        <v>71</v>
      </c>
      <c r="E21" s="87"/>
      <c r="F21" s="88">
        <f>F20-G20</f>
        <v>0</v>
      </c>
      <c r="G21" s="88"/>
      <c r="H21" s="47"/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8">
        <v>43962</v>
      </c>
      <c r="D23" s="7" t="s">
        <v>115</v>
      </c>
      <c r="E23" s="8"/>
      <c r="F23" s="46" t="s">
        <v>108</v>
      </c>
      <c r="G23" s="46"/>
      <c r="H23" s="46"/>
      <c r="I23" s="9"/>
      <c r="J23" s="22">
        <v>0</v>
      </c>
      <c r="K23" s="9">
        <f>H24</f>
        <v>197.12</v>
      </c>
    </row>
    <row r="24" spans="3:11" ht="21" x14ac:dyDescent="0.35">
      <c r="C24" s="39"/>
      <c r="D24" s="8"/>
      <c r="E24" s="8"/>
      <c r="F24" s="46">
        <v>15</v>
      </c>
      <c r="G24" s="46">
        <v>13</v>
      </c>
      <c r="H24" s="47">
        <f>(F24-G24)*98.56</f>
        <v>197.12</v>
      </c>
      <c r="I24" s="9"/>
      <c r="J24" s="9"/>
      <c r="K24" s="9"/>
    </row>
    <row r="25" spans="3:11" ht="21" x14ac:dyDescent="0.35">
      <c r="C25" s="39"/>
      <c r="D25" s="87" t="s">
        <v>72</v>
      </c>
      <c r="E25" s="87"/>
      <c r="F25" s="88">
        <f>F24-G24</f>
        <v>2</v>
      </c>
      <c r="G25" s="88"/>
      <c r="H25" s="45"/>
      <c r="I25" s="9"/>
      <c r="J25" s="9"/>
      <c r="K25" s="9"/>
    </row>
    <row r="26" spans="3:11" ht="21" x14ac:dyDescent="0.35">
      <c r="C26" s="38"/>
      <c r="D26" s="7"/>
      <c r="E26" s="8"/>
      <c r="F26" s="8"/>
      <c r="G26" s="8"/>
      <c r="H26" s="8"/>
      <c r="I26" s="9"/>
      <c r="J26" s="22"/>
      <c r="K26" s="9"/>
    </row>
    <row r="27" spans="3:11" ht="21" customHeight="1" x14ac:dyDescent="0.35">
      <c r="C27" s="67"/>
      <c r="D27" s="67"/>
      <c r="E27" s="67"/>
      <c r="F27" s="8"/>
      <c r="G27" s="8"/>
      <c r="H27" s="8"/>
      <c r="I27" s="9"/>
      <c r="J27" s="22"/>
      <c r="K27" s="9"/>
    </row>
    <row r="28" spans="3:11" ht="21" x14ac:dyDescent="0.35">
      <c r="C28" s="38">
        <v>43962</v>
      </c>
      <c r="D28" s="93" t="s">
        <v>109</v>
      </c>
      <c r="E28" s="93"/>
      <c r="F28" s="46" t="s">
        <v>110</v>
      </c>
      <c r="G28" s="46"/>
      <c r="H28" s="46"/>
      <c r="I28" s="9"/>
      <c r="J28" s="22">
        <v>0</v>
      </c>
      <c r="K28" s="9">
        <f>H29</f>
        <v>1386</v>
      </c>
    </row>
    <row r="29" spans="3:11" ht="21" customHeight="1" x14ac:dyDescent="0.35">
      <c r="C29" s="39"/>
      <c r="D29" s="8"/>
      <c r="E29" s="8"/>
      <c r="F29" s="46">
        <v>23.1</v>
      </c>
      <c r="G29" s="46">
        <v>60</v>
      </c>
      <c r="H29" s="47">
        <f>F29*G29</f>
        <v>1386</v>
      </c>
      <c r="I29" s="9"/>
      <c r="J29" s="9"/>
      <c r="K29" s="9"/>
    </row>
    <row r="30" spans="3:11" ht="21" customHeight="1" x14ac:dyDescent="0.35">
      <c r="C30" s="38"/>
      <c r="D30" s="91"/>
      <c r="E30" s="91"/>
      <c r="F30" s="92"/>
      <c r="G30" s="92"/>
      <c r="H30" s="92"/>
      <c r="I30" s="92"/>
      <c r="J30" s="63"/>
      <c r="K30" s="63"/>
    </row>
    <row r="31" spans="3:11" ht="27" customHeight="1" x14ac:dyDescent="0.35">
      <c r="C31" s="40"/>
      <c r="D31" s="44"/>
      <c r="E31" s="44"/>
      <c r="F31" s="72"/>
      <c r="G31" s="72"/>
      <c r="H31" s="72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1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(K19+K23+K28)</f>
        <v>1583.12</v>
      </c>
    </row>
    <row r="34" spans="2:11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</row>
    <row r="35" spans="2:11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I15+H15+G15</f>
        <v>7127.12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s="8" customFormat="1" ht="21" x14ac:dyDescent="0.35">
      <c r="C38" s="90" t="s">
        <v>17</v>
      </c>
      <c r="D38" s="90"/>
      <c r="E38" s="90"/>
      <c r="F38" s="90"/>
      <c r="G38" s="90"/>
      <c r="H38" s="90"/>
      <c r="I38" s="90"/>
      <c r="J38" s="90"/>
      <c r="K38" s="90"/>
    </row>
    <row r="39" spans="2:11" s="8" customFormat="1" ht="21" x14ac:dyDescent="0.35">
      <c r="B39" s="3"/>
      <c r="C39" s="3"/>
      <c r="D39" s="55"/>
      <c r="E39" s="3"/>
      <c r="F39" s="3"/>
      <c r="G39" s="3"/>
      <c r="H39" s="3"/>
      <c r="I39" s="4"/>
      <c r="J39" s="4"/>
      <c r="K39" s="4"/>
    </row>
    <row r="40" spans="2:11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</row>
    <row r="41" spans="2:11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</row>
    <row r="42" spans="2:11" ht="10.5" customHeight="1" x14ac:dyDescent="0.25">
      <c r="C42" s="85"/>
      <c r="D42" s="85"/>
      <c r="E42" s="85"/>
      <c r="F42" s="85"/>
      <c r="G42" s="85"/>
      <c r="H42" s="85"/>
      <c r="I42" s="85"/>
      <c r="J42" s="85"/>
      <c r="K42" s="85"/>
    </row>
    <row r="43" spans="2:11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1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1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1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6" t="s">
        <v>33</v>
      </c>
      <c r="D51" s="86"/>
      <c r="E51" s="86"/>
      <c r="F51" s="8"/>
      <c r="G51" s="86" t="s">
        <v>31</v>
      </c>
      <c r="H51" s="86"/>
      <c r="I51" s="9"/>
      <c r="J51" s="9"/>
      <c r="K51" s="9"/>
    </row>
    <row r="52" spans="3:11" ht="21" x14ac:dyDescent="0.35">
      <c r="C52" s="76" t="s">
        <v>23</v>
      </c>
      <c r="D52" s="76"/>
      <c r="E52" s="76"/>
      <c r="F52" s="8"/>
      <c r="G52" s="76" t="s">
        <v>24</v>
      </c>
      <c r="H52" s="76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2:K42"/>
    <mergeCell ref="C51:E51"/>
    <mergeCell ref="G51:H51"/>
    <mergeCell ref="C52:E52"/>
    <mergeCell ref="G52:H52"/>
    <mergeCell ref="C38:K38"/>
    <mergeCell ref="I2:K3"/>
    <mergeCell ref="C13:K13"/>
    <mergeCell ref="D18:E18"/>
    <mergeCell ref="F18:H18"/>
    <mergeCell ref="D19:E19"/>
    <mergeCell ref="D21:E21"/>
    <mergeCell ref="F21:G21"/>
    <mergeCell ref="D25:E25"/>
    <mergeCell ref="F25:G25"/>
    <mergeCell ref="D30:E30"/>
    <mergeCell ref="F30:I30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tabSelected="1" topLeftCell="A10" zoomScale="70" zoomScaleNormal="70" workbookViewId="0">
      <selection activeCell="S16" sqref="S16:S1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1" spans="3:11" s="1" customFormat="1" ht="31.5" x14ac:dyDescent="0.5">
      <c r="C1" s="11" t="s">
        <v>28</v>
      </c>
      <c r="I1" s="2"/>
      <c r="J1" s="2"/>
      <c r="K1" s="2"/>
    </row>
    <row r="2" spans="3:11" ht="21" x14ac:dyDescent="0.35">
      <c r="C2" s="8" t="s">
        <v>29</v>
      </c>
      <c r="D2" s="8"/>
      <c r="E2" s="8"/>
      <c r="F2" s="8"/>
      <c r="G2" s="8"/>
      <c r="H2" s="8"/>
      <c r="I2" s="77" t="s">
        <v>14</v>
      </c>
      <c r="J2" s="77"/>
      <c r="K2" s="77"/>
    </row>
    <row r="3" spans="3:11" ht="21" x14ac:dyDescent="0.35">
      <c r="C3" s="8"/>
      <c r="D3" s="8"/>
      <c r="E3" s="8"/>
      <c r="F3" s="8"/>
      <c r="G3" s="8"/>
      <c r="H3" s="8"/>
      <c r="I3" s="77"/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9"/>
      <c r="J4" s="9"/>
      <c r="K4" s="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6.25" x14ac:dyDescent="0.4">
      <c r="C6" s="28" t="s">
        <v>34</v>
      </c>
      <c r="D6" s="29"/>
      <c r="E6" s="30" t="s">
        <v>35</v>
      </c>
      <c r="F6" s="29"/>
      <c r="G6" s="29"/>
      <c r="H6" s="8"/>
      <c r="I6" s="9"/>
      <c r="J6" s="9"/>
      <c r="K6" s="9"/>
    </row>
    <row r="7" spans="3:11" ht="21" x14ac:dyDescent="0.35">
      <c r="C7" s="8"/>
      <c r="D7" s="8"/>
      <c r="E7" s="8"/>
      <c r="F7" s="8"/>
      <c r="G7" s="8"/>
      <c r="H7" s="8"/>
      <c r="I7" s="9"/>
      <c r="J7" s="9"/>
      <c r="K7" s="9"/>
    </row>
    <row r="8" spans="3:11" ht="26.25" x14ac:dyDescent="0.4">
      <c r="C8" s="30" t="s">
        <v>36</v>
      </c>
      <c r="D8" s="31"/>
      <c r="E8" s="30"/>
      <c r="F8" s="29"/>
      <c r="G8" s="8"/>
      <c r="H8" s="8"/>
      <c r="I8" s="9"/>
      <c r="J8" s="9"/>
      <c r="K8" s="9"/>
    </row>
    <row r="9" spans="3:11" ht="21" x14ac:dyDescent="0.35">
      <c r="C9" s="8"/>
      <c r="D9" s="8"/>
      <c r="E9" s="8"/>
      <c r="F9" s="8"/>
      <c r="G9" s="8"/>
      <c r="H9" s="8"/>
      <c r="I9" s="9"/>
      <c r="J9" s="9"/>
      <c r="K9" s="9"/>
    </row>
    <row r="10" spans="3:11" ht="26.25" x14ac:dyDescent="0.4">
      <c r="C10" s="30" t="s">
        <v>116</v>
      </c>
      <c r="D10" s="29"/>
      <c r="E10" s="29"/>
      <c r="F10" s="29"/>
      <c r="G10" s="8"/>
      <c r="H10" s="8"/>
      <c r="I10" s="9"/>
      <c r="J10" s="9"/>
      <c r="K10" s="9"/>
    </row>
    <row r="11" spans="3:11" ht="21" x14ac:dyDescent="0.35">
      <c r="C11" s="8"/>
      <c r="D11" s="8"/>
      <c r="E11" s="8"/>
      <c r="F11" s="8"/>
      <c r="G11" s="8"/>
      <c r="H11" s="8"/>
      <c r="I11" s="9"/>
      <c r="J11" s="9"/>
      <c r="K11" s="9"/>
    </row>
    <row r="12" spans="3:11" ht="21.75" thickBot="1" x14ac:dyDescent="0.4">
      <c r="C12" s="8"/>
      <c r="D12" s="8"/>
      <c r="E12" s="8"/>
      <c r="F12" s="8"/>
      <c r="G12" s="8"/>
      <c r="H12" s="8"/>
      <c r="I12" s="9"/>
      <c r="J12" s="9"/>
      <c r="K12" s="9"/>
    </row>
    <row r="13" spans="3:11" s="5" customFormat="1" ht="21.75" thickBot="1" x14ac:dyDescent="0.3">
      <c r="C13" s="78" t="s">
        <v>12</v>
      </c>
      <c r="D13" s="79"/>
      <c r="E13" s="79"/>
      <c r="F13" s="79"/>
      <c r="G13" s="79"/>
      <c r="H13" s="79"/>
      <c r="I13" s="79"/>
      <c r="J13" s="79"/>
      <c r="K13" s="80"/>
    </row>
    <row r="14" spans="3:11" s="6" customFormat="1" ht="21" x14ac:dyDescent="0.25">
      <c r="C14" s="12" t="s">
        <v>0</v>
      </c>
      <c r="D14" s="13" t="s">
        <v>1</v>
      </c>
      <c r="E14" s="14" t="s">
        <v>2</v>
      </c>
      <c r="G14" s="13" t="s">
        <v>111</v>
      </c>
      <c r="H14" s="13" t="s">
        <v>112</v>
      </c>
      <c r="I14" s="15" t="s">
        <v>4</v>
      </c>
      <c r="J14" s="15" t="s">
        <v>5</v>
      </c>
      <c r="K14" s="16" t="s">
        <v>6</v>
      </c>
    </row>
    <row r="15" spans="3:11" s="5" customFormat="1" ht="21.75" thickBot="1" x14ac:dyDescent="0.3">
      <c r="C15" s="17"/>
      <c r="D15" s="74" t="s">
        <v>117</v>
      </c>
      <c r="E15" s="74" t="s">
        <v>118</v>
      </c>
      <c r="F15" s="18"/>
      <c r="G15" s="18">
        <f>[1]Sheet2!$E$12</f>
        <v>6930</v>
      </c>
      <c r="H15" s="18"/>
      <c r="I15" s="18">
        <f>K33</f>
        <v>1885.03</v>
      </c>
      <c r="J15" s="18">
        <f>I15+H15+G15</f>
        <v>8815.0300000000007</v>
      </c>
      <c r="K15" s="19"/>
    </row>
    <row r="16" spans="3:11" ht="21" x14ac:dyDescent="0.35">
      <c r="C16" s="8"/>
      <c r="D16" s="8"/>
      <c r="E16" s="8"/>
      <c r="F16" s="8"/>
      <c r="G16" s="8"/>
      <c r="H16" s="8"/>
      <c r="I16" s="9"/>
      <c r="J16" s="9"/>
      <c r="K16" s="9"/>
    </row>
    <row r="17" spans="3:11" ht="21.75" thickBot="1" x14ac:dyDescent="0.4">
      <c r="C17" s="8"/>
      <c r="D17" s="8"/>
      <c r="E17" s="8"/>
      <c r="F17" s="8"/>
      <c r="G17" s="8"/>
      <c r="H17" s="8"/>
      <c r="I17" s="9"/>
      <c r="J17" s="9"/>
      <c r="K17" s="9"/>
    </row>
    <row r="18" spans="3:11" s="6" customFormat="1" ht="21.75" thickBot="1" x14ac:dyDescent="0.3">
      <c r="C18" s="48" t="s">
        <v>7</v>
      </c>
      <c r="D18" s="81" t="s">
        <v>8</v>
      </c>
      <c r="E18" s="81"/>
      <c r="F18" s="81" t="s">
        <v>9</v>
      </c>
      <c r="G18" s="81"/>
      <c r="H18" s="81"/>
      <c r="I18" s="20" t="s">
        <v>13</v>
      </c>
      <c r="J18" s="20" t="s">
        <v>10</v>
      </c>
      <c r="K18" s="21" t="s">
        <v>11</v>
      </c>
    </row>
    <row r="19" spans="3:11" ht="21" x14ac:dyDescent="0.35">
      <c r="C19" s="38">
        <v>44170</v>
      </c>
      <c r="D19" s="93" t="s">
        <v>119</v>
      </c>
      <c r="E19" s="93"/>
      <c r="F19" s="46" t="s">
        <v>124</v>
      </c>
      <c r="G19" s="46"/>
      <c r="H19" s="46"/>
      <c r="I19" s="9"/>
      <c r="J19" s="22">
        <v>0</v>
      </c>
      <c r="K19" s="9">
        <f>H20</f>
        <v>401</v>
      </c>
    </row>
    <row r="20" spans="3:11" ht="21" x14ac:dyDescent="0.35">
      <c r="C20" s="39"/>
      <c r="D20" s="8"/>
      <c r="E20" s="8"/>
      <c r="F20" s="46">
        <v>50</v>
      </c>
      <c r="G20" s="46"/>
      <c r="H20" s="47">
        <f>(F20-G20)*8.02</f>
        <v>401</v>
      </c>
      <c r="I20" s="9"/>
      <c r="J20" s="9"/>
      <c r="K20" s="9"/>
    </row>
    <row r="21" spans="3:11" ht="21" x14ac:dyDescent="0.35">
      <c r="C21" s="39"/>
      <c r="D21" s="87" t="s">
        <v>71</v>
      </c>
      <c r="E21" s="87"/>
      <c r="F21" s="88">
        <f>F20-G20</f>
        <v>50</v>
      </c>
      <c r="G21" s="88"/>
      <c r="H21" s="75" t="s">
        <v>122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8">
        <v>44170</v>
      </c>
      <c r="D23" s="7" t="s">
        <v>120</v>
      </c>
      <c r="E23" s="8"/>
      <c r="F23" s="46" t="s">
        <v>125</v>
      </c>
      <c r="G23" s="46"/>
      <c r="H23" s="46"/>
      <c r="I23" s="9"/>
      <c r="J23" s="22">
        <v>0</v>
      </c>
      <c r="K23" s="9">
        <f>H24</f>
        <v>98.03</v>
      </c>
    </row>
    <row r="24" spans="3:11" ht="21" x14ac:dyDescent="0.35">
      <c r="C24" s="39"/>
      <c r="D24" s="8"/>
      <c r="E24" s="8"/>
      <c r="F24" s="46">
        <v>16</v>
      </c>
      <c r="G24" s="46">
        <v>15</v>
      </c>
      <c r="H24" s="47">
        <f>(F24-G24)*98.03</f>
        <v>98.03</v>
      </c>
      <c r="I24" s="9"/>
      <c r="J24" s="9"/>
      <c r="K24" s="9"/>
    </row>
    <row r="25" spans="3:11" ht="21" x14ac:dyDescent="0.35">
      <c r="C25" s="39"/>
      <c r="D25" s="87" t="s">
        <v>72</v>
      </c>
      <c r="E25" s="87"/>
      <c r="F25" s="88">
        <f>F24-G24</f>
        <v>1</v>
      </c>
      <c r="G25" s="88"/>
      <c r="H25" s="45"/>
      <c r="I25" s="9"/>
      <c r="J25" s="9"/>
      <c r="K25" s="9"/>
    </row>
    <row r="26" spans="3:11" ht="21" x14ac:dyDescent="0.35">
      <c r="C26" s="38"/>
      <c r="D26" s="7"/>
      <c r="E26" s="8"/>
      <c r="F26" s="8"/>
      <c r="G26" s="8"/>
      <c r="H26" s="8"/>
      <c r="I26" s="9"/>
      <c r="J26" s="22"/>
      <c r="K26" s="9"/>
    </row>
    <row r="27" spans="3:11" ht="21" customHeight="1" x14ac:dyDescent="0.35">
      <c r="C27" s="67"/>
      <c r="D27" s="67"/>
      <c r="E27" s="67"/>
      <c r="F27" s="8"/>
      <c r="G27" s="8"/>
      <c r="H27" s="8"/>
      <c r="I27" s="9"/>
      <c r="J27" s="22"/>
      <c r="K27" s="9"/>
    </row>
    <row r="28" spans="3:11" ht="21" x14ac:dyDescent="0.35">
      <c r="C28" s="38">
        <v>44170</v>
      </c>
      <c r="D28" s="93" t="s">
        <v>109</v>
      </c>
      <c r="E28" s="93"/>
      <c r="F28" s="46" t="s">
        <v>121</v>
      </c>
      <c r="G28" s="46"/>
      <c r="H28" s="46"/>
      <c r="I28" s="9"/>
      <c r="J28" s="22">
        <v>0</v>
      </c>
      <c r="K28" s="9">
        <f>H29</f>
        <v>1386</v>
      </c>
    </row>
    <row r="29" spans="3:11" ht="21" customHeight="1" x14ac:dyDescent="0.35">
      <c r="C29" s="39"/>
      <c r="D29" s="8"/>
      <c r="E29" s="8"/>
      <c r="F29" s="46">
        <v>23.1</v>
      </c>
      <c r="G29" s="46">
        <v>60</v>
      </c>
      <c r="H29" s="47">
        <f>F29*G29</f>
        <v>1386</v>
      </c>
      <c r="I29" s="9"/>
      <c r="J29" s="9"/>
      <c r="K29" s="9"/>
    </row>
    <row r="30" spans="3:11" ht="21" customHeight="1" x14ac:dyDescent="0.35">
      <c r="C30" s="38"/>
      <c r="D30" s="91"/>
      <c r="E30" s="91"/>
      <c r="F30" s="92"/>
      <c r="G30" s="92"/>
      <c r="H30" s="92"/>
      <c r="I30" s="92"/>
      <c r="J30" s="63"/>
      <c r="K30" s="63"/>
    </row>
    <row r="31" spans="3:11" ht="27" customHeight="1" x14ac:dyDescent="0.35">
      <c r="C31" s="40"/>
      <c r="D31" s="44"/>
      <c r="E31" s="44"/>
      <c r="F31" s="73"/>
      <c r="G31" s="73"/>
      <c r="H31" s="73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1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(K19+K23+K28)</f>
        <v>1885.03</v>
      </c>
    </row>
    <row r="34" spans="2:11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</row>
    <row r="35" spans="2:11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I15+H15+G15</f>
        <v>8815.0300000000007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s="8" customFormat="1" ht="21" x14ac:dyDescent="0.35">
      <c r="C38" s="90" t="s">
        <v>17</v>
      </c>
      <c r="D38" s="90"/>
      <c r="E38" s="90"/>
      <c r="F38" s="90"/>
      <c r="G38" s="90"/>
      <c r="H38" s="90"/>
      <c r="I38" s="90"/>
      <c r="J38" s="90"/>
      <c r="K38" s="90"/>
    </row>
    <row r="39" spans="2:11" s="8" customFormat="1" ht="21" x14ac:dyDescent="0.35">
      <c r="B39" s="3"/>
      <c r="C39" s="3"/>
      <c r="D39" s="55"/>
      <c r="E39" s="3"/>
      <c r="F39" s="3"/>
      <c r="G39" s="3"/>
      <c r="H39" s="3"/>
      <c r="I39" s="4"/>
      <c r="J39" s="4"/>
      <c r="K39" s="4"/>
    </row>
    <row r="40" spans="2:11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</row>
    <row r="41" spans="2:11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</row>
    <row r="42" spans="2:11" ht="10.5" customHeight="1" x14ac:dyDescent="0.25">
      <c r="C42" s="85"/>
      <c r="D42" s="85"/>
      <c r="E42" s="85"/>
      <c r="F42" s="85"/>
      <c r="G42" s="85"/>
      <c r="H42" s="85"/>
      <c r="I42" s="85"/>
      <c r="J42" s="85"/>
      <c r="K42" s="85"/>
    </row>
    <row r="43" spans="2:11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1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1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1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6" t="s">
        <v>123</v>
      </c>
      <c r="D51" s="86"/>
      <c r="E51" s="86"/>
      <c r="F51" s="8"/>
      <c r="G51" s="86" t="s">
        <v>31</v>
      </c>
      <c r="H51" s="86"/>
      <c r="I51" s="9"/>
      <c r="J51" s="9"/>
      <c r="K51" s="9"/>
    </row>
    <row r="52" spans="3:11" ht="21" x14ac:dyDescent="0.35">
      <c r="C52" s="76" t="s">
        <v>23</v>
      </c>
      <c r="D52" s="76"/>
      <c r="E52" s="76"/>
      <c r="F52" s="8"/>
      <c r="G52" s="76" t="s">
        <v>24</v>
      </c>
      <c r="H52" s="76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2:K42"/>
    <mergeCell ref="C51:E51"/>
    <mergeCell ref="G51:H51"/>
    <mergeCell ref="C52:E52"/>
    <mergeCell ref="G52:H52"/>
    <mergeCell ref="C38:K38"/>
    <mergeCell ref="I2:K3"/>
    <mergeCell ref="C13:K13"/>
    <mergeCell ref="D18:E18"/>
    <mergeCell ref="F18:H18"/>
    <mergeCell ref="D19:E19"/>
    <mergeCell ref="D21:E21"/>
    <mergeCell ref="F21:G21"/>
    <mergeCell ref="D25:E25"/>
    <mergeCell ref="F25:G25"/>
    <mergeCell ref="D28:E28"/>
    <mergeCell ref="D30:E30"/>
    <mergeCell ref="F30:I30"/>
  </mergeCells>
  <pageMargins left="0.7" right="0.7" top="0.75" bottom="0.75" header="0.3" footer="0.3"/>
  <pageSetup scale="55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L60"/>
  <sheetViews>
    <sheetView topLeftCell="A10" zoomScale="70" zoomScaleNormal="70" workbookViewId="0">
      <selection activeCell="R20" sqref="R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7" t="s">
        <v>14</v>
      </c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77"/>
      <c r="J4" s="77"/>
      <c r="K4" s="7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8" t="s">
        <v>12</v>
      </c>
      <c r="D14" s="79"/>
      <c r="E14" s="79"/>
      <c r="F14" s="79"/>
      <c r="G14" s="79"/>
      <c r="H14" s="79"/>
      <c r="I14" s="79"/>
      <c r="J14" s="79"/>
      <c r="K14" s="8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/>
      <c r="I16" s="18">
        <f>K35</f>
        <v>115.93</v>
      </c>
      <c r="J16" s="18">
        <f>I16+H16+G16</f>
        <v>115.93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1" t="s">
        <v>8</v>
      </c>
      <c r="E19" s="81"/>
      <c r="F19" s="81" t="s">
        <v>9</v>
      </c>
      <c r="G19" s="81"/>
      <c r="H19" s="8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2" t="s">
        <v>32</v>
      </c>
      <c r="E20" s="82"/>
      <c r="F20" s="46" t="s">
        <v>45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41</v>
      </c>
      <c r="G21" s="46">
        <v>41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115.93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(F25-G25)*115.93</f>
        <v>115.93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115.93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115.93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5"/>
      <c r="D45" s="85"/>
      <c r="E45" s="85"/>
      <c r="F45" s="85"/>
      <c r="G45" s="85"/>
      <c r="H45" s="85"/>
      <c r="I45" s="85"/>
      <c r="J45" s="85"/>
      <c r="K45" s="8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L60"/>
  <sheetViews>
    <sheetView topLeftCell="A7" zoomScale="70" zoomScaleNormal="70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7" t="s">
        <v>14</v>
      </c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77"/>
      <c r="J4" s="77"/>
      <c r="K4" s="7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8" t="s">
        <v>12</v>
      </c>
      <c r="D14" s="79"/>
      <c r="E14" s="79"/>
      <c r="F14" s="79"/>
      <c r="G14" s="79"/>
      <c r="H14" s="79"/>
      <c r="I14" s="79"/>
      <c r="J14" s="79"/>
      <c r="K14" s="8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1" t="s">
        <v>8</v>
      </c>
      <c r="E19" s="81"/>
      <c r="F19" s="81" t="s">
        <v>9</v>
      </c>
      <c r="G19" s="81"/>
      <c r="H19" s="8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2" t="s">
        <v>32</v>
      </c>
      <c r="E20" s="82"/>
      <c r="F20" s="46" t="s">
        <v>50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41</v>
      </c>
      <c r="G21" s="46">
        <v>41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5"/>
      <c r="D45" s="85"/>
      <c r="E45" s="85"/>
      <c r="F45" s="85"/>
      <c r="G45" s="85"/>
      <c r="H45" s="85"/>
      <c r="I45" s="85"/>
      <c r="J45" s="85"/>
      <c r="K45" s="8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K60"/>
  <sheetViews>
    <sheetView topLeftCell="A10" zoomScale="70" zoomScaleNormal="70" workbookViewId="0">
      <selection activeCell="G26" sqref="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7" t="s">
        <v>14</v>
      </c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77"/>
      <c r="J4" s="77"/>
      <c r="K4" s="7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8" t="s">
        <v>12</v>
      </c>
      <c r="D14" s="79"/>
      <c r="E14" s="79"/>
      <c r="F14" s="79"/>
      <c r="G14" s="79"/>
      <c r="H14" s="79"/>
      <c r="I14" s="79"/>
      <c r="J14" s="79"/>
      <c r="K14" s="8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/>
      <c r="I16" s="18">
        <f>K35</f>
        <v>234.62</v>
      </c>
      <c r="J16" s="18">
        <f>I16+H16+G16</f>
        <v>234.62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1" t="s">
        <v>8</v>
      </c>
      <c r="E19" s="81"/>
      <c r="F19" s="81" t="s">
        <v>9</v>
      </c>
      <c r="G19" s="81"/>
      <c r="H19" s="8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2" t="s">
        <v>32</v>
      </c>
      <c r="E20" s="82"/>
      <c r="F20" s="46" t="s">
        <v>55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41</v>
      </c>
      <c r="G21" s="46">
        <v>41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234.62</v>
      </c>
    </row>
    <row r="25" spans="3:11" ht="21" x14ac:dyDescent="0.35">
      <c r="C25" s="39"/>
      <c r="D25" s="8"/>
      <c r="E25" s="8"/>
      <c r="F25" s="46">
        <v>3</v>
      </c>
      <c r="G25" s="46">
        <v>1</v>
      </c>
      <c r="H25" s="47">
        <f>(F25-G25)*117.31</f>
        <v>234.62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1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234.62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234.62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</row>
    <row r="41" spans="2:11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</row>
    <row r="42" spans="2:11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</row>
    <row r="43" spans="2:11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</row>
    <row r="44" spans="2:11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</row>
    <row r="45" spans="2:11" ht="10.5" customHeight="1" x14ac:dyDescent="0.25">
      <c r="C45" s="85"/>
      <c r="D45" s="85"/>
      <c r="E45" s="85"/>
      <c r="F45" s="85"/>
      <c r="G45" s="85"/>
      <c r="H45" s="85"/>
      <c r="I45" s="85"/>
      <c r="J45" s="85"/>
      <c r="K45" s="85"/>
    </row>
    <row r="46" spans="2:11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1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K60"/>
  <sheetViews>
    <sheetView topLeftCell="A29" zoomScale="90" zoomScaleNormal="90" workbookViewId="0">
      <selection activeCell="A41" sqref="A41:XFD4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77" t="s">
        <v>14</v>
      </c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77"/>
      <c r="J4" s="77"/>
      <c r="K4" s="7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35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36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78" t="s">
        <v>12</v>
      </c>
      <c r="D14" s="79"/>
      <c r="E14" s="79"/>
      <c r="F14" s="79"/>
      <c r="G14" s="79"/>
      <c r="H14" s="79"/>
      <c r="I14" s="79"/>
      <c r="J14" s="79"/>
      <c r="K14" s="8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58</v>
      </c>
      <c r="E16" s="49" t="s">
        <v>67</v>
      </c>
      <c r="F16" s="18"/>
      <c r="G16" s="18"/>
      <c r="H16" s="18"/>
      <c r="I16" s="18">
        <f>K35</f>
        <v>469.24</v>
      </c>
      <c r="J16" s="18">
        <f>I16+H16+G16</f>
        <v>469.24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1" t="s">
        <v>8</v>
      </c>
      <c r="E19" s="81"/>
      <c r="F19" s="81" t="s">
        <v>9</v>
      </c>
      <c r="G19" s="81"/>
      <c r="H19" s="8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2" t="s">
        <v>32</v>
      </c>
      <c r="E20" s="82"/>
      <c r="F20" s="46" t="s">
        <v>59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41</v>
      </c>
      <c r="G21" s="46">
        <v>41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469.24</v>
      </c>
    </row>
    <row r="25" spans="3:11" ht="21" x14ac:dyDescent="0.35">
      <c r="C25" s="39"/>
      <c r="D25" s="8"/>
      <c r="E25" s="8"/>
      <c r="F25" s="46">
        <v>7</v>
      </c>
      <c r="G25" s="46">
        <v>3</v>
      </c>
      <c r="H25" s="47">
        <f>(F25-G25)*117.31</f>
        <v>469.24</v>
      </c>
      <c r="I25" s="9"/>
      <c r="J25" s="9"/>
      <c r="K25" s="9"/>
    </row>
    <row r="26" spans="3:11" ht="21" x14ac:dyDescent="0.35">
      <c r="C26" s="39"/>
      <c r="D26" s="87" t="s">
        <v>72</v>
      </c>
      <c r="E26" s="87"/>
      <c r="F26" s="88">
        <f>F25-G25</f>
        <v>4</v>
      </c>
      <c r="G26" s="88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1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469.24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469.24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</row>
    <row r="41" spans="2:11" s="8" customFormat="1" ht="21" x14ac:dyDescent="0.35">
      <c r="B41" s="3"/>
      <c r="C41" s="55" t="s">
        <v>61</v>
      </c>
      <c r="D41" s="55" t="s">
        <v>62</v>
      </c>
      <c r="E41" s="3"/>
      <c r="F41" s="3"/>
      <c r="G41" s="3"/>
      <c r="H41" s="3"/>
      <c r="I41" s="4"/>
      <c r="J41" s="4"/>
      <c r="K41" s="4"/>
    </row>
    <row r="42" spans="2:11" s="8" customFormat="1" ht="21" x14ac:dyDescent="0.35">
      <c r="B42" s="3"/>
      <c r="C42" s="3"/>
      <c r="D42" s="55" t="s">
        <v>63</v>
      </c>
      <c r="E42" s="3"/>
      <c r="F42" s="3"/>
      <c r="G42" s="3"/>
      <c r="H42" s="3"/>
      <c r="I42" s="4"/>
      <c r="J42" s="4"/>
      <c r="K42" s="4"/>
    </row>
    <row r="43" spans="2:11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</row>
    <row r="44" spans="2:11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</row>
    <row r="45" spans="2:11" ht="10.5" customHeight="1" x14ac:dyDescent="0.25">
      <c r="C45" s="85"/>
      <c r="D45" s="85"/>
      <c r="E45" s="85"/>
      <c r="F45" s="85"/>
      <c r="G45" s="85"/>
      <c r="H45" s="85"/>
      <c r="I45" s="85"/>
      <c r="J45" s="85"/>
      <c r="K45" s="85"/>
    </row>
    <row r="46" spans="2:11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1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1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6" t="s">
        <v>33</v>
      </c>
      <c r="D54" s="86"/>
      <c r="E54" s="86"/>
      <c r="F54" s="8"/>
      <c r="G54" s="86" t="s">
        <v>31</v>
      </c>
      <c r="H54" s="86"/>
      <c r="I54" s="9"/>
      <c r="J54" s="9"/>
      <c r="K54" s="9"/>
    </row>
    <row r="55" spans="3:11" ht="21" x14ac:dyDescent="0.35">
      <c r="C55" s="76" t="s">
        <v>23</v>
      </c>
      <c r="D55" s="76"/>
      <c r="E55" s="76"/>
      <c r="F55" s="8"/>
      <c r="G55" s="76" t="s">
        <v>24</v>
      </c>
      <c r="H55" s="7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K61"/>
  <sheetViews>
    <sheetView topLeftCell="A13" zoomScale="85" zoomScaleNormal="85" workbookViewId="0">
      <selection activeCell="H8" sqref="H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1" spans="3:11" s="1" customFormat="1" ht="31.5" x14ac:dyDescent="0.5">
      <c r="C1" s="11" t="s">
        <v>28</v>
      </c>
      <c r="I1" s="2"/>
      <c r="J1" s="2"/>
      <c r="K1" s="2"/>
    </row>
    <row r="2" spans="3:11" ht="21" x14ac:dyDescent="0.35">
      <c r="C2" s="8" t="s">
        <v>29</v>
      </c>
      <c r="D2" s="8"/>
      <c r="E2" s="8"/>
      <c r="F2" s="8"/>
      <c r="G2" s="8"/>
      <c r="H2" s="8"/>
      <c r="I2" s="77" t="s">
        <v>14</v>
      </c>
      <c r="J2" s="77"/>
      <c r="K2" s="77"/>
    </row>
    <row r="3" spans="3:11" ht="21" x14ac:dyDescent="0.35">
      <c r="C3" s="8"/>
      <c r="D3" s="8"/>
      <c r="E3" s="8"/>
      <c r="F3" s="8"/>
      <c r="G3" s="8"/>
      <c r="H3" s="8"/>
      <c r="I3" s="77"/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9"/>
      <c r="J4" s="9"/>
      <c r="K4" s="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6.25" x14ac:dyDescent="0.4">
      <c r="C6" s="28" t="s">
        <v>34</v>
      </c>
      <c r="D6" s="29"/>
      <c r="E6" s="30" t="s">
        <v>35</v>
      </c>
      <c r="F6" s="29"/>
      <c r="G6" s="29"/>
      <c r="H6" s="8"/>
      <c r="I6" s="9"/>
      <c r="J6" s="9"/>
      <c r="K6" s="9"/>
    </row>
    <row r="7" spans="3:11" ht="21" x14ac:dyDescent="0.35">
      <c r="C7" s="8"/>
      <c r="D7" s="8"/>
      <c r="E7" s="8"/>
      <c r="F7" s="8"/>
      <c r="G7" s="8"/>
      <c r="H7" s="8"/>
      <c r="I7" s="9"/>
      <c r="J7" s="9"/>
      <c r="K7" s="9"/>
    </row>
    <row r="8" spans="3:11" ht="26.25" x14ac:dyDescent="0.4">
      <c r="C8" s="30" t="s">
        <v>36</v>
      </c>
      <c r="D8" s="31"/>
      <c r="E8" s="30"/>
      <c r="F8" s="29"/>
      <c r="G8" s="8"/>
      <c r="H8" s="8"/>
      <c r="I8" s="9"/>
      <c r="J8" s="9"/>
      <c r="K8" s="9"/>
    </row>
    <row r="9" spans="3:11" ht="21" x14ac:dyDescent="0.35">
      <c r="C9" s="8"/>
      <c r="D9" s="8"/>
      <c r="E9" s="8"/>
      <c r="F9" s="8"/>
      <c r="G9" s="8"/>
      <c r="H9" s="8"/>
      <c r="I9" s="9"/>
      <c r="J9" s="9"/>
      <c r="K9" s="9"/>
    </row>
    <row r="10" spans="3:11" ht="26.25" x14ac:dyDescent="0.4">
      <c r="C10" s="30" t="s">
        <v>64</v>
      </c>
      <c r="D10" s="29"/>
      <c r="E10" s="29"/>
      <c r="F10" s="29"/>
      <c r="G10" s="8"/>
      <c r="H10" s="8"/>
      <c r="I10" s="9"/>
      <c r="J10" s="9"/>
      <c r="K10" s="9"/>
    </row>
    <row r="11" spans="3:11" ht="21" x14ac:dyDescent="0.35">
      <c r="C11" s="8"/>
      <c r="D11" s="8"/>
      <c r="E11" s="8"/>
      <c r="F11" s="8"/>
      <c r="G11" s="8"/>
      <c r="H11" s="8"/>
      <c r="I11" s="9"/>
      <c r="J11" s="9"/>
      <c r="K11" s="9"/>
    </row>
    <row r="12" spans="3:11" ht="21.75" thickBot="1" x14ac:dyDescent="0.4">
      <c r="C12" s="8"/>
      <c r="D12" s="8"/>
      <c r="E12" s="8"/>
      <c r="F12" s="8"/>
      <c r="G12" s="8"/>
      <c r="H12" s="8"/>
      <c r="I12" s="9"/>
      <c r="J12" s="9"/>
      <c r="K12" s="9"/>
    </row>
    <row r="13" spans="3:11" s="5" customFormat="1" ht="21.75" thickBot="1" x14ac:dyDescent="0.3">
      <c r="C13" s="78" t="s">
        <v>12</v>
      </c>
      <c r="D13" s="79"/>
      <c r="E13" s="79"/>
      <c r="F13" s="79"/>
      <c r="G13" s="79"/>
      <c r="H13" s="79"/>
      <c r="I13" s="79"/>
      <c r="J13" s="79"/>
      <c r="K13" s="80"/>
    </row>
    <row r="14" spans="3:11" s="6" customFormat="1" ht="21" x14ac:dyDescent="0.25">
      <c r="C14" s="12" t="s">
        <v>0</v>
      </c>
      <c r="D14" s="13" t="s">
        <v>1</v>
      </c>
      <c r="E14" s="14" t="s">
        <v>2</v>
      </c>
      <c r="G14" s="13" t="s">
        <v>25</v>
      </c>
      <c r="H14" s="13" t="s">
        <v>3</v>
      </c>
      <c r="I14" s="15" t="s">
        <v>4</v>
      </c>
      <c r="J14" s="15" t="s">
        <v>5</v>
      </c>
      <c r="K14" s="16" t="s">
        <v>6</v>
      </c>
    </row>
    <row r="15" spans="3:11" s="5" customFormat="1" ht="21.75" thickBot="1" x14ac:dyDescent="0.3">
      <c r="C15" s="17"/>
      <c r="D15" s="49" t="s">
        <v>65</v>
      </c>
      <c r="E15" s="49" t="s">
        <v>66</v>
      </c>
      <c r="F15" s="18"/>
      <c r="G15" s="18"/>
      <c r="H15" s="18"/>
      <c r="I15" s="18">
        <f>K35</f>
        <v>196.36799999999999</v>
      </c>
      <c r="J15" s="18">
        <f>I15+H15+G15</f>
        <v>196.36799999999999</v>
      </c>
      <c r="K15" s="19"/>
    </row>
    <row r="16" spans="3:11" ht="21" x14ac:dyDescent="0.35">
      <c r="C16" s="8"/>
      <c r="D16" s="8"/>
      <c r="E16" s="8"/>
      <c r="F16" s="8"/>
      <c r="G16" s="8"/>
      <c r="H16" s="8"/>
      <c r="I16" s="9"/>
      <c r="J16" s="9"/>
      <c r="K16" s="9"/>
    </row>
    <row r="17" spans="3:11" ht="21.75" thickBot="1" x14ac:dyDescent="0.4">
      <c r="C17" s="8"/>
      <c r="D17" s="8"/>
      <c r="E17" s="8"/>
      <c r="F17" s="8"/>
      <c r="G17" s="8"/>
      <c r="H17" s="8"/>
      <c r="I17" s="9"/>
      <c r="J17" s="9"/>
      <c r="K17" s="9"/>
    </row>
    <row r="18" spans="3:11" s="6" customFormat="1" ht="21.75" thickBot="1" x14ac:dyDescent="0.3">
      <c r="C18" s="48" t="s">
        <v>7</v>
      </c>
      <c r="D18" s="81" t="s">
        <v>8</v>
      </c>
      <c r="E18" s="81"/>
      <c r="F18" s="81" t="s">
        <v>9</v>
      </c>
      <c r="G18" s="81"/>
      <c r="H18" s="81"/>
      <c r="I18" s="20" t="s">
        <v>13</v>
      </c>
      <c r="J18" s="20" t="s">
        <v>10</v>
      </c>
      <c r="K18" s="21" t="s">
        <v>11</v>
      </c>
    </row>
    <row r="19" spans="3:11" ht="21" x14ac:dyDescent="0.35">
      <c r="C19" s="38">
        <v>43956</v>
      </c>
      <c r="D19" s="82" t="s">
        <v>32</v>
      </c>
      <c r="E19" s="82"/>
      <c r="F19" s="46" t="s">
        <v>68</v>
      </c>
      <c r="G19" s="46"/>
      <c r="H19" s="46"/>
      <c r="I19" s="9"/>
      <c r="J19" s="22">
        <v>0</v>
      </c>
      <c r="K19" s="9">
        <f>H20</f>
        <v>65.88</v>
      </c>
    </row>
    <row r="20" spans="3:11" ht="21" x14ac:dyDescent="0.35">
      <c r="C20" s="39"/>
      <c r="D20" s="8"/>
      <c r="E20" s="8"/>
      <c r="F20" s="46">
        <v>47</v>
      </c>
      <c r="G20" s="46">
        <v>41</v>
      </c>
      <c r="H20" s="47">
        <f>(F20-G20)*10.98</f>
        <v>65.88</v>
      </c>
      <c r="I20" s="9"/>
      <c r="J20" s="9"/>
      <c r="K20" s="9"/>
    </row>
    <row r="21" spans="3:11" ht="21" x14ac:dyDescent="0.35">
      <c r="C21" s="39"/>
      <c r="D21" s="87" t="s">
        <v>71</v>
      </c>
      <c r="E21" s="87"/>
      <c r="F21" s="88">
        <f>F20-G20</f>
        <v>6</v>
      </c>
      <c r="G21" s="88"/>
      <c r="H21" s="47"/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8">
        <v>43956</v>
      </c>
      <c r="D23" s="8" t="s">
        <v>15</v>
      </c>
      <c r="E23" s="8"/>
      <c r="F23" s="46" t="s">
        <v>69</v>
      </c>
      <c r="G23" s="46"/>
      <c r="H23" s="46"/>
      <c r="I23" s="9"/>
      <c r="J23" s="22">
        <v>0</v>
      </c>
      <c r="K23" s="9">
        <f>H24</f>
        <v>97.76</v>
      </c>
    </row>
    <row r="24" spans="3:11" ht="21" x14ac:dyDescent="0.35">
      <c r="C24" s="39"/>
      <c r="D24" s="8"/>
      <c r="E24" s="8"/>
      <c r="F24" s="46">
        <v>8</v>
      </c>
      <c r="G24" s="46">
        <v>7</v>
      </c>
      <c r="H24" s="47">
        <f>(F24-G24)*97.76</f>
        <v>97.76</v>
      </c>
      <c r="I24" s="9"/>
      <c r="J24" s="9"/>
      <c r="K24" s="9"/>
    </row>
    <row r="25" spans="3:11" ht="21" x14ac:dyDescent="0.35">
      <c r="C25" s="39"/>
      <c r="D25" s="87" t="s">
        <v>72</v>
      </c>
      <c r="E25" s="87"/>
      <c r="F25" s="88">
        <f>F24-G24</f>
        <v>1</v>
      </c>
      <c r="G25" s="88"/>
      <c r="H25" s="45"/>
      <c r="I25" s="9"/>
      <c r="J25" s="9"/>
      <c r="K25" s="9"/>
    </row>
    <row r="26" spans="3:11" ht="21" x14ac:dyDescent="0.35">
      <c r="C26" s="39"/>
      <c r="D26" s="60"/>
      <c r="E26" s="60"/>
      <c r="F26" s="61"/>
      <c r="G26" s="61"/>
      <c r="H26" s="45"/>
      <c r="I26" s="9"/>
      <c r="J26" s="9"/>
      <c r="K26" s="9"/>
    </row>
    <row r="27" spans="3:11" ht="21" x14ac:dyDescent="0.35">
      <c r="C27" s="38"/>
      <c r="D27" s="7" t="s">
        <v>70</v>
      </c>
      <c r="E27" s="8"/>
      <c r="F27" s="8"/>
      <c r="G27" s="8"/>
      <c r="H27" s="8"/>
      <c r="I27" s="9">
        <f>(H20+H24)*20%</f>
        <v>32.728000000000002</v>
      </c>
      <c r="J27" s="22">
        <v>0</v>
      </c>
      <c r="K27" s="9">
        <f>I27</f>
        <v>32.728000000000002</v>
      </c>
    </row>
    <row r="28" spans="3:11" ht="21" x14ac:dyDescent="0.35">
      <c r="C28" s="89" t="s">
        <v>73</v>
      </c>
      <c r="D28" s="89"/>
      <c r="E28" s="89"/>
      <c r="F28" s="8"/>
      <c r="G28" s="8"/>
      <c r="H28" s="8"/>
      <c r="I28" s="9"/>
      <c r="J28" s="22"/>
      <c r="K28" s="9"/>
    </row>
    <row r="29" spans="3:11" ht="21" x14ac:dyDescent="0.35">
      <c r="C29" s="89"/>
      <c r="D29" s="89"/>
      <c r="E29" s="89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21" x14ac:dyDescent="0.35">
      <c r="C30" s="89"/>
      <c r="D30" s="89"/>
      <c r="E30" s="89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3"/>
      <c r="G32" s="84"/>
      <c r="H32" s="84"/>
      <c r="I32" s="9"/>
      <c r="J32" s="9">
        <v>0</v>
      </c>
      <c r="K32" s="9">
        <f>I32+J32</f>
        <v>0</v>
      </c>
    </row>
    <row r="33" spans="2:11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SUM(K19:K34)</f>
        <v>196.36799999999999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I15+H15+G15</f>
        <v>196.36799999999999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76" t="s">
        <v>17</v>
      </c>
      <c r="D40" s="76"/>
      <c r="E40" s="76"/>
      <c r="F40" s="76"/>
      <c r="G40" s="76"/>
      <c r="H40" s="76"/>
      <c r="I40" s="76"/>
      <c r="J40" s="76"/>
      <c r="K40" s="76"/>
    </row>
    <row r="41" spans="2:11" s="8" customFormat="1" ht="21" x14ac:dyDescent="0.35">
      <c r="B41" s="3"/>
      <c r="C41" s="57" t="s">
        <v>61</v>
      </c>
      <c r="D41" s="57" t="s">
        <v>62</v>
      </c>
      <c r="E41" s="3"/>
      <c r="F41" s="3"/>
      <c r="G41" s="3"/>
      <c r="H41" s="3"/>
      <c r="I41" s="4"/>
      <c r="J41" s="4"/>
      <c r="K41" s="4"/>
    </row>
    <row r="42" spans="2:11" s="8" customFormat="1" ht="21" x14ac:dyDescent="0.35">
      <c r="B42" s="3"/>
      <c r="C42" s="58"/>
      <c r="D42" s="57" t="s">
        <v>63</v>
      </c>
      <c r="E42" s="3"/>
      <c r="F42" s="3"/>
      <c r="G42" s="3"/>
      <c r="H42" s="3"/>
      <c r="I42" s="4"/>
      <c r="J42" s="4"/>
      <c r="K42" s="4"/>
    </row>
    <row r="43" spans="2:11" s="8" customFormat="1" ht="21" x14ac:dyDescent="0.35">
      <c r="B43" s="3"/>
      <c r="C43" s="3"/>
      <c r="D43" s="55"/>
      <c r="E43" s="3"/>
      <c r="F43" s="3"/>
      <c r="G43" s="3"/>
      <c r="H43" s="3"/>
      <c r="I43" s="4"/>
      <c r="J43" s="4"/>
      <c r="K43" s="4"/>
    </row>
    <row r="44" spans="2:11" s="8" customFormat="1" ht="28.5" x14ac:dyDescent="0.45">
      <c r="B44" s="3"/>
      <c r="C44" s="10" t="s">
        <v>18</v>
      </c>
      <c r="D44" s="25"/>
      <c r="E44" s="25"/>
      <c r="F44" s="25"/>
      <c r="G44" s="25"/>
      <c r="H44" s="25"/>
      <c r="I44" s="26"/>
      <c r="J44" s="26"/>
      <c r="K44" s="26"/>
    </row>
    <row r="45" spans="2:11" s="8" customFormat="1" ht="28.5" x14ac:dyDescent="0.45">
      <c r="B45" s="3"/>
      <c r="C45" s="27" t="s">
        <v>30</v>
      </c>
      <c r="D45" s="25"/>
      <c r="E45" s="25"/>
      <c r="F45" s="25"/>
      <c r="G45" s="25"/>
      <c r="H45" s="25"/>
      <c r="I45" s="26"/>
      <c r="J45" s="26"/>
      <c r="K45" s="26"/>
    </row>
    <row r="46" spans="2:11" ht="10.5" customHeight="1" x14ac:dyDescent="0.25">
      <c r="C46" s="85"/>
      <c r="D46" s="85"/>
      <c r="E46" s="85"/>
      <c r="F46" s="85"/>
      <c r="G46" s="85"/>
      <c r="H46" s="85"/>
      <c r="I46" s="85"/>
      <c r="J46" s="85"/>
      <c r="K46" s="85"/>
    </row>
    <row r="47" spans="2:11" ht="30" customHeight="1" x14ac:dyDescent="0.45">
      <c r="C47" s="27" t="s">
        <v>27</v>
      </c>
      <c r="D47" s="27"/>
      <c r="E47" s="27"/>
      <c r="F47" s="27"/>
      <c r="G47" s="27"/>
      <c r="H47" s="27"/>
      <c r="I47" s="42"/>
      <c r="J47" s="42"/>
      <c r="K47" s="42"/>
    </row>
    <row r="48" spans="2:11" ht="14.25" customHeight="1" x14ac:dyDescent="0.45">
      <c r="C48" s="25"/>
      <c r="D48" s="25"/>
      <c r="E48" s="25"/>
      <c r="F48" s="25"/>
      <c r="G48" s="25"/>
      <c r="H48" s="25"/>
      <c r="I48" s="26"/>
      <c r="J48" s="26"/>
      <c r="K48" s="26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2" spans="3:11" ht="21" x14ac:dyDescent="0.35">
      <c r="C52" s="8" t="s">
        <v>19</v>
      </c>
      <c r="D52" s="8"/>
      <c r="E52" s="8"/>
      <c r="F52" s="8"/>
      <c r="G52" s="8" t="s">
        <v>20</v>
      </c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6" t="s">
        <v>33</v>
      </c>
      <c r="D55" s="86"/>
      <c r="E55" s="86"/>
      <c r="F55" s="8"/>
      <c r="G55" s="86" t="s">
        <v>31</v>
      </c>
      <c r="H55" s="86"/>
      <c r="I55" s="9"/>
      <c r="J55" s="9"/>
      <c r="K55" s="9"/>
    </row>
    <row r="56" spans="3:11" ht="21" x14ac:dyDescent="0.35">
      <c r="C56" s="76" t="s">
        <v>23</v>
      </c>
      <c r="D56" s="76"/>
      <c r="E56" s="76"/>
      <c r="F56" s="8"/>
      <c r="G56" s="76" t="s">
        <v>24</v>
      </c>
      <c r="H56" s="76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.75" thickBot="1" x14ac:dyDescent="0.4">
      <c r="C58" s="23"/>
      <c r="D58" s="23"/>
      <c r="E58" s="23"/>
      <c r="F58" s="23"/>
      <c r="G58" s="23"/>
      <c r="H58" s="23"/>
      <c r="I58" s="40"/>
      <c r="J58" s="43" t="s">
        <v>26</v>
      </c>
      <c r="K58" s="24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7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</sheetData>
  <mergeCells count="18">
    <mergeCell ref="F21:G21"/>
    <mergeCell ref="D25:E25"/>
    <mergeCell ref="F25:G25"/>
    <mergeCell ref="C28:E30"/>
    <mergeCell ref="C56:E56"/>
    <mergeCell ref="G56:H56"/>
    <mergeCell ref="F29:H30"/>
    <mergeCell ref="F32:H32"/>
    <mergeCell ref="C40:K40"/>
    <mergeCell ref="C46:K46"/>
    <mergeCell ref="C55:E55"/>
    <mergeCell ref="G55:H55"/>
    <mergeCell ref="D21:E21"/>
    <mergeCell ref="I2:K3"/>
    <mergeCell ref="C13:K13"/>
    <mergeCell ref="D18:E18"/>
    <mergeCell ref="F18:H18"/>
    <mergeCell ref="D19:E19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K62"/>
  <sheetViews>
    <sheetView topLeftCell="A34" zoomScale="70" zoomScaleNormal="70" workbookViewId="0">
      <selection activeCell="F32" sqref="F32:I3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1" spans="3:11" s="1" customFormat="1" ht="31.5" x14ac:dyDescent="0.5">
      <c r="C1" s="11" t="s">
        <v>28</v>
      </c>
      <c r="I1" s="2"/>
      <c r="J1" s="2"/>
      <c r="K1" s="2"/>
    </row>
    <row r="2" spans="3:11" ht="21" x14ac:dyDescent="0.35">
      <c r="C2" s="8" t="s">
        <v>29</v>
      </c>
      <c r="D2" s="8"/>
      <c r="E2" s="8"/>
      <c r="F2" s="8"/>
      <c r="G2" s="8"/>
      <c r="H2" s="8"/>
      <c r="I2" s="77" t="s">
        <v>14</v>
      </c>
      <c r="J2" s="77"/>
      <c r="K2" s="77"/>
    </row>
    <row r="3" spans="3:11" ht="21" x14ac:dyDescent="0.35">
      <c r="C3" s="8"/>
      <c r="D3" s="8"/>
      <c r="E3" s="8"/>
      <c r="F3" s="8"/>
      <c r="G3" s="8"/>
      <c r="H3" s="8"/>
      <c r="I3" s="77"/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9"/>
      <c r="J4" s="9"/>
      <c r="K4" s="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6.25" x14ac:dyDescent="0.4">
      <c r="C6" s="28" t="s">
        <v>34</v>
      </c>
      <c r="D6" s="29"/>
      <c r="E6" s="30" t="s">
        <v>35</v>
      </c>
      <c r="F6" s="29"/>
      <c r="G6" s="29"/>
      <c r="H6" s="8"/>
      <c r="I6" s="9"/>
      <c r="J6" s="9"/>
      <c r="K6" s="9"/>
    </row>
    <row r="7" spans="3:11" ht="21" x14ac:dyDescent="0.35">
      <c r="C7" s="8"/>
      <c r="D7" s="8"/>
      <c r="E7" s="8"/>
      <c r="F7" s="8"/>
      <c r="G7" s="8"/>
      <c r="H7" s="8"/>
      <c r="I7" s="9"/>
      <c r="J7" s="9"/>
      <c r="K7" s="9"/>
    </row>
    <row r="8" spans="3:11" ht="26.25" x14ac:dyDescent="0.4">
      <c r="C8" s="30" t="s">
        <v>36</v>
      </c>
      <c r="D8" s="31"/>
      <c r="E8" s="30"/>
      <c r="F8" s="29"/>
      <c r="G8" s="8"/>
      <c r="H8" s="8"/>
      <c r="I8" s="9"/>
      <c r="J8" s="9"/>
      <c r="K8" s="9"/>
    </row>
    <row r="9" spans="3:11" ht="21" x14ac:dyDescent="0.35">
      <c r="C9" s="8"/>
      <c r="D9" s="8"/>
      <c r="E9" s="8"/>
      <c r="F9" s="8"/>
      <c r="G9" s="8"/>
      <c r="H9" s="8"/>
      <c r="I9" s="9"/>
      <c r="J9" s="9"/>
      <c r="K9" s="9"/>
    </row>
    <row r="10" spans="3:11" ht="26.25" x14ac:dyDescent="0.4">
      <c r="C10" s="30" t="s">
        <v>74</v>
      </c>
      <c r="D10" s="29"/>
      <c r="E10" s="29"/>
      <c r="F10" s="29"/>
      <c r="G10" s="8"/>
      <c r="H10" s="8"/>
      <c r="I10" s="9"/>
      <c r="J10" s="9"/>
      <c r="K10" s="9"/>
    </row>
    <row r="11" spans="3:11" ht="21" x14ac:dyDescent="0.35">
      <c r="C11" s="8"/>
      <c r="D11" s="8"/>
      <c r="E11" s="8"/>
      <c r="F11" s="8"/>
      <c r="G11" s="8"/>
      <c r="H11" s="8"/>
      <c r="I11" s="9"/>
      <c r="J11" s="9"/>
      <c r="K11" s="9"/>
    </row>
    <row r="12" spans="3:11" ht="21.75" thickBot="1" x14ac:dyDescent="0.4">
      <c r="C12" s="8"/>
      <c r="D12" s="8"/>
      <c r="E12" s="8"/>
      <c r="F12" s="8"/>
      <c r="G12" s="8"/>
      <c r="H12" s="8"/>
      <c r="I12" s="9"/>
      <c r="J12" s="9"/>
      <c r="K12" s="9"/>
    </row>
    <row r="13" spans="3:11" s="5" customFormat="1" ht="21.75" thickBot="1" x14ac:dyDescent="0.3">
      <c r="C13" s="78" t="s">
        <v>12</v>
      </c>
      <c r="D13" s="79"/>
      <c r="E13" s="79"/>
      <c r="F13" s="79"/>
      <c r="G13" s="79"/>
      <c r="H13" s="79"/>
      <c r="I13" s="79"/>
      <c r="J13" s="79"/>
      <c r="K13" s="80"/>
    </row>
    <row r="14" spans="3:11" s="6" customFormat="1" ht="21" x14ac:dyDescent="0.25">
      <c r="C14" s="12" t="s">
        <v>0</v>
      </c>
      <c r="D14" s="13" t="s">
        <v>1</v>
      </c>
      <c r="E14" s="14" t="s">
        <v>2</v>
      </c>
      <c r="G14" s="13" t="s">
        <v>25</v>
      </c>
      <c r="H14" s="13" t="s">
        <v>3</v>
      </c>
      <c r="I14" s="15" t="s">
        <v>4</v>
      </c>
      <c r="J14" s="15" t="s">
        <v>5</v>
      </c>
      <c r="K14" s="16" t="s">
        <v>6</v>
      </c>
    </row>
    <row r="15" spans="3:11" s="5" customFormat="1" ht="21.75" thickBot="1" x14ac:dyDescent="0.3">
      <c r="C15" s="17"/>
      <c r="D15" s="49" t="s">
        <v>75</v>
      </c>
      <c r="E15" s="49" t="s">
        <v>76</v>
      </c>
      <c r="F15" s="18"/>
      <c r="G15" s="18"/>
      <c r="H15" s="18"/>
      <c r="I15" s="18">
        <f>K35</f>
        <v>120.49000000000001</v>
      </c>
      <c r="J15" s="18">
        <f>I15+H15+G15</f>
        <v>120.49000000000001</v>
      </c>
      <c r="K15" s="19"/>
    </row>
    <row r="16" spans="3:11" ht="21" x14ac:dyDescent="0.35">
      <c r="C16" s="8"/>
      <c r="D16" s="8"/>
      <c r="E16" s="8"/>
      <c r="F16" s="8"/>
      <c r="G16" s="8"/>
      <c r="H16" s="8"/>
      <c r="I16" s="9"/>
      <c r="J16" s="9"/>
      <c r="K16" s="9"/>
    </row>
    <row r="17" spans="3:11" ht="21.75" thickBot="1" x14ac:dyDescent="0.4">
      <c r="C17" s="8"/>
      <c r="D17" s="8"/>
      <c r="E17" s="8"/>
      <c r="F17" s="8"/>
      <c r="G17" s="8"/>
      <c r="H17" s="8"/>
      <c r="I17" s="9"/>
      <c r="J17" s="9"/>
      <c r="K17" s="9"/>
    </row>
    <row r="18" spans="3:11" s="6" customFormat="1" ht="21.75" thickBot="1" x14ac:dyDescent="0.3">
      <c r="C18" s="48" t="s">
        <v>7</v>
      </c>
      <c r="D18" s="81" t="s">
        <v>8</v>
      </c>
      <c r="E18" s="81"/>
      <c r="F18" s="81" t="s">
        <v>9</v>
      </c>
      <c r="G18" s="81"/>
      <c r="H18" s="81"/>
      <c r="I18" s="20" t="s">
        <v>13</v>
      </c>
      <c r="J18" s="20" t="s">
        <v>10</v>
      </c>
      <c r="K18" s="21" t="s">
        <v>11</v>
      </c>
    </row>
    <row r="19" spans="3:11" ht="21" x14ac:dyDescent="0.35">
      <c r="C19" s="38">
        <v>43957</v>
      </c>
      <c r="D19" s="82" t="s">
        <v>32</v>
      </c>
      <c r="E19" s="82"/>
      <c r="F19" s="46" t="s">
        <v>77</v>
      </c>
      <c r="G19" s="46"/>
      <c r="H19" s="46"/>
      <c r="I19" s="9"/>
      <c r="J19" s="22">
        <v>0</v>
      </c>
      <c r="K19" s="9">
        <f>H20</f>
        <v>9.7899999999999991</v>
      </c>
    </row>
    <row r="20" spans="3:11" ht="21" x14ac:dyDescent="0.35">
      <c r="C20" s="39"/>
      <c r="D20" s="8"/>
      <c r="E20" s="8"/>
      <c r="F20" s="46">
        <v>47</v>
      </c>
      <c r="G20" s="46">
        <v>46</v>
      </c>
      <c r="H20" s="47">
        <f>(F20-G20)*9.79</f>
        <v>9.7899999999999991</v>
      </c>
      <c r="I20" s="9"/>
      <c r="J20" s="9"/>
      <c r="K20" s="9"/>
    </row>
    <row r="21" spans="3:11" ht="21" x14ac:dyDescent="0.35">
      <c r="C21" s="39"/>
      <c r="D21" s="87" t="s">
        <v>71</v>
      </c>
      <c r="E21" s="87"/>
      <c r="F21" s="88">
        <f>F20-G20</f>
        <v>1</v>
      </c>
      <c r="G21" s="88"/>
      <c r="H21" s="47"/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8">
        <v>43957</v>
      </c>
      <c r="D23" s="8" t="s">
        <v>15</v>
      </c>
      <c r="E23" s="8"/>
      <c r="F23" s="46" t="s">
        <v>78</v>
      </c>
      <c r="G23" s="46"/>
      <c r="H23" s="46"/>
      <c r="I23" s="9"/>
      <c r="J23" s="22">
        <v>0</v>
      </c>
      <c r="K23" s="9">
        <f>H24</f>
        <v>97.76</v>
      </c>
    </row>
    <row r="24" spans="3:11" ht="21" x14ac:dyDescent="0.35">
      <c r="C24" s="39"/>
      <c r="D24" s="8"/>
      <c r="E24" s="8"/>
      <c r="F24" s="46">
        <v>8</v>
      </c>
      <c r="G24" s="46">
        <v>7</v>
      </c>
      <c r="H24" s="47">
        <f>(F24-G24)*97.76</f>
        <v>97.76</v>
      </c>
      <c r="I24" s="9"/>
      <c r="J24" s="9"/>
      <c r="K24" s="9"/>
    </row>
    <row r="25" spans="3:11" ht="21" x14ac:dyDescent="0.35">
      <c r="C25" s="39"/>
      <c r="D25" s="87" t="s">
        <v>72</v>
      </c>
      <c r="E25" s="87"/>
      <c r="F25" s="88">
        <f>F24-G24</f>
        <v>1</v>
      </c>
      <c r="G25" s="88"/>
      <c r="H25" s="45"/>
      <c r="I25" s="9"/>
      <c r="J25" s="9"/>
      <c r="K25" s="9"/>
    </row>
    <row r="26" spans="3:11" ht="21" x14ac:dyDescent="0.35">
      <c r="C26" s="39"/>
      <c r="D26" s="60"/>
      <c r="E26" s="60"/>
      <c r="F26" s="61"/>
      <c r="G26" s="61"/>
      <c r="H26" s="45"/>
      <c r="I26" s="9"/>
      <c r="J26" s="9"/>
      <c r="K26" s="9"/>
    </row>
    <row r="27" spans="3:11" ht="21" x14ac:dyDescent="0.35">
      <c r="C27" s="38"/>
      <c r="D27" s="7" t="s">
        <v>70</v>
      </c>
      <c r="E27" s="8"/>
      <c r="F27" s="8"/>
      <c r="G27" s="8"/>
      <c r="H27" s="8"/>
      <c r="I27" s="9">
        <f>(H20+H24)*20%</f>
        <v>21.510000000000005</v>
      </c>
      <c r="J27" s="22">
        <v>0</v>
      </c>
      <c r="K27" s="9">
        <f>I27</f>
        <v>21.510000000000005</v>
      </c>
    </row>
    <row r="28" spans="3:11" ht="21" customHeight="1" x14ac:dyDescent="0.35">
      <c r="C28" s="89" t="s">
        <v>82</v>
      </c>
      <c r="D28" s="89"/>
      <c r="E28" s="89"/>
      <c r="F28" s="8"/>
      <c r="G28" s="8"/>
      <c r="H28" s="8"/>
      <c r="I28" s="9"/>
      <c r="J28" s="22"/>
      <c r="K28" s="9"/>
    </row>
    <row r="29" spans="3:11" ht="21" x14ac:dyDescent="0.35">
      <c r="C29" s="89"/>
      <c r="D29" s="89"/>
      <c r="E29" s="89"/>
      <c r="F29" s="83"/>
      <c r="G29" s="84"/>
      <c r="H29" s="84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89"/>
      <c r="D30" s="89"/>
      <c r="E30" s="89"/>
      <c r="F30" s="84"/>
      <c r="G30" s="84"/>
      <c r="H30" s="84"/>
      <c r="I30" s="9"/>
      <c r="J30" s="9"/>
      <c r="K30" s="9"/>
    </row>
    <row r="31" spans="3:11" ht="21" x14ac:dyDescent="0.35">
      <c r="C31" s="40"/>
      <c r="D31" s="44"/>
      <c r="E31" s="44"/>
      <c r="F31" s="59"/>
      <c r="G31" s="59"/>
      <c r="H31" s="59"/>
      <c r="I31" s="9"/>
      <c r="J31" s="9"/>
      <c r="K31" s="9"/>
    </row>
    <row r="32" spans="3:11" ht="94.5" customHeight="1" x14ac:dyDescent="0.35">
      <c r="C32" s="38"/>
      <c r="D32" s="91" t="s">
        <v>79</v>
      </c>
      <c r="E32" s="91"/>
      <c r="F32" s="92" t="s">
        <v>83</v>
      </c>
      <c r="G32" s="92"/>
      <c r="H32" s="92"/>
      <c r="I32" s="92"/>
      <c r="J32" s="63">
        <v>0</v>
      </c>
      <c r="K32" s="63">
        <f>(0+8.57)</f>
        <v>8.57</v>
      </c>
    </row>
    <row r="33" spans="2:11" ht="27" customHeight="1" x14ac:dyDescent="0.35">
      <c r="C33" s="40"/>
      <c r="D33" s="44"/>
      <c r="E33" s="44"/>
      <c r="F33" s="59"/>
      <c r="G33" s="59"/>
      <c r="H33" s="59"/>
      <c r="I33" s="9"/>
      <c r="J33" s="9"/>
      <c r="K33" s="9"/>
    </row>
    <row r="34" spans="2:11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1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(K19+K23+K27)-K32</f>
        <v>120.49000000000001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I15+H15+G15</f>
        <v>120.49000000000001</v>
      </c>
    </row>
    <row r="38" spans="2:11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</row>
    <row r="39" spans="2:11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</row>
    <row r="40" spans="2:11" s="8" customFormat="1" ht="21" x14ac:dyDescent="0.35">
      <c r="C40" s="90" t="s">
        <v>17</v>
      </c>
      <c r="D40" s="90"/>
      <c r="E40" s="90"/>
      <c r="F40" s="90"/>
      <c r="G40" s="90"/>
      <c r="H40" s="90"/>
      <c r="I40" s="90"/>
      <c r="J40" s="90"/>
      <c r="K40" s="90"/>
    </row>
    <row r="41" spans="2:11" s="8" customFormat="1" ht="21" x14ac:dyDescent="0.35">
      <c r="C41" s="62"/>
      <c r="D41" s="62"/>
      <c r="E41" s="62"/>
      <c r="F41" s="62"/>
      <c r="G41" s="62"/>
      <c r="H41" s="62"/>
      <c r="I41" s="62"/>
      <c r="J41" s="62"/>
      <c r="K41" s="62"/>
    </row>
    <row r="42" spans="2:11" s="8" customFormat="1" ht="23.25" x14ac:dyDescent="0.35">
      <c r="B42" s="3"/>
      <c r="C42" s="64" t="s">
        <v>61</v>
      </c>
      <c r="D42" s="57" t="s">
        <v>80</v>
      </c>
      <c r="E42" s="3"/>
      <c r="F42" s="3"/>
      <c r="G42" s="3"/>
      <c r="H42" s="3"/>
      <c r="I42" s="4"/>
      <c r="J42" s="4"/>
      <c r="K42" s="4"/>
    </row>
    <row r="43" spans="2:11" s="8" customFormat="1" ht="23.25" x14ac:dyDescent="0.35">
      <c r="B43" s="3"/>
      <c r="C43" s="1"/>
      <c r="D43" s="57" t="s">
        <v>81</v>
      </c>
      <c r="E43" s="3"/>
      <c r="F43" s="3"/>
      <c r="G43" s="3"/>
      <c r="H43" s="3"/>
      <c r="I43" s="4"/>
      <c r="J43" s="4"/>
      <c r="K43" s="4"/>
    </row>
    <row r="44" spans="2:11" s="8" customFormat="1" ht="21" x14ac:dyDescent="0.35">
      <c r="B44" s="3"/>
      <c r="C44" s="3"/>
      <c r="D44" s="57" t="s">
        <v>63</v>
      </c>
      <c r="E44" s="3"/>
      <c r="F44" s="3"/>
      <c r="G44" s="3"/>
      <c r="H44" s="3"/>
      <c r="I44" s="4"/>
      <c r="J44" s="4"/>
      <c r="K44" s="4"/>
    </row>
    <row r="45" spans="2:11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</row>
    <row r="46" spans="2:11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</row>
    <row r="47" spans="2:11" ht="10.5" customHeight="1" x14ac:dyDescent="0.25">
      <c r="C47" s="85"/>
      <c r="D47" s="85"/>
      <c r="E47" s="85"/>
      <c r="F47" s="85"/>
      <c r="G47" s="85"/>
      <c r="H47" s="85"/>
      <c r="I47" s="85"/>
      <c r="J47" s="85"/>
      <c r="K47" s="85"/>
    </row>
    <row r="48" spans="2:11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6" t="s">
        <v>33</v>
      </c>
      <c r="D56" s="86"/>
      <c r="E56" s="86"/>
      <c r="F56" s="8"/>
      <c r="G56" s="86" t="s">
        <v>31</v>
      </c>
      <c r="H56" s="86"/>
      <c r="I56" s="9"/>
      <c r="J56" s="9"/>
      <c r="K56" s="9"/>
    </row>
    <row r="57" spans="3:11" ht="21" x14ac:dyDescent="0.35">
      <c r="C57" s="76" t="s">
        <v>23</v>
      </c>
      <c r="D57" s="76"/>
      <c r="E57" s="76"/>
      <c r="F57" s="8"/>
      <c r="G57" s="76" t="s">
        <v>24</v>
      </c>
      <c r="H57" s="76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0:K40"/>
    <mergeCell ref="I2:K3"/>
    <mergeCell ref="C13:K13"/>
    <mergeCell ref="D18:E18"/>
    <mergeCell ref="F18:H18"/>
    <mergeCell ref="D19:E19"/>
    <mergeCell ref="D21:E21"/>
    <mergeCell ref="F21:G21"/>
    <mergeCell ref="D32:E32"/>
    <mergeCell ref="F32:I32"/>
    <mergeCell ref="D25:E25"/>
    <mergeCell ref="F25:G25"/>
    <mergeCell ref="C28:E30"/>
    <mergeCell ref="F29:H30"/>
  </mergeCells>
  <pageMargins left="0.7" right="0.7" top="0.75" bottom="0.75" header="0.3" footer="0.3"/>
  <pageSetup paperSize="14"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K57"/>
  <sheetViews>
    <sheetView topLeftCell="A34" zoomScale="70" zoomScaleNormal="70" workbookViewId="0">
      <selection activeCell="O30" sqref="O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1" spans="3:11" s="1" customFormat="1" ht="31.5" x14ac:dyDescent="0.5">
      <c r="C1" s="11" t="s">
        <v>28</v>
      </c>
      <c r="I1" s="2"/>
      <c r="J1" s="2"/>
      <c r="K1" s="2"/>
    </row>
    <row r="2" spans="3:11" ht="21" x14ac:dyDescent="0.35">
      <c r="C2" s="8" t="s">
        <v>29</v>
      </c>
      <c r="D2" s="8"/>
      <c r="E2" s="8"/>
      <c r="F2" s="8"/>
      <c r="G2" s="8"/>
      <c r="H2" s="8"/>
      <c r="I2" s="77" t="s">
        <v>14</v>
      </c>
      <c r="J2" s="77"/>
      <c r="K2" s="77"/>
    </row>
    <row r="3" spans="3:11" ht="21" x14ac:dyDescent="0.35">
      <c r="C3" s="8"/>
      <c r="D3" s="8"/>
      <c r="E3" s="8"/>
      <c r="F3" s="8"/>
      <c r="G3" s="8"/>
      <c r="H3" s="8"/>
      <c r="I3" s="77"/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9"/>
      <c r="J4" s="9"/>
      <c r="K4" s="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6.25" x14ac:dyDescent="0.4">
      <c r="C6" s="28" t="s">
        <v>34</v>
      </c>
      <c r="D6" s="29"/>
      <c r="E6" s="30" t="s">
        <v>35</v>
      </c>
      <c r="F6" s="29"/>
      <c r="G6" s="29"/>
      <c r="H6" s="8"/>
      <c r="I6" s="9"/>
      <c r="J6" s="9"/>
      <c r="K6" s="9"/>
    </row>
    <row r="7" spans="3:11" ht="21" x14ac:dyDescent="0.35">
      <c r="C7" s="8"/>
      <c r="D7" s="8"/>
      <c r="E7" s="8"/>
      <c r="F7" s="8"/>
      <c r="G7" s="8"/>
      <c r="H7" s="8"/>
      <c r="I7" s="9"/>
      <c r="J7" s="9"/>
      <c r="K7" s="9"/>
    </row>
    <row r="8" spans="3:11" ht="26.25" x14ac:dyDescent="0.4">
      <c r="C8" s="30" t="s">
        <v>36</v>
      </c>
      <c r="D8" s="31"/>
      <c r="E8" s="30"/>
      <c r="F8" s="29"/>
      <c r="G8" s="8"/>
      <c r="H8" s="8"/>
      <c r="I8" s="9"/>
      <c r="J8" s="9"/>
      <c r="K8" s="9"/>
    </row>
    <row r="9" spans="3:11" ht="21" x14ac:dyDescent="0.35">
      <c r="C9" s="8"/>
      <c r="D9" s="8"/>
      <c r="E9" s="8"/>
      <c r="F9" s="8"/>
      <c r="G9" s="8"/>
      <c r="H9" s="8"/>
      <c r="I9" s="9"/>
      <c r="J9" s="9"/>
      <c r="K9" s="9"/>
    </row>
    <row r="10" spans="3:11" ht="26.25" x14ac:dyDescent="0.4">
      <c r="C10" s="30" t="s">
        <v>84</v>
      </c>
      <c r="D10" s="29"/>
      <c r="E10" s="29"/>
      <c r="F10" s="29"/>
      <c r="G10" s="8"/>
      <c r="H10" s="8"/>
      <c r="I10" s="9"/>
      <c r="J10" s="9"/>
      <c r="K10" s="9"/>
    </row>
    <row r="11" spans="3:11" ht="21" x14ac:dyDescent="0.35">
      <c r="C11" s="8"/>
      <c r="D11" s="8"/>
      <c r="E11" s="8"/>
      <c r="F11" s="8"/>
      <c r="G11" s="8"/>
      <c r="H11" s="8"/>
      <c r="I11" s="9"/>
      <c r="J11" s="9"/>
      <c r="K11" s="9"/>
    </row>
    <row r="12" spans="3:11" ht="21.75" thickBot="1" x14ac:dyDescent="0.4">
      <c r="C12" s="8"/>
      <c r="D12" s="8"/>
      <c r="E12" s="8"/>
      <c r="F12" s="8"/>
      <c r="G12" s="8"/>
      <c r="H12" s="8"/>
      <c r="I12" s="9"/>
      <c r="J12" s="9"/>
      <c r="K12" s="9"/>
    </row>
    <row r="13" spans="3:11" s="5" customFormat="1" ht="21.75" thickBot="1" x14ac:dyDescent="0.3">
      <c r="C13" s="78" t="s">
        <v>12</v>
      </c>
      <c r="D13" s="79"/>
      <c r="E13" s="79"/>
      <c r="F13" s="79"/>
      <c r="G13" s="79"/>
      <c r="H13" s="79"/>
      <c r="I13" s="79"/>
      <c r="J13" s="79"/>
      <c r="K13" s="80"/>
    </row>
    <row r="14" spans="3:11" s="6" customFormat="1" ht="21" x14ac:dyDescent="0.25">
      <c r="C14" s="12" t="s">
        <v>0</v>
      </c>
      <c r="D14" s="13" t="s">
        <v>1</v>
      </c>
      <c r="E14" s="14" t="s">
        <v>2</v>
      </c>
      <c r="G14" s="13" t="s">
        <v>25</v>
      </c>
      <c r="H14" s="13" t="s">
        <v>3</v>
      </c>
      <c r="I14" s="15" t="s">
        <v>4</v>
      </c>
      <c r="J14" s="15" t="s">
        <v>5</v>
      </c>
      <c r="K14" s="16" t="s">
        <v>6</v>
      </c>
    </row>
    <row r="15" spans="3:11" s="5" customFormat="1" ht="21.75" thickBot="1" x14ac:dyDescent="0.3">
      <c r="C15" s="17"/>
      <c r="D15" s="49" t="s">
        <v>85</v>
      </c>
      <c r="E15" s="49" t="s">
        <v>86</v>
      </c>
      <c r="F15" s="18"/>
      <c r="G15" s="18"/>
      <c r="H15" s="18"/>
      <c r="I15" s="18">
        <f>K33</f>
        <v>97.350000000000009</v>
      </c>
      <c r="J15" s="18">
        <f>I15+H15+G15</f>
        <v>97.350000000000009</v>
      </c>
      <c r="K15" s="19"/>
    </row>
    <row r="16" spans="3:11" ht="21" x14ac:dyDescent="0.35">
      <c r="C16" s="8"/>
      <c r="D16" s="8"/>
      <c r="E16" s="8"/>
      <c r="F16" s="8"/>
      <c r="G16" s="8"/>
      <c r="H16" s="8"/>
      <c r="I16" s="9"/>
      <c r="J16" s="9"/>
      <c r="K16" s="9"/>
    </row>
    <row r="17" spans="3:11" ht="21.75" thickBot="1" x14ac:dyDescent="0.4">
      <c r="C17" s="8"/>
      <c r="D17" s="8"/>
      <c r="E17" s="8"/>
      <c r="F17" s="8"/>
      <c r="G17" s="8"/>
      <c r="H17" s="8"/>
      <c r="I17" s="9"/>
      <c r="J17" s="9"/>
      <c r="K17" s="9"/>
    </row>
    <row r="18" spans="3:11" s="6" customFormat="1" ht="21.75" thickBot="1" x14ac:dyDescent="0.3">
      <c r="C18" s="48" t="s">
        <v>7</v>
      </c>
      <c r="D18" s="81" t="s">
        <v>8</v>
      </c>
      <c r="E18" s="81"/>
      <c r="F18" s="81" t="s">
        <v>9</v>
      </c>
      <c r="G18" s="81"/>
      <c r="H18" s="81"/>
      <c r="I18" s="20" t="s">
        <v>13</v>
      </c>
      <c r="J18" s="20" t="s">
        <v>10</v>
      </c>
      <c r="K18" s="21" t="s">
        <v>11</v>
      </c>
    </row>
    <row r="19" spans="3:11" ht="21" x14ac:dyDescent="0.35">
      <c r="C19" s="38">
        <v>43958</v>
      </c>
      <c r="D19" s="82" t="s">
        <v>32</v>
      </c>
      <c r="E19" s="82"/>
      <c r="F19" s="46" t="s">
        <v>88</v>
      </c>
      <c r="G19" s="46"/>
      <c r="H19" s="46"/>
      <c r="I19" s="9"/>
      <c r="J19" s="22">
        <v>0</v>
      </c>
      <c r="K19" s="9">
        <f>H20</f>
        <v>9.6199999999999992</v>
      </c>
    </row>
    <row r="20" spans="3:11" ht="21" x14ac:dyDescent="0.35">
      <c r="C20" s="39"/>
      <c r="D20" s="8"/>
      <c r="E20" s="8"/>
      <c r="F20" s="46">
        <v>47</v>
      </c>
      <c r="G20" s="46">
        <v>46</v>
      </c>
      <c r="H20" s="47">
        <f>(F20-G20)*9.62</f>
        <v>9.6199999999999992</v>
      </c>
      <c r="I20" s="9"/>
      <c r="J20" s="9"/>
      <c r="K20" s="9"/>
    </row>
    <row r="21" spans="3:11" ht="21" x14ac:dyDescent="0.35">
      <c r="C21" s="39"/>
      <c r="D21" s="87" t="s">
        <v>71</v>
      </c>
      <c r="E21" s="87"/>
      <c r="F21" s="88">
        <f>F20-G20</f>
        <v>1</v>
      </c>
      <c r="G21" s="88"/>
      <c r="H21" s="47"/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8">
        <v>43958</v>
      </c>
      <c r="D23" s="8" t="s">
        <v>15</v>
      </c>
      <c r="E23" s="8"/>
      <c r="F23" s="46" t="s">
        <v>89</v>
      </c>
      <c r="G23" s="46"/>
      <c r="H23" s="46"/>
      <c r="I23" s="9"/>
      <c r="J23" s="22">
        <v>0</v>
      </c>
      <c r="K23" s="9">
        <f>H24</f>
        <v>96.22</v>
      </c>
    </row>
    <row r="24" spans="3:11" ht="21" x14ac:dyDescent="0.35">
      <c r="C24" s="39"/>
      <c r="D24" s="8"/>
      <c r="E24" s="8"/>
      <c r="F24" s="46">
        <v>9</v>
      </c>
      <c r="G24" s="46">
        <v>8</v>
      </c>
      <c r="H24" s="47">
        <f>(F24-G24)*96.22</f>
        <v>96.22</v>
      </c>
      <c r="I24" s="9"/>
      <c r="J24" s="9"/>
      <c r="K24" s="9"/>
    </row>
    <row r="25" spans="3:11" ht="21" x14ac:dyDescent="0.35">
      <c r="C25" s="39"/>
      <c r="D25" s="87" t="s">
        <v>72</v>
      </c>
      <c r="E25" s="87"/>
      <c r="F25" s="88">
        <f>F24-G24</f>
        <v>1</v>
      </c>
      <c r="G25" s="88"/>
      <c r="H25" s="45"/>
      <c r="I25" s="9"/>
      <c r="J25" s="9"/>
      <c r="K25" s="9"/>
    </row>
    <row r="26" spans="3:11" ht="21" x14ac:dyDescent="0.35">
      <c r="C26" s="38"/>
      <c r="D26" s="7"/>
      <c r="E26" s="8"/>
      <c r="F26" s="8"/>
      <c r="G26" s="8"/>
      <c r="H26" s="8"/>
      <c r="I26" s="9"/>
      <c r="J26" s="22">
        <v>0</v>
      </c>
      <c r="K26" s="9">
        <f>I26</f>
        <v>0</v>
      </c>
    </row>
    <row r="27" spans="3:11" ht="21" customHeight="1" x14ac:dyDescent="0.35">
      <c r="C27" s="67"/>
      <c r="D27" s="67"/>
      <c r="E27" s="67"/>
      <c r="F27" s="8"/>
      <c r="G27" s="8"/>
      <c r="H27" s="8"/>
      <c r="I27" s="9"/>
      <c r="J27" s="22"/>
      <c r="K27" s="9"/>
    </row>
    <row r="28" spans="3:11" ht="21" x14ac:dyDescent="0.35">
      <c r="C28" s="67"/>
      <c r="D28" s="67"/>
      <c r="E28" s="67"/>
      <c r="F28" s="83"/>
      <c r="G28" s="83"/>
      <c r="H28" s="83"/>
      <c r="I28" s="9">
        <v>0</v>
      </c>
      <c r="J28" s="22">
        <v>0</v>
      </c>
      <c r="K28" s="9">
        <f>I28+J28</f>
        <v>0</v>
      </c>
    </row>
    <row r="29" spans="3:11" ht="35.1" customHeight="1" x14ac:dyDescent="0.35">
      <c r="C29" s="67"/>
      <c r="D29" s="67"/>
      <c r="E29" s="67"/>
      <c r="F29" s="83"/>
      <c r="G29" s="83"/>
      <c r="H29" s="83"/>
      <c r="I29" s="9"/>
      <c r="J29" s="9"/>
      <c r="K29" s="9"/>
    </row>
    <row r="30" spans="3:11" ht="135" customHeight="1" x14ac:dyDescent="0.35">
      <c r="C30" s="38"/>
      <c r="D30" s="91" t="s">
        <v>79</v>
      </c>
      <c r="E30" s="91"/>
      <c r="F30" s="92" t="s">
        <v>87</v>
      </c>
      <c r="G30" s="92"/>
      <c r="H30" s="92"/>
      <c r="I30" s="92"/>
      <c r="J30" s="63">
        <v>0</v>
      </c>
      <c r="K30" s="63">
        <f>4.02+1.86+2.61</f>
        <v>8.49</v>
      </c>
    </row>
    <row r="31" spans="3:11" ht="27" customHeight="1" x14ac:dyDescent="0.35">
      <c r="C31" s="40"/>
      <c r="D31" s="44"/>
      <c r="E31" s="44"/>
      <c r="F31" s="66"/>
      <c r="G31" s="66"/>
      <c r="H31" s="66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1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(K19+K23+K26)-K30</f>
        <v>97.350000000000009</v>
      </c>
    </row>
    <row r="34" spans="2:11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</row>
    <row r="35" spans="2:11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I15+H15+G15</f>
        <v>97.350000000000009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s="8" customFormat="1" ht="21" x14ac:dyDescent="0.35">
      <c r="C38" s="90" t="s">
        <v>17</v>
      </c>
      <c r="D38" s="90"/>
      <c r="E38" s="90"/>
      <c r="F38" s="90"/>
      <c r="G38" s="90"/>
      <c r="H38" s="90"/>
      <c r="I38" s="90"/>
      <c r="J38" s="90"/>
      <c r="K38" s="90"/>
    </row>
    <row r="39" spans="2:11" s="8" customFormat="1" ht="21" x14ac:dyDescent="0.35">
      <c r="C39" s="65"/>
      <c r="D39" s="65"/>
      <c r="E39" s="65"/>
      <c r="F39" s="65"/>
      <c r="G39" s="65"/>
      <c r="H39" s="65"/>
      <c r="I39" s="65"/>
      <c r="J39" s="65"/>
      <c r="K39" s="65"/>
    </row>
    <row r="40" spans="2:11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</row>
    <row r="41" spans="2:11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</row>
    <row r="42" spans="2:11" ht="10.5" customHeight="1" x14ac:dyDescent="0.25">
      <c r="C42" s="85"/>
      <c r="D42" s="85"/>
      <c r="E42" s="85"/>
      <c r="F42" s="85"/>
      <c r="G42" s="85"/>
      <c r="H42" s="85"/>
      <c r="I42" s="85"/>
      <c r="J42" s="85"/>
      <c r="K42" s="85"/>
    </row>
    <row r="43" spans="2:11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1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1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1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6" t="s">
        <v>33</v>
      </c>
      <c r="D51" s="86"/>
      <c r="E51" s="86"/>
      <c r="F51" s="8"/>
      <c r="G51" s="86" t="s">
        <v>31</v>
      </c>
      <c r="H51" s="86"/>
      <c r="I51" s="9"/>
      <c r="J51" s="9"/>
      <c r="K51" s="9"/>
    </row>
    <row r="52" spans="3:11" ht="21" x14ac:dyDescent="0.35">
      <c r="C52" s="76" t="s">
        <v>23</v>
      </c>
      <c r="D52" s="76"/>
      <c r="E52" s="76"/>
      <c r="F52" s="8"/>
      <c r="G52" s="76" t="s">
        <v>24</v>
      </c>
      <c r="H52" s="76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38:K38"/>
    <mergeCell ref="C42:K42"/>
    <mergeCell ref="C51:E51"/>
    <mergeCell ref="G51:H51"/>
    <mergeCell ref="C52:E52"/>
    <mergeCell ref="G52:H52"/>
    <mergeCell ref="D25:E25"/>
    <mergeCell ref="F25:G25"/>
    <mergeCell ref="F28:H29"/>
    <mergeCell ref="D30:E30"/>
    <mergeCell ref="F30:I30"/>
    <mergeCell ref="D21:E21"/>
    <mergeCell ref="F21:G21"/>
    <mergeCell ref="I2:K3"/>
    <mergeCell ref="C13:K13"/>
    <mergeCell ref="D18:E18"/>
    <mergeCell ref="F18:H18"/>
    <mergeCell ref="D19:E19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7"/>
  <sheetViews>
    <sheetView zoomScale="70" zoomScaleNormal="70" workbookViewId="0">
      <selection activeCell="H20" sqref="H2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6384" width="9.140625" style="3"/>
  </cols>
  <sheetData>
    <row r="1" spans="3:11" s="1" customFormat="1" ht="31.5" x14ac:dyDescent="0.5">
      <c r="C1" s="11" t="s">
        <v>28</v>
      </c>
      <c r="I1" s="2"/>
      <c r="J1" s="2"/>
      <c r="K1" s="2"/>
    </row>
    <row r="2" spans="3:11" ht="21" x14ac:dyDescent="0.35">
      <c r="C2" s="8" t="s">
        <v>29</v>
      </c>
      <c r="D2" s="8"/>
      <c r="E2" s="8"/>
      <c r="F2" s="8"/>
      <c r="G2" s="8"/>
      <c r="H2" s="8"/>
      <c r="I2" s="77" t="s">
        <v>14</v>
      </c>
      <c r="J2" s="77"/>
      <c r="K2" s="77"/>
    </row>
    <row r="3" spans="3:11" ht="21" x14ac:dyDescent="0.35">
      <c r="C3" s="8"/>
      <c r="D3" s="8"/>
      <c r="E3" s="8"/>
      <c r="F3" s="8"/>
      <c r="G3" s="8"/>
      <c r="H3" s="8"/>
      <c r="I3" s="77"/>
      <c r="J3" s="77"/>
      <c r="K3" s="77"/>
    </row>
    <row r="4" spans="3:11" ht="21" x14ac:dyDescent="0.35">
      <c r="C4" s="8"/>
      <c r="D4" s="8"/>
      <c r="E4" s="8"/>
      <c r="F4" s="8"/>
      <c r="G4" s="8"/>
      <c r="H4" s="8"/>
      <c r="I4" s="9"/>
      <c r="J4" s="9"/>
      <c r="K4" s="9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6.25" x14ac:dyDescent="0.4">
      <c r="C6" s="28" t="s">
        <v>34</v>
      </c>
      <c r="D6" s="29"/>
      <c r="E6" s="30" t="s">
        <v>35</v>
      </c>
      <c r="F6" s="29"/>
      <c r="G6" s="29"/>
      <c r="H6" s="8"/>
      <c r="I6" s="9"/>
      <c r="J6" s="9"/>
      <c r="K6" s="9"/>
    </row>
    <row r="7" spans="3:11" ht="21" x14ac:dyDescent="0.35">
      <c r="C7" s="8"/>
      <c r="D7" s="8"/>
      <c r="E7" s="8"/>
      <c r="F7" s="8"/>
      <c r="G7" s="8"/>
      <c r="H7" s="8"/>
      <c r="I7" s="9"/>
      <c r="J7" s="9"/>
      <c r="K7" s="9"/>
    </row>
    <row r="8" spans="3:11" ht="26.25" x14ac:dyDescent="0.4">
      <c r="C8" s="30" t="s">
        <v>36</v>
      </c>
      <c r="D8" s="31"/>
      <c r="E8" s="30"/>
      <c r="F8" s="29"/>
      <c r="G8" s="8"/>
      <c r="H8" s="8"/>
      <c r="I8" s="9"/>
      <c r="J8" s="9"/>
      <c r="K8" s="9"/>
    </row>
    <row r="9" spans="3:11" ht="21" x14ac:dyDescent="0.35">
      <c r="C9" s="8"/>
      <c r="D9" s="8"/>
      <c r="E9" s="8"/>
      <c r="F9" s="8"/>
      <c r="G9" s="8"/>
      <c r="H9" s="8"/>
      <c r="I9" s="9"/>
      <c r="J9" s="9"/>
      <c r="K9" s="9"/>
    </row>
    <row r="10" spans="3:11" ht="26.25" x14ac:dyDescent="0.4">
      <c r="C10" s="30" t="s">
        <v>90</v>
      </c>
      <c r="D10" s="29"/>
      <c r="E10" s="29"/>
      <c r="F10" s="29"/>
      <c r="G10" s="8"/>
      <c r="H10" s="8"/>
      <c r="I10" s="9"/>
      <c r="J10" s="9"/>
      <c r="K10" s="9"/>
    </row>
    <row r="11" spans="3:11" ht="21" x14ac:dyDescent="0.35">
      <c r="C11" s="8"/>
      <c r="D11" s="8"/>
      <c r="E11" s="8"/>
      <c r="F11" s="8"/>
      <c r="G11" s="8"/>
      <c r="H11" s="8"/>
      <c r="I11" s="9"/>
      <c r="J11" s="9"/>
      <c r="K11" s="9"/>
    </row>
    <row r="12" spans="3:11" ht="21.75" thickBot="1" x14ac:dyDescent="0.4">
      <c r="C12" s="8"/>
      <c r="D12" s="8"/>
      <c r="E12" s="8"/>
      <c r="F12" s="8"/>
      <c r="G12" s="8"/>
      <c r="H12" s="8"/>
      <c r="I12" s="9"/>
      <c r="J12" s="9"/>
      <c r="K12" s="9"/>
    </row>
    <row r="13" spans="3:11" s="5" customFormat="1" ht="21.75" thickBot="1" x14ac:dyDescent="0.3">
      <c r="C13" s="78" t="s">
        <v>12</v>
      </c>
      <c r="D13" s="79"/>
      <c r="E13" s="79"/>
      <c r="F13" s="79"/>
      <c r="G13" s="79"/>
      <c r="H13" s="79"/>
      <c r="I13" s="79"/>
      <c r="J13" s="79"/>
      <c r="K13" s="80"/>
    </row>
    <row r="14" spans="3:11" s="6" customFormat="1" ht="21" x14ac:dyDescent="0.25">
      <c r="C14" s="12" t="s">
        <v>0</v>
      </c>
      <c r="D14" s="13" t="s">
        <v>1</v>
      </c>
      <c r="E14" s="14" t="s">
        <v>2</v>
      </c>
      <c r="G14" s="13" t="s">
        <v>25</v>
      </c>
      <c r="H14" s="13" t="s">
        <v>3</v>
      </c>
      <c r="I14" s="15" t="s">
        <v>4</v>
      </c>
      <c r="J14" s="15" t="s">
        <v>5</v>
      </c>
      <c r="K14" s="16" t="s">
        <v>6</v>
      </c>
    </row>
    <row r="15" spans="3:11" s="5" customFormat="1" ht="21.75" thickBot="1" x14ac:dyDescent="0.3">
      <c r="C15" s="17"/>
      <c r="D15" s="49" t="s">
        <v>91</v>
      </c>
      <c r="E15" s="49" t="s">
        <v>92</v>
      </c>
      <c r="F15" s="18"/>
      <c r="G15" s="18"/>
      <c r="H15" s="18"/>
      <c r="I15" s="18">
        <f>K33</f>
        <v>96.72</v>
      </c>
      <c r="J15" s="18">
        <f>I15+H15+G15</f>
        <v>96.72</v>
      </c>
      <c r="K15" s="19"/>
    </row>
    <row r="16" spans="3:11" ht="21" x14ac:dyDescent="0.35">
      <c r="C16" s="8"/>
      <c r="D16" s="8"/>
      <c r="E16" s="8"/>
      <c r="F16" s="8"/>
      <c r="G16" s="8"/>
      <c r="H16" s="8"/>
      <c r="I16" s="9"/>
      <c r="J16" s="9"/>
      <c r="K16" s="9"/>
    </row>
    <row r="17" spans="3:11" ht="21.75" thickBot="1" x14ac:dyDescent="0.4">
      <c r="C17" s="8"/>
      <c r="D17" s="8"/>
      <c r="E17" s="8"/>
      <c r="F17" s="8"/>
      <c r="G17" s="8"/>
      <c r="H17" s="8"/>
      <c r="I17" s="9"/>
      <c r="J17" s="9"/>
      <c r="K17" s="9"/>
    </row>
    <row r="18" spans="3:11" s="6" customFormat="1" ht="21.75" thickBot="1" x14ac:dyDescent="0.3">
      <c r="C18" s="48" t="s">
        <v>7</v>
      </c>
      <c r="D18" s="81" t="s">
        <v>8</v>
      </c>
      <c r="E18" s="81"/>
      <c r="F18" s="81" t="s">
        <v>9</v>
      </c>
      <c r="G18" s="81"/>
      <c r="H18" s="81"/>
      <c r="I18" s="20" t="s">
        <v>13</v>
      </c>
      <c r="J18" s="20" t="s">
        <v>10</v>
      </c>
      <c r="K18" s="21" t="s">
        <v>11</v>
      </c>
    </row>
    <row r="19" spans="3:11" ht="21" x14ac:dyDescent="0.35">
      <c r="C19" s="38">
        <v>43959</v>
      </c>
      <c r="D19" s="82" t="s">
        <v>32</v>
      </c>
      <c r="E19" s="82"/>
      <c r="F19" s="46" t="s">
        <v>93</v>
      </c>
      <c r="G19" s="46"/>
      <c r="H19" s="46"/>
      <c r="I19" s="9"/>
      <c r="J19" s="22">
        <v>0</v>
      </c>
      <c r="K19" s="9">
        <f>H20</f>
        <v>0</v>
      </c>
    </row>
    <row r="20" spans="3:11" ht="21" x14ac:dyDescent="0.35">
      <c r="C20" s="39"/>
      <c r="D20" s="8"/>
      <c r="E20" s="8"/>
      <c r="F20" s="46">
        <v>47</v>
      </c>
      <c r="G20" s="46">
        <v>47</v>
      </c>
      <c r="H20" s="47">
        <f>(F20-G20)*8.99</f>
        <v>0</v>
      </c>
      <c r="I20" s="9"/>
      <c r="J20" s="9"/>
      <c r="K20" s="9"/>
    </row>
    <row r="21" spans="3:11" ht="21" x14ac:dyDescent="0.35">
      <c r="C21" s="39"/>
      <c r="D21" s="87" t="s">
        <v>71</v>
      </c>
      <c r="E21" s="87"/>
      <c r="F21" s="88">
        <f>F20-G20</f>
        <v>0</v>
      </c>
      <c r="G21" s="88"/>
      <c r="H21" s="47"/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8">
        <v>43959</v>
      </c>
      <c r="D23" s="8" t="s">
        <v>15</v>
      </c>
      <c r="E23" s="8"/>
      <c r="F23" s="46" t="s">
        <v>94</v>
      </c>
      <c r="G23" s="46"/>
      <c r="H23" s="46"/>
      <c r="I23" s="9"/>
      <c r="J23" s="22">
        <v>0</v>
      </c>
      <c r="K23" s="9">
        <f>H24</f>
        <v>96.72</v>
      </c>
    </row>
    <row r="24" spans="3:11" ht="21" x14ac:dyDescent="0.35">
      <c r="C24" s="39"/>
      <c r="D24" s="8"/>
      <c r="E24" s="8"/>
      <c r="F24" s="46">
        <v>10</v>
      </c>
      <c r="G24" s="46">
        <v>9</v>
      </c>
      <c r="H24" s="47">
        <f>(F24-G24)*96.72</f>
        <v>96.72</v>
      </c>
      <c r="I24" s="9"/>
      <c r="J24" s="9"/>
      <c r="K24" s="9"/>
    </row>
    <row r="25" spans="3:11" ht="21" x14ac:dyDescent="0.35">
      <c r="C25" s="39"/>
      <c r="D25" s="87" t="s">
        <v>72</v>
      </c>
      <c r="E25" s="87"/>
      <c r="F25" s="88">
        <f>F24-G24</f>
        <v>1</v>
      </c>
      <c r="G25" s="88"/>
      <c r="H25" s="45"/>
      <c r="I25" s="9"/>
      <c r="J25" s="9"/>
      <c r="K25" s="9"/>
    </row>
    <row r="26" spans="3:11" ht="21" x14ac:dyDescent="0.35">
      <c r="C26" s="38"/>
      <c r="D26" s="7"/>
      <c r="E26" s="8"/>
      <c r="F26" s="8"/>
      <c r="G26" s="8"/>
      <c r="H26" s="8"/>
      <c r="I26" s="9"/>
      <c r="J26" s="22">
        <v>0</v>
      </c>
      <c r="K26" s="9">
        <f>I26</f>
        <v>0</v>
      </c>
    </row>
    <row r="27" spans="3:11" ht="21" customHeight="1" x14ac:dyDescent="0.35">
      <c r="C27" s="67"/>
      <c r="D27" s="67"/>
      <c r="E27" s="67"/>
      <c r="F27" s="8"/>
      <c r="G27" s="8"/>
      <c r="H27" s="8"/>
      <c r="I27" s="9"/>
      <c r="J27" s="22"/>
      <c r="K27" s="9"/>
    </row>
    <row r="28" spans="3:11" ht="21" x14ac:dyDescent="0.35">
      <c r="C28" s="67"/>
      <c r="D28" s="67"/>
      <c r="E28" s="67"/>
      <c r="F28" s="83"/>
      <c r="G28" s="83"/>
      <c r="H28" s="83"/>
      <c r="I28" s="9">
        <v>0</v>
      </c>
      <c r="J28" s="22">
        <v>0</v>
      </c>
      <c r="K28" s="9">
        <f>I28+J28</f>
        <v>0</v>
      </c>
    </row>
    <row r="29" spans="3:11" ht="35.1" customHeight="1" x14ac:dyDescent="0.35">
      <c r="C29" s="67"/>
      <c r="D29" s="67"/>
      <c r="E29" s="67"/>
      <c r="F29" s="83"/>
      <c r="G29" s="83"/>
      <c r="H29" s="83"/>
      <c r="I29" s="9"/>
      <c r="J29" s="9"/>
      <c r="K29" s="9"/>
    </row>
    <row r="30" spans="3:11" ht="21" customHeight="1" x14ac:dyDescent="0.35">
      <c r="C30" s="38"/>
      <c r="D30" s="91"/>
      <c r="E30" s="91"/>
      <c r="F30" s="92"/>
      <c r="G30" s="92"/>
      <c r="H30" s="92"/>
      <c r="I30" s="92"/>
      <c r="J30" s="63"/>
      <c r="K30" s="63"/>
    </row>
    <row r="31" spans="3:11" ht="27" customHeight="1" x14ac:dyDescent="0.35">
      <c r="C31" s="40"/>
      <c r="D31" s="44"/>
      <c r="E31" s="44"/>
      <c r="F31" s="69"/>
      <c r="G31" s="69"/>
      <c r="H31" s="69"/>
      <c r="I31" s="9"/>
      <c r="J31" s="9"/>
      <c r="K31" s="9"/>
    </row>
    <row r="32" spans="3:11" ht="21" x14ac:dyDescent="0.35">
      <c r="C32" s="41"/>
      <c r="D32" s="8" t="s">
        <v>21</v>
      </c>
      <c r="E32" s="8"/>
      <c r="F32" s="8" t="s">
        <v>22</v>
      </c>
      <c r="G32" s="8"/>
      <c r="H32" s="8"/>
      <c r="I32" s="9"/>
      <c r="J32" s="22">
        <v>0</v>
      </c>
      <c r="K32" s="32">
        <f>I32+J32</f>
        <v>0</v>
      </c>
    </row>
    <row r="33" spans="2:11" ht="21" x14ac:dyDescent="0.35">
      <c r="B33" s="8"/>
      <c r="C33" s="40"/>
      <c r="D33" s="8"/>
      <c r="E33" s="8"/>
      <c r="F33" s="8"/>
      <c r="G33" s="8"/>
      <c r="H33" s="8"/>
      <c r="I33" s="9"/>
      <c r="J33" s="22"/>
      <c r="K33" s="9">
        <f>(K19+K23+K26)-K30</f>
        <v>96.72</v>
      </c>
    </row>
    <row r="34" spans="2:11" ht="21" x14ac:dyDescent="0.35">
      <c r="B34" s="8"/>
      <c r="C34" s="8"/>
      <c r="D34" s="8"/>
      <c r="E34" s="8"/>
      <c r="F34" s="8"/>
      <c r="G34" s="8"/>
      <c r="H34" s="8"/>
      <c r="I34" s="9"/>
      <c r="J34" s="9"/>
      <c r="K34" s="9"/>
    </row>
    <row r="35" spans="2:11" ht="22.5" x14ac:dyDescent="0.45">
      <c r="B35" s="8"/>
      <c r="C35" s="8"/>
      <c r="D35" s="8"/>
      <c r="E35" s="8"/>
      <c r="G35" s="33"/>
      <c r="H35" s="34" t="s">
        <v>16</v>
      </c>
      <c r="I35" s="35"/>
      <c r="J35" s="35"/>
      <c r="K35" s="36">
        <f>I15+H15+G15</f>
        <v>96.72</v>
      </c>
    </row>
    <row r="36" spans="2:11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</row>
    <row r="37" spans="2:11" ht="22.5" customHeight="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</row>
    <row r="38" spans="2:11" s="8" customFormat="1" ht="21" x14ac:dyDescent="0.35">
      <c r="C38" s="90" t="s">
        <v>17</v>
      </c>
      <c r="D38" s="90"/>
      <c r="E38" s="90"/>
      <c r="F38" s="90"/>
      <c r="G38" s="90"/>
      <c r="H38" s="90"/>
      <c r="I38" s="90"/>
      <c r="J38" s="90"/>
      <c r="K38" s="90"/>
    </row>
    <row r="39" spans="2:11" s="8" customFormat="1" ht="21" x14ac:dyDescent="0.35">
      <c r="C39" s="68"/>
      <c r="D39" s="68"/>
      <c r="E39" s="68"/>
      <c r="F39" s="68"/>
      <c r="G39" s="68"/>
      <c r="H39" s="68"/>
      <c r="I39" s="68"/>
      <c r="J39" s="68"/>
      <c r="K39" s="68"/>
    </row>
    <row r="40" spans="2:11" s="8" customFormat="1" ht="28.5" x14ac:dyDescent="0.45">
      <c r="B40" s="3"/>
      <c r="C40" s="10" t="s">
        <v>18</v>
      </c>
      <c r="D40" s="25"/>
      <c r="E40" s="25"/>
      <c r="F40" s="25"/>
      <c r="G40" s="25"/>
      <c r="H40" s="25"/>
      <c r="I40" s="26"/>
      <c r="J40" s="26"/>
      <c r="K40" s="26"/>
    </row>
    <row r="41" spans="2:11" s="8" customFormat="1" ht="28.5" x14ac:dyDescent="0.45">
      <c r="B41" s="3"/>
      <c r="C41" s="27" t="s">
        <v>30</v>
      </c>
      <c r="D41" s="25"/>
      <c r="E41" s="25"/>
      <c r="F41" s="25"/>
      <c r="G41" s="25"/>
      <c r="H41" s="25"/>
      <c r="I41" s="26"/>
      <c r="J41" s="26"/>
      <c r="K41" s="26"/>
    </row>
    <row r="42" spans="2:11" ht="10.5" customHeight="1" x14ac:dyDescent="0.25">
      <c r="C42" s="85"/>
      <c r="D42" s="85"/>
      <c r="E42" s="85"/>
      <c r="F42" s="85"/>
      <c r="G42" s="85"/>
      <c r="H42" s="85"/>
      <c r="I42" s="85"/>
      <c r="J42" s="85"/>
      <c r="K42" s="85"/>
    </row>
    <row r="43" spans="2:11" ht="30" customHeight="1" x14ac:dyDescent="0.45">
      <c r="C43" s="27" t="s">
        <v>27</v>
      </c>
      <c r="D43" s="27"/>
      <c r="E43" s="27"/>
      <c r="F43" s="27"/>
      <c r="G43" s="27"/>
      <c r="H43" s="27"/>
      <c r="I43" s="42"/>
      <c r="J43" s="42"/>
      <c r="K43" s="42"/>
    </row>
    <row r="44" spans="2:11" ht="14.25" customHeight="1" x14ac:dyDescent="0.45">
      <c r="C44" s="25"/>
      <c r="D44" s="25"/>
      <c r="E44" s="25"/>
      <c r="F44" s="25"/>
      <c r="G44" s="25"/>
      <c r="H44" s="25"/>
      <c r="I44" s="26"/>
      <c r="J44" s="26"/>
      <c r="K44" s="26"/>
    </row>
    <row r="45" spans="2:11" ht="21" x14ac:dyDescent="0.35">
      <c r="C45" s="8"/>
      <c r="D45" s="8"/>
      <c r="E45" s="8"/>
      <c r="F45" s="8"/>
      <c r="G45" s="8"/>
      <c r="H45" s="8"/>
      <c r="I45" s="9"/>
      <c r="J45" s="9"/>
      <c r="K45" s="9"/>
    </row>
    <row r="48" spans="2:11" ht="21" x14ac:dyDescent="0.35">
      <c r="C48" s="8" t="s">
        <v>19</v>
      </c>
      <c r="D48" s="8"/>
      <c r="E48" s="8"/>
      <c r="F48" s="8"/>
      <c r="G48" s="8" t="s">
        <v>20</v>
      </c>
      <c r="H48" s="8"/>
      <c r="I48" s="9"/>
      <c r="J48" s="9"/>
      <c r="K48" s="9"/>
    </row>
    <row r="49" spans="3:11" ht="21" x14ac:dyDescent="0.35">
      <c r="C49" s="8"/>
      <c r="D49" s="8"/>
      <c r="E49" s="8"/>
      <c r="F49" s="8"/>
      <c r="G49" s="8"/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6" t="s">
        <v>33</v>
      </c>
      <c r="D51" s="86"/>
      <c r="E51" s="86"/>
      <c r="F51" s="8"/>
      <c r="G51" s="86" t="s">
        <v>31</v>
      </c>
      <c r="H51" s="86"/>
      <c r="I51" s="9"/>
      <c r="J51" s="9"/>
      <c r="K51" s="9"/>
    </row>
    <row r="52" spans="3:11" ht="21" x14ac:dyDescent="0.35">
      <c r="C52" s="76" t="s">
        <v>23</v>
      </c>
      <c r="D52" s="76"/>
      <c r="E52" s="76"/>
      <c r="F52" s="8"/>
      <c r="G52" s="76" t="s">
        <v>24</v>
      </c>
      <c r="H52" s="76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.75" thickBot="1" x14ac:dyDescent="0.4">
      <c r="C54" s="23"/>
      <c r="D54" s="23"/>
      <c r="E54" s="23"/>
      <c r="F54" s="23"/>
      <c r="G54" s="23"/>
      <c r="H54" s="23"/>
      <c r="I54" s="40"/>
      <c r="J54" s="43" t="s">
        <v>26</v>
      </c>
      <c r="K54" s="24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7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</sheetData>
  <mergeCells count="18">
    <mergeCell ref="C42:K42"/>
    <mergeCell ref="C51:E51"/>
    <mergeCell ref="G51:H51"/>
    <mergeCell ref="C52:E52"/>
    <mergeCell ref="G52:H52"/>
    <mergeCell ref="C38:K38"/>
    <mergeCell ref="I2:K3"/>
    <mergeCell ref="C13:K13"/>
    <mergeCell ref="D18:E18"/>
    <mergeCell ref="F18:H18"/>
    <mergeCell ref="D19:E19"/>
    <mergeCell ref="D21:E21"/>
    <mergeCell ref="F21:G21"/>
    <mergeCell ref="D25:E25"/>
    <mergeCell ref="F25:G25"/>
    <mergeCell ref="F28:H29"/>
    <mergeCell ref="D30:E30"/>
    <mergeCell ref="F30:I30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JUNE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'DECEMBER 2019'!Print_Area</vt:lpstr>
      <vt:lpstr>'FEB 2020'!Print_Area</vt:lpstr>
      <vt:lpstr>'JAN 2020'!Print_Area</vt:lpstr>
      <vt:lpstr>'JUL 2020'!Print_Area</vt:lpstr>
      <vt:lpstr>'JUNE 2020'!Print_Area</vt:lpstr>
      <vt:lpstr>'MAR 2020'!Print_Area</vt:lpstr>
      <vt:lpstr>'MAY 2020'!Print_Area</vt:lpstr>
      <vt:lpstr>'NOV 2020'!Print_Area</vt:lpstr>
      <vt:lpstr>'NOVEMBER 2019'!Print_Area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2020-11-05T03:46:00Z</cp:lastPrinted>
  <dcterms:created xsi:type="dcterms:W3CDTF">2018-02-28T02:33:50Z</dcterms:created>
  <dcterms:modified xsi:type="dcterms:W3CDTF">2020-12-15T06:42:37Z</dcterms:modified>
</cp:coreProperties>
</file>