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Łukasz\Desktop\Julcia\R\"/>
    </mc:Choice>
  </mc:AlternateContent>
  <bookViews>
    <workbookView xWindow="0" yWindow="0" windowWidth="15345" windowHeight="4575" activeTab="1"/>
  </bookViews>
  <sheets>
    <sheet name="Zad 68" sheetId="2" r:id="rId1"/>
    <sheet name="Zad 75" sheetId="1" r:id="rId2"/>
  </sheets>
  <definedNames>
    <definedName name="solver_adj" localSheetId="0" hidden="1">'Zad 68'!$B$11:$E$13</definedName>
    <definedName name="solver_adj" localSheetId="1" hidden="1">'Zad 75'!$B$27:$G$29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'Zad 68'!$B$11:$E$13</definedName>
    <definedName name="solver_lhs1" localSheetId="1" hidden="1">'Zad 75'!$B$27:$G$29</definedName>
    <definedName name="solver_lhs10" localSheetId="1" hidden="1">'Zad 75'!$I$31</definedName>
    <definedName name="solver_lhs2" localSheetId="0" hidden="1">'Zad 68'!$G$11</definedName>
    <definedName name="solver_lhs2" localSheetId="1" hidden="1">'Zad 75'!$I$23</definedName>
    <definedName name="solver_lhs3" localSheetId="0" hidden="1">'Zad 68'!$G$12</definedName>
    <definedName name="solver_lhs3" localSheetId="1" hidden="1">'Zad 75'!$I$24</definedName>
    <definedName name="solver_lhs4" localSheetId="0" hidden="1">'Zad 68'!$G$13</definedName>
    <definedName name="solver_lhs4" localSheetId="1" hidden="1">'Zad 75'!$I$25</definedName>
    <definedName name="solver_lhs5" localSheetId="0" hidden="1">'Zad 68'!$G$14</definedName>
    <definedName name="solver_lhs5" localSheetId="1" hidden="1">'Zad 75'!$I$26</definedName>
    <definedName name="solver_lhs6" localSheetId="0" hidden="1">'Zad 68'!$G$15</definedName>
    <definedName name="solver_lhs6" localSheetId="1" hidden="1">'Zad 75'!$I$27</definedName>
    <definedName name="solver_lhs7" localSheetId="0" hidden="1">'Zad 68'!$G$16</definedName>
    <definedName name="solver_lhs7" localSheetId="1" hidden="1">'Zad 75'!$I$28</definedName>
    <definedName name="solver_lhs8" localSheetId="0" hidden="1">'Zad 68'!$G$17</definedName>
    <definedName name="solver_lhs8" localSheetId="1" hidden="1">'Zad 75'!$I$29</definedName>
    <definedName name="solver_lhs9" localSheetId="1" hidden="1">'Zad 75'!$I$30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8</definedName>
    <definedName name="solver_num" localSheetId="1" hidden="1">10</definedName>
    <definedName name="solver_nwt" localSheetId="0" hidden="1">1</definedName>
    <definedName name="solver_nwt" localSheetId="1" hidden="1">1</definedName>
    <definedName name="solver_opt" localSheetId="0" hidden="1">'Zad 68'!$B$17</definedName>
    <definedName name="solver_opt" localSheetId="1" hidden="1">'Zad 75'!$B$32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10" localSheetId="1" hidden="1">1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3" localSheetId="1" hidden="1">2</definedName>
    <definedName name="solver_rel4" localSheetId="0" hidden="1">2</definedName>
    <definedName name="solver_rel4" localSheetId="1" hidden="1">2</definedName>
    <definedName name="solver_rel5" localSheetId="0" hidden="1">2</definedName>
    <definedName name="solver_rel5" localSheetId="1" hidden="1">2</definedName>
    <definedName name="solver_rel6" localSheetId="0" hidden="1">2</definedName>
    <definedName name="solver_rel6" localSheetId="1" hidden="1">2</definedName>
    <definedName name="solver_rel7" localSheetId="0" hidden="1">2</definedName>
    <definedName name="solver_rel7" localSheetId="1" hidden="1">2</definedName>
    <definedName name="solver_rel8" localSheetId="0" hidden="1">2</definedName>
    <definedName name="solver_rel8" localSheetId="1" hidden="1">2</definedName>
    <definedName name="solver_rel9" localSheetId="1" hidden="1">2</definedName>
    <definedName name="solver_rhs1" localSheetId="0" hidden="1">całkowita</definedName>
    <definedName name="solver_rhs1" localSheetId="1" hidden="1">całkowita</definedName>
    <definedName name="solver_rhs10" localSheetId="1" hidden="1">'Zad 75'!$K$31</definedName>
    <definedName name="solver_rhs2" localSheetId="0" hidden="1">'Zad 68'!$I$11</definedName>
    <definedName name="solver_rhs2" localSheetId="1" hidden="1">'Zad 75'!$K$23</definedName>
    <definedName name="solver_rhs3" localSheetId="0" hidden="1">'Zad 68'!$I$12</definedName>
    <definedName name="solver_rhs3" localSheetId="1" hidden="1">'Zad 75'!$K$24</definedName>
    <definedName name="solver_rhs4" localSheetId="0" hidden="1">'Zad 68'!$I$13</definedName>
    <definedName name="solver_rhs4" localSheetId="1" hidden="1">'Zad 75'!$K$25</definedName>
    <definedName name="solver_rhs5" localSheetId="0" hidden="1">'Zad 68'!$I$14</definedName>
    <definedName name="solver_rhs5" localSheetId="1" hidden="1">'Zad 75'!$K$26</definedName>
    <definedName name="solver_rhs6" localSheetId="0" hidden="1">'Zad 68'!$I$15</definedName>
    <definedName name="solver_rhs6" localSheetId="1" hidden="1">'Zad 75'!$K$27</definedName>
    <definedName name="solver_rhs7" localSheetId="0" hidden="1">'Zad 68'!$I$16</definedName>
    <definedName name="solver_rhs7" localSheetId="1" hidden="1">'Zad 75'!$K$28</definedName>
    <definedName name="solver_rhs8" localSheetId="0" hidden="1">'Zad 68'!$I$17</definedName>
    <definedName name="solver_rhs8" localSheetId="1" hidden="1">'Zad 75'!$K$29</definedName>
    <definedName name="solver_rhs9" localSheetId="1" hidden="1">'Zad 75'!$K$30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4" i="1"/>
  <c r="I25" i="1"/>
  <c r="I23" i="1"/>
  <c r="B32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I16" i="1"/>
  <c r="I15" i="1"/>
  <c r="I14" i="1"/>
  <c r="I13" i="1"/>
  <c r="I12" i="1"/>
  <c r="I11" i="1"/>
  <c r="I10" i="1"/>
  <c r="I9" i="1"/>
  <c r="I8" i="1"/>
  <c r="B13" i="1"/>
  <c r="E3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D3" i="1"/>
  <c r="C3" i="1"/>
  <c r="K15" i="1"/>
  <c r="K14" i="1"/>
  <c r="K13" i="1"/>
  <c r="K12" i="1"/>
  <c r="K11" i="1"/>
  <c r="K10" i="1"/>
  <c r="K9" i="1"/>
  <c r="P8" i="1"/>
  <c r="B17" i="2"/>
  <c r="I17" i="2"/>
  <c r="I16" i="2"/>
  <c r="I15" i="2"/>
  <c r="G17" i="2"/>
  <c r="G16" i="2"/>
  <c r="G15" i="2"/>
  <c r="G14" i="2"/>
  <c r="G12" i="2"/>
  <c r="G13" i="2"/>
  <c r="G11" i="2"/>
  <c r="I14" i="2" l="1"/>
  <c r="I13" i="2"/>
  <c r="I12" i="2"/>
  <c r="I11" i="2"/>
  <c r="K8" i="1" l="1"/>
</calcChain>
</file>

<file path=xl/sharedStrings.xml><?xml version="1.0" encoding="utf-8"?>
<sst xmlns="http://schemas.openxmlformats.org/spreadsheetml/2006/main" count="90" uniqueCount="29">
  <si>
    <t>Zakłady</t>
  </si>
  <si>
    <t>Odbiorcy</t>
  </si>
  <si>
    <t>O1</t>
  </si>
  <si>
    <t>O2</t>
  </si>
  <si>
    <t>O3</t>
  </si>
  <si>
    <t>O4</t>
  </si>
  <si>
    <t>O5</t>
  </si>
  <si>
    <t>Z1</t>
  </si>
  <si>
    <t>Z2</t>
  </si>
  <si>
    <t>Z3</t>
  </si>
  <si>
    <t>zdolności pro.</t>
  </si>
  <si>
    <t>koszt pro.</t>
  </si>
  <si>
    <t>koszty magazynowania</t>
  </si>
  <si>
    <t>zapotrzebowanie</t>
  </si>
  <si>
    <t>Gospodarstwa</t>
  </si>
  <si>
    <t>Przetwórnie</t>
  </si>
  <si>
    <t>P1</t>
  </si>
  <si>
    <t>P2</t>
  </si>
  <si>
    <t>P3</t>
  </si>
  <si>
    <t>P4</t>
  </si>
  <si>
    <t>G1</t>
  </si>
  <si>
    <t>G2</t>
  </si>
  <si>
    <t>G3</t>
  </si>
  <si>
    <t>Podaż</t>
  </si>
  <si>
    <t>Popyt</t>
  </si>
  <si>
    <t>=</t>
  </si>
  <si>
    <t>funkcja celu</t>
  </si>
  <si>
    <t>magazyn</t>
  </si>
  <si>
    <t>Podpunkt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</si>
</sst>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7" sqref="B17"/>
    </sheetView>
  </sheetViews>
  <sheetFormatPr defaultRowHeight="15" x14ac:dyDescent="0.25"/>
  <cols>
    <col min="1" max="1" width="13.7109375" bestFit="1" customWidth="1"/>
    <col min="7" max="7" width="9.85546875" bestFit="1" customWidth="1"/>
  </cols>
  <sheetData>
    <row r="1" spans="1:9" x14ac:dyDescent="0.25">
      <c r="A1" s="11" t="s">
        <v>14</v>
      </c>
      <c r="B1" s="11" t="s">
        <v>15</v>
      </c>
      <c r="C1" s="11"/>
      <c r="D1" s="11"/>
      <c r="E1" s="11"/>
      <c r="G1" t="s">
        <v>23</v>
      </c>
      <c r="I1" t="s">
        <v>24</v>
      </c>
    </row>
    <row r="2" spans="1:9" x14ac:dyDescent="0.25">
      <c r="A2" s="11"/>
      <c r="B2" s="1" t="s">
        <v>16</v>
      </c>
      <c r="C2" s="1" t="s">
        <v>17</v>
      </c>
      <c r="D2" s="1" t="s">
        <v>18</v>
      </c>
      <c r="E2" s="1" t="s">
        <v>19</v>
      </c>
      <c r="G2" s="8" t="s">
        <v>20</v>
      </c>
      <c r="H2" s="9">
        <v>1200</v>
      </c>
    </row>
    <row r="3" spans="1:9" x14ac:dyDescent="0.25">
      <c r="A3" s="1" t="s">
        <v>20</v>
      </c>
      <c r="B3" s="1">
        <v>6</v>
      </c>
      <c r="C3" s="1">
        <v>1</v>
      </c>
      <c r="D3" s="1">
        <v>3</v>
      </c>
      <c r="E3" s="1">
        <v>3</v>
      </c>
      <c r="G3" s="9" t="s">
        <v>21</v>
      </c>
      <c r="H3" s="10">
        <v>800</v>
      </c>
    </row>
    <row r="4" spans="1:9" x14ac:dyDescent="0.25">
      <c r="A4" s="1" t="s">
        <v>21</v>
      </c>
      <c r="B4" s="1">
        <v>4</v>
      </c>
      <c r="C4" s="1">
        <v>3</v>
      </c>
      <c r="D4" s="1">
        <v>5</v>
      </c>
      <c r="E4" s="1">
        <v>2</v>
      </c>
      <c r="G4" s="9" t="s">
        <v>22</v>
      </c>
      <c r="H4" s="10">
        <v>1200</v>
      </c>
    </row>
    <row r="5" spans="1:9" x14ac:dyDescent="0.25">
      <c r="A5" s="1" t="s">
        <v>22</v>
      </c>
      <c r="B5" s="1">
        <v>3</v>
      </c>
      <c r="C5" s="1">
        <v>2</v>
      </c>
      <c r="D5" s="1">
        <v>4</v>
      </c>
      <c r="E5" s="1">
        <v>5</v>
      </c>
      <c r="G5" t="s">
        <v>16</v>
      </c>
      <c r="I5">
        <v>700</v>
      </c>
    </row>
    <row r="6" spans="1:9" x14ac:dyDescent="0.25">
      <c r="G6" t="s">
        <v>17</v>
      </c>
      <c r="I6">
        <v>700</v>
      </c>
    </row>
    <row r="7" spans="1:9" x14ac:dyDescent="0.25">
      <c r="G7" t="s">
        <v>18</v>
      </c>
      <c r="I7">
        <v>1000</v>
      </c>
    </row>
    <row r="8" spans="1:9" x14ac:dyDescent="0.25">
      <c r="G8" t="s">
        <v>19</v>
      </c>
      <c r="I8">
        <v>800</v>
      </c>
    </row>
    <row r="9" spans="1:9" x14ac:dyDescent="0.25">
      <c r="A9" s="11" t="s">
        <v>14</v>
      </c>
      <c r="B9" s="11" t="s">
        <v>15</v>
      </c>
      <c r="C9" s="11"/>
      <c r="D9" s="11"/>
      <c r="E9" s="11"/>
    </row>
    <row r="10" spans="1:9" x14ac:dyDescent="0.25">
      <c r="A10" s="11"/>
      <c r="B10" s="6" t="s">
        <v>16</v>
      </c>
      <c r="C10" s="6" t="s">
        <v>17</v>
      </c>
      <c r="D10" s="6" t="s">
        <v>18</v>
      </c>
      <c r="E10" s="6" t="s">
        <v>19</v>
      </c>
    </row>
    <row r="11" spans="1:9" x14ac:dyDescent="0.25">
      <c r="A11" s="6" t="s">
        <v>20</v>
      </c>
      <c r="B11" s="6">
        <v>0</v>
      </c>
      <c r="C11" s="6">
        <v>200</v>
      </c>
      <c r="D11" s="6">
        <v>1000</v>
      </c>
      <c r="E11" s="6">
        <v>0</v>
      </c>
      <c r="G11">
        <f>SUM(B11:E11)</f>
        <v>1200</v>
      </c>
      <c r="H11" t="s">
        <v>25</v>
      </c>
      <c r="I11">
        <f>H2</f>
        <v>1200</v>
      </c>
    </row>
    <row r="12" spans="1:9" x14ac:dyDescent="0.25">
      <c r="A12" s="6" t="s">
        <v>21</v>
      </c>
      <c r="B12" s="6">
        <v>0</v>
      </c>
      <c r="C12" s="6">
        <v>0</v>
      </c>
      <c r="D12" s="6">
        <v>0</v>
      </c>
      <c r="E12" s="6">
        <v>800</v>
      </c>
      <c r="G12">
        <f t="shared" ref="G12:G13" si="0">SUM(B12:E12)</f>
        <v>800</v>
      </c>
      <c r="H12" t="s">
        <v>25</v>
      </c>
      <c r="I12">
        <f>H3</f>
        <v>800</v>
      </c>
    </row>
    <row r="13" spans="1:9" x14ac:dyDescent="0.25">
      <c r="A13" s="6" t="s">
        <v>22</v>
      </c>
      <c r="B13" s="6">
        <v>700</v>
      </c>
      <c r="C13" s="6">
        <v>500</v>
      </c>
      <c r="D13" s="6">
        <v>0</v>
      </c>
      <c r="E13" s="6">
        <v>0</v>
      </c>
      <c r="G13">
        <f t="shared" si="0"/>
        <v>1200</v>
      </c>
      <c r="H13" t="s">
        <v>25</v>
      </c>
      <c r="I13">
        <f>H4</f>
        <v>1200</v>
      </c>
    </row>
    <row r="14" spans="1:9" x14ac:dyDescent="0.25">
      <c r="G14">
        <f>SUM(B11:B13)</f>
        <v>700</v>
      </c>
      <c r="H14" t="s">
        <v>25</v>
      </c>
      <c r="I14">
        <f>I5</f>
        <v>700</v>
      </c>
    </row>
    <row r="15" spans="1:9" x14ac:dyDescent="0.25">
      <c r="G15">
        <f>SUM(C11:C13)</f>
        <v>700</v>
      </c>
      <c r="H15" t="s">
        <v>25</v>
      </c>
      <c r="I15">
        <f>I6</f>
        <v>700</v>
      </c>
    </row>
    <row r="16" spans="1:9" x14ac:dyDescent="0.25">
      <c r="G16">
        <f>SUM(D11:D13)</f>
        <v>1000</v>
      </c>
      <c r="H16" t="s">
        <v>25</v>
      </c>
      <c r="I16">
        <f>I7</f>
        <v>1000</v>
      </c>
    </row>
    <row r="17" spans="1:9" x14ac:dyDescent="0.25">
      <c r="A17" t="s">
        <v>26</v>
      </c>
      <c r="B17">
        <f>SUMPRODUCT(B11:E13,B3:E5)</f>
        <v>7900</v>
      </c>
      <c r="G17">
        <f>SUM(E11:E13)</f>
        <v>800</v>
      </c>
      <c r="H17" t="s">
        <v>25</v>
      </c>
      <c r="I17">
        <f>I8</f>
        <v>800</v>
      </c>
    </row>
  </sheetData>
  <mergeCells count="4">
    <mergeCell ref="A1:A2"/>
    <mergeCell ref="B1:E1"/>
    <mergeCell ref="A9:A10"/>
    <mergeCell ref="B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6" workbookViewId="0">
      <selection activeCell="J32" sqref="J32"/>
    </sheetView>
  </sheetViews>
  <sheetFormatPr defaultRowHeight="15" x14ac:dyDescent="0.25"/>
  <cols>
    <col min="1" max="1" width="11.5703125" bestFit="1" customWidth="1"/>
    <col min="2" max="2" width="10.7109375" customWidth="1"/>
    <col min="7" max="7" width="14" customWidth="1"/>
    <col min="9" max="9" width="12" customWidth="1"/>
    <col min="10" max="10" width="16" customWidth="1"/>
    <col min="11" max="11" width="16.28515625" customWidth="1"/>
  </cols>
  <sheetData>
    <row r="1" spans="1:16" x14ac:dyDescent="0.25">
      <c r="A1" s="11" t="s">
        <v>0</v>
      </c>
      <c r="B1" s="12" t="s">
        <v>1</v>
      </c>
      <c r="C1" s="12"/>
      <c r="D1" s="12"/>
      <c r="E1" s="12"/>
      <c r="F1" s="12"/>
    </row>
    <row r="2" spans="1:16" x14ac:dyDescent="0.25">
      <c r="A2" s="11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3" t="s">
        <v>27</v>
      </c>
      <c r="J2" s="3" t="s">
        <v>10</v>
      </c>
      <c r="K2" s="3" t="s">
        <v>11</v>
      </c>
      <c r="L2" s="3" t="s">
        <v>12</v>
      </c>
      <c r="P2" t="s">
        <v>13</v>
      </c>
    </row>
    <row r="3" spans="1:16" x14ac:dyDescent="0.25">
      <c r="A3" s="2" t="s">
        <v>7</v>
      </c>
      <c r="B3" s="2">
        <v>225</v>
      </c>
      <c r="C3" s="2">
        <f>12+220</f>
        <v>232</v>
      </c>
      <c r="D3" s="2">
        <f>10+220</f>
        <v>230</v>
      </c>
      <c r="E3" s="7">
        <f>8+220</f>
        <v>228</v>
      </c>
      <c r="F3" s="7">
        <f t="shared" ref="E3:F3" si="0">10+220</f>
        <v>230</v>
      </c>
      <c r="G3" s="7">
        <f>2+220</f>
        <v>222</v>
      </c>
      <c r="I3" t="s">
        <v>7</v>
      </c>
      <c r="J3">
        <v>5000</v>
      </c>
      <c r="K3">
        <v>220</v>
      </c>
      <c r="L3">
        <v>2</v>
      </c>
      <c r="O3" t="s">
        <v>2</v>
      </c>
      <c r="P3">
        <v>4000</v>
      </c>
    </row>
    <row r="4" spans="1:16" x14ac:dyDescent="0.25">
      <c r="A4" s="2" t="s">
        <v>8</v>
      </c>
      <c r="B4" s="2">
        <f>5+200</f>
        <v>205</v>
      </c>
      <c r="C4" s="7">
        <f>7+200</f>
        <v>207</v>
      </c>
      <c r="D4" s="7">
        <f>15+200</f>
        <v>215</v>
      </c>
      <c r="E4" s="7">
        <f>10+200</f>
        <v>210</v>
      </c>
      <c r="F4" s="7">
        <f>14+200</f>
        <v>214</v>
      </c>
      <c r="G4" s="7">
        <f>3+200</f>
        <v>203</v>
      </c>
      <c r="I4" s="4" t="s">
        <v>8</v>
      </c>
      <c r="J4">
        <v>6000</v>
      </c>
      <c r="K4">
        <v>200</v>
      </c>
      <c r="L4">
        <v>3</v>
      </c>
      <c r="O4" t="s">
        <v>3</v>
      </c>
      <c r="P4">
        <v>3000</v>
      </c>
    </row>
    <row r="5" spans="1:16" x14ac:dyDescent="0.25">
      <c r="A5" s="2" t="s">
        <v>9</v>
      </c>
      <c r="B5" s="2">
        <f>8+210</f>
        <v>218</v>
      </c>
      <c r="C5" s="7">
        <f>13+210</f>
        <v>223</v>
      </c>
      <c r="D5" s="7">
        <f>7+210</f>
        <v>217</v>
      </c>
      <c r="E5" s="7">
        <f>16+210</f>
        <v>226</v>
      </c>
      <c r="F5" s="7">
        <f>9+210</f>
        <v>219</v>
      </c>
      <c r="G5" s="7">
        <f>3+210</f>
        <v>213</v>
      </c>
      <c r="I5" t="s">
        <v>9</v>
      </c>
      <c r="J5" s="5">
        <v>4000</v>
      </c>
      <c r="K5" s="5">
        <v>210</v>
      </c>
      <c r="L5" s="5">
        <v>3</v>
      </c>
      <c r="O5" t="s">
        <v>4</v>
      </c>
      <c r="P5">
        <v>2000</v>
      </c>
    </row>
    <row r="6" spans="1:16" x14ac:dyDescent="0.25">
      <c r="O6" t="s">
        <v>5</v>
      </c>
      <c r="P6">
        <v>1000</v>
      </c>
    </row>
    <row r="7" spans="1:16" x14ac:dyDescent="0.25">
      <c r="O7" t="s">
        <v>6</v>
      </c>
      <c r="P7">
        <v>3000</v>
      </c>
    </row>
    <row r="8" spans="1:16" x14ac:dyDescent="0.25">
      <c r="B8" s="2">
        <v>1000</v>
      </c>
      <c r="C8" s="2">
        <v>0</v>
      </c>
      <c r="D8" s="2">
        <v>0</v>
      </c>
      <c r="E8" s="2">
        <v>1000</v>
      </c>
      <c r="F8" s="2">
        <v>1000</v>
      </c>
      <c r="G8" s="13">
        <v>2000</v>
      </c>
      <c r="I8">
        <f>SUM(B8:G8)</f>
        <v>5000</v>
      </c>
      <c r="J8" t="s">
        <v>25</v>
      </c>
      <c r="K8">
        <f>J3</f>
        <v>5000</v>
      </c>
      <c r="O8" t="s">
        <v>27</v>
      </c>
      <c r="P8">
        <f>SUM(J3:J5)-SUM(P3:P7)</f>
        <v>2000</v>
      </c>
    </row>
    <row r="9" spans="1:16" x14ac:dyDescent="0.25">
      <c r="B9" s="2">
        <v>3000</v>
      </c>
      <c r="C9" s="2">
        <v>3000</v>
      </c>
      <c r="D9" s="2">
        <v>0</v>
      </c>
      <c r="E9" s="2">
        <v>0</v>
      </c>
      <c r="F9" s="2">
        <v>0</v>
      </c>
      <c r="G9" s="13">
        <v>0</v>
      </c>
      <c r="I9">
        <f>SUM(B9:G9)</f>
        <v>6000</v>
      </c>
      <c r="J9" t="s">
        <v>25</v>
      </c>
      <c r="K9">
        <f>J4</f>
        <v>6000</v>
      </c>
    </row>
    <row r="10" spans="1:16" x14ac:dyDescent="0.25">
      <c r="B10" s="2">
        <v>0</v>
      </c>
      <c r="C10" s="2">
        <v>0</v>
      </c>
      <c r="D10" s="2">
        <v>2000</v>
      </c>
      <c r="E10" s="2">
        <v>0</v>
      </c>
      <c r="F10" s="2">
        <v>2000</v>
      </c>
      <c r="G10" s="13">
        <v>0</v>
      </c>
      <c r="I10">
        <f>SUM(B10:G10)</f>
        <v>4000</v>
      </c>
      <c r="J10" t="s">
        <v>25</v>
      </c>
      <c r="K10">
        <f>J5</f>
        <v>4000</v>
      </c>
    </row>
    <row r="11" spans="1:16" x14ac:dyDescent="0.25">
      <c r="I11">
        <f>SUM(B8:B10)</f>
        <v>4000</v>
      </c>
      <c r="J11" t="s">
        <v>25</v>
      </c>
      <c r="K11">
        <f>P3</f>
        <v>4000</v>
      </c>
    </row>
    <row r="12" spans="1:16" x14ac:dyDescent="0.25">
      <c r="I12">
        <f>SUM(C8:C10)</f>
        <v>3000</v>
      </c>
      <c r="J12" t="s">
        <v>25</v>
      </c>
      <c r="K12">
        <f>P4</f>
        <v>3000</v>
      </c>
    </row>
    <row r="13" spans="1:16" x14ac:dyDescent="0.25">
      <c r="A13" t="s">
        <v>26</v>
      </c>
      <c r="B13">
        <f>SUMPRODUCT(B3:G5,B8:G10)</f>
        <v>3235000</v>
      </c>
      <c r="I13">
        <f>SUM(D8:D10)</f>
        <v>2000</v>
      </c>
      <c r="J13" t="s">
        <v>25</v>
      </c>
      <c r="K13">
        <f>P5</f>
        <v>2000</v>
      </c>
    </row>
    <row r="14" spans="1:16" x14ac:dyDescent="0.25">
      <c r="I14">
        <f>SUM(E8:E10)</f>
        <v>1000</v>
      </c>
      <c r="J14" t="s">
        <v>25</v>
      </c>
      <c r="K14">
        <f>P6</f>
        <v>1000</v>
      </c>
    </row>
    <row r="15" spans="1:16" x14ac:dyDescent="0.25">
      <c r="I15">
        <f>SUM(F8:F10)</f>
        <v>3000</v>
      </c>
      <c r="J15" t="s">
        <v>25</v>
      </c>
      <c r="K15">
        <f>P7</f>
        <v>3000</v>
      </c>
    </row>
    <row r="16" spans="1:16" x14ac:dyDescent="0.25">
      <c r="I16">
        <f>SUM(G8:G10)</f>
        <v>2000</v>
      </c>
      <c r="J16" t="s">
        <v>25</v>
      </c>
      <c r="K16">
        <v>2000</v>
      </c>
    </row>
    <row r="18" spans="1:11" x14ac:dyDescent="0.25">
      <c r="A18" t="s">
        <v>28</v>
      </c>
    </row>
    <row r="20" spans="1:11" x14ac:dyDescent="0.25">
      <c r="A20" s="11" t="s">
        <v>0</v>
      </c>
      <c r="B20" s="12" t="s">
        <v>1</v>
      </c>
      <c r="C20" s="12"/>
      <c r="D20" s="12"/>
      <c r="E20" s="12"/>
      <c r="F20" s="12"/>
    </row>
    <row r="21" spans="1:11" x14ac:dyDescent="0.25">
      <c r="A21" s="11"/>
      <c r="B21" s="7" t="s">
        <v>2</v>
      </c>
      <c r="C21" s="7" t="s">
        <v>3</v>
      </c>
      <c r="D21" s="7" t="s">
        <v>4</v>
      </c>
      <c r="E21" s="7" t="s">
        <v>5</v>
      </c>
      <c r="F21" s="7" t="s">
        <v>6</v>
      </c>
    </row>
    <row r="22" spans="1:11" x14ac:dyDescent="0.25">
      <c r="A22" s="7" t="s">
        <v>7</v>
      </c>
      <c r="B22" s="7">
        <v>225</v>
      </c>
      <c r="C22" s="7">
        <f>12+220</f>
        <v>232</v>
      </c>
      <c r="D22" s="7">
        <f>10+220</f>
        <v>230</v>
      </c>
      <c r="E22" s="7">
        <f>8+220</f>
        <v>228</v>
      </c>
      <c r="F22" s="7">
        <f t="shared" ref="F22" si="1">10+220</f>
        <v>230</v>
      </c>
      <c r="G22" s="7">
        <v>0</v>
      </c>
    </row>
    <row r="23" spans="1:11" x14ac:dyDescent="0.25">
      <c r="A23" s="7" t="s">
        <v>8</v>
      </c>
      <c r="B23" s="7">
        <f>5+200</f>
        <v>205</v>
      </c>
      <c r="C23" s="7">
        <f>7+200</f>
        <v>207</v>
      </c>
      <c r="D23" s="7">
        <f>15+200</f>
        <v>215</v>
      </c>
      <c r="E23" s="7">
        <f>10+200</f>
        <v>210</v>
      </c>
      <c r="F23" s="7">
        <f>14+200</f>
        <v>214</v>
      </c>
      <c r="G23" s="7">
        <v>0</v>
      </c>
      <c r="I23">
        <f>SUM(B27:G27)</f>
        <v>5000</v>
      </c>
      <c r="J23" t="s">
        <v>25</v>
      </c>
      <c r="K23">
        <v>5000</v>
      </c>
    </row>
    <row r="24" spans="1:11" x14ac:dyDescent="0.25">
      <c r="A24" s="7" t="s">
        <v>9</v>
      </c>
      <c r="B24" s="7">
        <f>8+210</f>
        <v>218</v>
      </c>
      <c r="C24" s="7">
        <f>13+210</f>
        <v>223</v>
      </c>
      <c r="D24" s="7">
        <f>7+210</f>
        <v>217</v>
      </c>
      <c r="E24" s="7">
        <f>16+210</f>
        <v>226</v>
      </c>
      <c r="F24" s="7">
        <f>9+210</f>
        <v>219</v>
      </c>
      <c r="G24" s="7">
        <v>0</v>
      </c>
      <c r="I24">
        <f t="shared" ref="I24:I25" si="2">SUM(B28:G28)</f>
        <v>6000</v>
      </c>
      <c r="J24" t="s">
        <v>25</v>
      </c>
      <c r="K24">
        <v>6000</v>
      </c>
    </row>
    <row r="25" spans="1:11" x14ac:dyDescent="0.25">
      <c r="I25">
        <f t="shared" si="2"/>
        <v>4000</v>
      </c>
      <c r="J25" t="s">
        <v>25</v>
      </c>
      <c r="K25">
        <v>4000</v>
      </c>
    </row>
    <row r="26" spans="1:11" x14ac:dyDescent="0.25">
      <c r="I26">
        <f>SUM(B27:B29)</f>
        <v>4000</v>
      </c>
      <c r="J26" t="s">
        <v>25</v>
      </c>
      <c r="K26">
        <v>4000</v>
      </c>
    </row>
    <row r="27" spans="1:11" x14ac:dyDescent="0.25">
      <c r="A27" s="3"/>
      <c r="B27" s="7">
        <v>1000</v>
      </c>
      <c r="C27" s="7">
        <v>0</v>
      </c>
      <c r="D27" s="7">
        <v>0</v>
      </c>
      <c r="E27" s="7">
        <v>1000</v>
      </c>
      <c r="F27" s="7">
        <v>1000</v>
      </c>
      <c r="G27" s="7">
        <v>2000</v>
      </c>
      <c r="I27">
        <f>SUM(C27:C29)</f>
        <v>3000</v>
      </c>
      <c r="J27" t="s">
        <v>25</v>
      </c>
      <c r="K27">
        <v>3000</v>
      </c>
    </row>
    <row r="28" spans="1:11" x14ac:dyDescent="0.25">
      <c r="B28" s="7">
        <v>3000</v>
      </c>
      <c r="C28" s="7">
        <v>3000</v>
      </c>
      <c r="D28" s="7">
        <v>0</v>
      </c>
      <c r="E28" s="7">
        <v>0</v>
      </c>
      <c r="F28" s="7">
        <v>0</v>
      </c>
      <c r="G28" s="7">
        <v>0</v>
      </c>
      <c r="I28">
        <f>SUM(D27:D29)</f>
        <v>2000</v>
      </c>
      <c r="J28" t="s">
        <v>25</v>
      </c>
      <c r="K28">
        <v>2000</v>
      </c>
    </row>
    <row r="29" spans="1:11" x14ac:dyDescent="0.25">
      <c r="B29" s="7">
        <v>0</v>
      </c>
      <c r="C29" s="7">
        <v>0</v>
      </c>
      <c r="D29" s="7">
        <v>2000</v>
      </c>
      <c r="E29" s="7">
        <v>0</v>
      </c>
      <c r="F29" s="7">
        <v>2000</v>
      </c>
      <c r="G29" s="7">
        <v>0</v>
      </c>
      <c r="I29">
        <f>SUM(E27:E29)</f>
        <v>1000</v>
      </c>
      <c r="J29" t="s">
        <v>25</v>
      </c>
      <c r="K29">
        <v>1000</v>
      </c>
    </row>
    <row r="30" spans="1:11" x14ac:dyDescent="0.25">
      <c r="I30">
        <f>SUM(F27:F29)</f>
        <v>3000</v>
      </c>
      <c r="J30" t="s">
        <v>25</v>
      </c>
      <c r="K30">
        <v>3000</v>
      </c>
    </row>
    <row r="31" spans="1:11" x14ac:dyDescent="0.25">
      <c r="I31">
        <f>SUM(G27:G29)</f>
        <v>2000</v>
      </c>
      <c r="J31" t="s">
        <v>25</v>
      </c>
      <c r="K31">
        <v>2000</v>
      </c>
    </row>
    <row r="32" spans="1:11" x14ac:dyDescent="0.25">
      <c r="A32" t="s">
        <v>26</v>
      </c>
      <c r="B32">
        <f>SUMPRODUCT(B22:G24,B27:G29)</f>
        <v>2791000</v>
      </c>
    </row>
  </sheetData>
  <mergeCells count="4">
    <mergeCell ref="A1:A2"/>
    <mergeCell ref="B1:F1"/>
    <mergeCell ref="A20:A21"/>
    <mergeCell ref="B20:F20"/>
  </mergeCells>
  <pageMargins left="0.7" right="0.7" top="0.75" bottom="0.75" header="0.3" footer="0.3"/>
  <ignoredErrors>
    <ignoredError sqref="E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 68</vt:lpstr>
      <vt:lpstr>Zad 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</dc:creator>
  <cp:lastModifiedBy>Łukasz</cp:lastModifiedBy>
  <dcterms:created xsi:type="dcterms:W3CDTF">2023-01-11T16:46:59Z</dcterms:created>
  <dcterms:modified xsi:type="dcterms:W3CDTF">2023-01-14T19:00:09Z</dcterms:modified>
</cp:coreProperties>
</file>