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showInkAnnotation="0" codeName="ThisWorkbook" defaultThemeVersion="123820"/>
  <bookViews>
    <workbookView xWindow="-15" yWindow="-15" windowWidth="16020" windowHeight="12030"/>
  </bookViews>
  <sheets>
    <sheet name="Sheet1" sheetId="1" r:id="rId1"/>
  </sheets>
  <definedNames>
    <definedName name="solver_adj" localSheetId="0" hidden="1">Sheet1!$C$5:$C$9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Sheet1!$C$10</definedName>
    <definedName name="solver_lhs10" localSheetId="0" hidden="1">Sheet1!$C$9</definedName>
    <definedName name="solver_lhs11" localSheetId="0" hidden="1">Sheet1!$C$10</definedName>
    <definedName name="solver_lhs2" localSheetId="0" hidden="1">Sheet1!$C$5</definedName>
    <definedName name="solver_lhs3" localSheetId="0" hidden="1">Sheet1!$D$14</definedName>
    <definedName name="solver_lhs4" localSheetId="0" hidden="1">Sheet1!$E$8</definedName>
    <definedName name="solver_lhs5" localSheetId="0" hidden="1">Sheet1!$E$9</definedName>
    <definedName name="solver_lhs6" localSheetId="0" hidden="1">Sheet1!$C$5</definedName>
    <definedName name="solver_lhs7" localSheetId="0" hidden="1">Sheet1!$C$6</definedName>
    <definedName name="solver_lhs8" localSheetId="0" hidden="1">Sheet1!$C$7</definedName>
    <definedName name="solver_lhs9" localSheetId="0" hidden="1">Sheet1!$C$8</definedName>
    <definedName name="solver_lin" localSheetId="0" hidden="1">2</definedName>
    <definedName name="solver_neg" localSheetId="0" hidden="1">2</definedName>
    <definedName name="solver_num" localSheetId="0" hidden="1">10</definedName>
    <definedName name="solver_nwt" localSheetId="0" hidden="1">1</definedName>
    <definedName name="solver_opt" localSheetId="0" hidden="1">Sheet1!$D$12</definedName>
    <definedName name="solver_pre" localSheetId="0" hidden="1">0.0001</definedName>
    <definedName name="solver_rel1" localSheetId="0" hidden="1">2</definedName>
    <definedName name="solver_rel10" localSheetId="0" hidden="1">3</definedName>
    <definedName name="solver_rel11" localSheetId="0" hidden="1">2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Sheet1!$B$1</definedName>
    <definedName name="solver_rhs10" localSheetId="0" hidden="1">0</definedName>
    <definedName name="solver_rhs11" localSheetId="0" hidden="1">5000000</definedName>
    <definedName name="solver_rhs2" localSheetId="0" hidden="1">Sheet1!$C$6*3</definedName>
    <definedName name="solver_rhs3" localSheetId="0" hidden="1">0.15</definedName>
    <definedName name="solver_rhs4" localSheetId="0" hidden="1">0.25</definedName>
    <definedName name="solver_rhs5" localSheetId="0" hidden="1">0.1</definedName>
    <definedName name="solver_rhs6" localSheetId="0" hidden="1">0</definedName>
    <definedName name="solver_rhs7" localSheetId="0" hidden="1">0</definedName>
    <definedName name="solver_rhs8" localSheetId="0" hidden="1">0</definedName>
    <definedName name="solver_rhs9" localSheetId="0" hidden="1">0</definedName>
    <definedName name="solver_scl" localSheetId="0" hidden="1">1</definedName>
    <definedName name="solver_sho" localSheetId="0" hidden="1">2</definedName>
    <definedName name="solver_tim" localSheetId="0" hidden="1">100</definedName>
    <definedName name="solver_tmp" localSheetId="0" hidden="1">0.25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44315"/>
  <webPublishing codePage="1252"/>
</workbook>
</file>

<file path=xl/calcChain.xml><?xml version="1.0" encoding="utf-8"?>
<calcChain xmlns="http://schemas.openxmlformats.org/spreadsheetml/2006/main">
  <c r="C10" i="1" l="1"/>
  <c r="E8" i="1" s="1"/>
  <c r="I6" i="1" s="1"/>
  <c r="I13" i="1"/>
  <c r="I12" i="1"/>
  <c r="I11" i="1"/>
  <c r="I10" i="1"/>
  <c r="I9" i="1"/>
  <c r="I8" i="1"/>
  <c r="E6" i="1"/>
  <c r="I4" i="1"/>
  <c r="I3" i="1"/>
  <c r="I2" i="1"/>
  <c r="D5" i="1"/>
  <c r="D6" i="1"/>
  <c r="D7" i="1"/>
  <c r="D8" i="1"/>
  <c r="D9" i="1"/>
  <c r="E10" i="1"/>
  <c r="E7" i="1"/>
  <c r="D10" i="1" l="1"/>
  <c r="D12" i="1" s="1"/>
  <c r="I1" i="1" s="1"/>
  <c r="E5" i="1"/>
  <c r="D14" i="1" s="1"/>
  <c r="I5" i="1" s="1"/>
  <c r="E9" i="1"/>
  <c r="I7" i="1" s="1"/>
</calcChain>
</file>

<file path=xl/sharedStrings.xml><?xml version="1.0" encoding="utf-8"?>
<sst xmlns="http://schemas.openxmlformats.org/spreadsheetml/2006/main" count="14" uniqueCount="14">
  <si>
    <t>Portfolio Amount:</t>
  </si>
  <si>
    <t>Investment</t>
  </si>
  <si>
    <t>Pct Yield</t>
  </si>
  <si>
    <t>Amount Invested</t>
  </si>
  <si>
    <t>Yield</t>
  </si>
  <si>
    <t>Pct. of Portfolio</t>
  </si>
  <si>
    <t>New Car Loans</t>
  </si>
  <si>
    <t>Used Car Loans</t>
  </si>
  <si>
    <t>Real Estate Loans</t>
  </si>
  <si>
    <t>Unsecured Loans</t>
  </si>
  <si>
    <t>Bank CDs</t>
  </si>
  <si>
    <t>TOTAL</t>
  </si>
  <si>
    <t>Total Yield:</t>
  </si>
  <si>
    <t>Auto 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</si>
</sst>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Font="1"/>
    <xf numFmtId="0" fontId="0" fillId="0" borderId="0" xfId="0" applyFont="1"/>
    <xf numFmtId="10" fontId="0" fillId="0" borderId="0" xfId="0" applyNumberFormat="1" applyFont="1"/>
    <xf numFmtId="0" fontId="0" fillId="0" borderId="1" xfId="0" applyFont="1" applyFill="1" applyBorder="1" applyAlignment="1">
      <alignment horizontal="left"/>
    </xf>
    <xf numFmtId="10" fontId="0" fillId="0" borderId="0" xfId="0" applyNumberFormat="1" applyFont="1" applyFill="1" applyBorder="1" applyAlignment="1"/>
    <xf numFmtId="3" fontId="0" fillId="0" borderId="0" xfId="0" applyNumberFormat="1" applyFont="1" applyFill="1" applyBorder="1" applyAlignment="1"/>
    <xf numFmtId="10" fontId="0" fillId="0" borderId="3" xfId="0" applyNumberFormat="1" applyFont="1" applyFill="1" applyBorder="1" applyAlignment="1"/>
    <xf numFmtId="164" fontId="0" fillId="0" borderId="3" xfId="0" applyNumberFormat="1" applyFont="1" applyFill="1" applyBorder="1" applyAlignment="1"/>
    <xf numFmtId="0" fontId="0" fillId="0" borderId="6" xfId="0" applyFont="1" applyBorder="1"/>
    <xf numFmtId="0" fontId="2" fillId="0" borderId="0" xfId="0" applyFont="1"/>
    <xf numFmtId="0" fontId="2" fillId="0" borderId="2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 wrapText="1"/>
    </xf>
    <xf numFmtId="10" fontId="1" fillId="0" borderId="7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4"/>
  <sheetViews>
    <sheetView showGridLines="0" tabSelected="1" workbookViewId="0"/>
  </sheetViews>
  <sheetFormatPr defaultRowHeight="15" x14ac:dyDescent="0.25"/>
  <cols>
    <col min="1" max="1" width="18.7109375" customWidth="1"/>
    <col min="2" max="5" width="11.42578125" customWidth="1"/>
  </cols>
  <sheetData>
    <row r="1" spans="1:9" x14ac:dyDescent="0.25">
      <c r="A1" s="10" t="s">
        <v>0</v>
      </c>
      <c r="B1" s="1">
        <v>5000000</v>
      </c>
      <c r="C1" s="2"/>
      <c r="D1" s="2"/>
      <c r="E1" s="2"/>
      <c r="F1" s="2"/>
      <c r="G1" s="2"/>
      <c r="H1" s="3"/>
      <c r="I1" s="3">
        <f>MAX($D$12)</f>
        <v>8.3299999999999999E-2</v>
      </c>
    </row>
    <row r="2" spans="1:9" x14ac:dyDescent="0.25">
      <c r="A2" s="2"/>
      <c r="B2" s="2"/>
      <c r="C2" s="2"/>
      <c r="D2" s="2"/>
      <c r="E2" s="2"/>
      <c r="F2" s="2"/>
      <c r="G2" s="2"/>
      <c r="H2" s="2"/>
      <c r="I2" s="2">
        <f>COUNT($C$5:$C$9)</f>
        <v>5</v>
      </c>
    </row>
    <row r="3" spans="1:9" ht="15.75" thickBot="1" x14ac:dyDescent="0.3">
      <c r="A3" s="2"/>
      <c r="B3" s="2"/>
      <c r="C3" s="2"/>
      <c r="D3" s="2"/>
      <c r="E3" s="2"/>
      <c r="F3" s="2"/>
      <c r="G3" s="2"/>
      <c r="H3" s="2"/>
      <c r="I3" s="2" t="b">
        <f>$C$10=$B$1</f>
        <v>1</v>
      </c>
    </row>
    <row r="4" spans="1:9" ht="30" x14ac:dyDescent="0.25">
      <c r="A4" s="12" t="s">
        <v>1</v>
      </c>
      <c r="B4" s="13" t="s">
        <v>2</v>
      </c>
      <c r="C4" s="13" t="s">
        <v>3</v>
      </c>
      <c r="D4" s="13" t="s">
        <v>4</v>
      </c>
      <c r="E4" s="13" t="s">
        <v>5</v>
      </c>
      <c r="F4" s="2"/>
      <c r="G4" s="2"/>
      <c r="H4" s="2"/>
      <c r="I4" s="2" t="b">
        <f>$C$5&gt;=$C$6*3</f>
        <v>0</v>
      </c>
    </row>
    <row r="5" spans="1:9" x14ac:dyDescent="0.25">
      <c r="A5" s="4" t="s">
        <v>6</v>
      </c>
      <c r="B5" s="5">
        <v>6.9000000000000006E-2</v>
      </c>
      <c r="C5" s="6">
        <v>1000000</v>
      </c>
      <c r="D5" s="6">
        <f>C5*B5</f>
        <v>69000</v>
      </c>
      <c r="E5" s="5">
        <f t="shared" ref="E5:E10" si="0">C5/$C$10</f>
        <v>0.2</v>
      </c>
      <c r="F5" s="2"/>
      <c r="G5" s="2"/>
      <c r="H5" s="2"/>
      <c r="I5" s="2" t="b">
        <f>$D$14&gt;=0.2</f>
        <v>1</v>
      </c>
    </row>
    <row r="6" spans="1:9" x14ac:dyDescent="0.25">
      <c r="A6" s="4" t="s">
        <v>7</v>
      </c>
      <c r="B6" s="5">
        <v>8.2500000000000004E-2</v>
      </c>
      <c r="C6" s="6">
        <v>1000000</v>
      </c>
      <c r="D6" s="6">
        <f>C6*B6</f>
        <v>82500</v>
      </c>
      <c r="E6" s="5">
        <f t="shared" si="0"/>
        <v>0.2</v>
      </c>
      <c r="F6" s="2"/>
      <c r="G6" s="2"/>
      <c r="H6" s="2"/>
      <c r="I6" s="2" t="b">
        <f>$E$8&lt;=0.25</f>
        <v>1</v>
      </c>
    </row>
    <row r="7" spans="1:9" x14ac:dyDescent="0.25">
      <c r="A7" s="4" t="s">
        <v>8</v>
      </c>
      <c r="B7" s="5">
        <v>8.8999999999999996E-2</v>
      </c>
      <c r="C7" s="6">
        <v>1000000</v>
      </c>
      <c r="D7" s="6">
        <f>C7*B7</f>
        <v>89000</v>
      </c>
      <c r="E7" s="5">
        <f t="shared" si="0"/>
        <v>0.2</v>
      </c>
      <c r="F7" s="2"/>
      <c r="G7" s="2"/>
      <c r="H7" s="2"/>
      <c r="I7" s="2" t="b">
        <f>$E$9&gt;=0.1</f>
        <v>1</v>
      </c>
    </row>
    <row r="8" spans="1:9" x14ac:dyDescent="0.25">
      <c r="A8" s="4" t="s">
        <v>9</v>
      </c>
      <c r="B8" s="5">
        <v>0.13</v>
      </c>
      <c r="C8" s="6">
        <v>1000000</v>
      </c>
      <c r="D8" s="6">
        <f>C8*B8</f>
        <v>130000</v>
      </c>
      <c r="E8" s="5">
        <f t="shared" si="0"/>
        <v>0.2</v>
      </c>
      <c r="F8" s="2"/>
      <c r="G8" s="2"/>
      <c r="H8" s="2"/>
      <c r="I8" s="2" t="b">
        <f>$C$5&gt;=0</f>
        <v>1</v>
      </c>
    </row>
    <row r="9" spans="1:9" x14ac:dyDescent="0.25">
      <c r="A9" s="4" t="s">
        <v>10</v>
      </c>
      <c r="B9" s="5">
        <v>4.5999999999999999E-2</v>
      </c>
      <c r="C9" s="6">
        <v>1000000</v>
      </c>
      <c r="D9" s="6">
        <f>C9*B9</f>
        <v>46000</v>
      </c>
      <c r="E9" s="5">
        <f t="shared" si="0"/>
        <v>0.2</v>
      </c>
      <c r="F9" s="2"/>
      <c r="G9" s="2"/>
      <c r="H9" s="2"/>
      <c r="I9" s="2" t="b">
        <f>$C$6&gt;=0</f>
        <v>1</v>
      </c>
    </row>
    <row r="10" spans="1:9" ht="15.75" thickBot="1" x14ac:dyDescent="0.3">
      <c r="A10" s="11" t="s">
        <v>11</v>
      </c>
      <c r="B10" s="7"/>
      <c r="C10" s="8">
        <f>SUM(C5:C9)</f>
        <v>5000000</v>
      </c>
      <c r="D10" s="8">
        <f>SUM(D5:D9)</f>
        <v>416500</v>
      </c>
      <c r="E10" s="7">
        <f t="shared" si="0"/>
        <v>1</v>
      </c>
      <c r="F10" s="2"/>
      <c r="G10" s="2"/>
      <c r="H10" s="2"/>
      <c r="I10" s="2" t="b">
        <f>$C$7&gt;=0</f>
        <v>1</v>
      </c>
    </row>
    <row r="11" spans="1:9" ht="15.75" thickBot="1" x14ac:dyDescent="0.3">
      <c r="A11" s="2"/>
      <c r="B11" s="2"/>
      <c r="C11" s="2"/>
      <c r="D11" s="2"/>
      <c r="E11" s="2"/>
      <c r="F11" s="2"/>
      <c r="G11" s="2"/>
      <c r="H11" s="2"/>
      <c r="I11" s="2" t="b">
        <f>$C$8&gt;=0</f>
        <v>1</v>
      </c>
    </row>
    <row r="12" spans="1:9" ht="15.75" thickBot="1" x14ac:dyDescent="0.3">
      <c r="A12" s="2"/>
      <c r="B12" s="2"/>
      <c r="C12" s="9" t="s">
        <v>12</v>
      </c>
      <c r="D12" s="14">
        <f>D10/$B$1</f>
        <v>8.3299999999999999E-2</v>
      </c>
      <c r="E12" s="2"/>
      <c r="F12" s="2"/>
      <c r="G12" s="2"/>
      <c r="H12" s="2"/>
      <c r="I12" s="2" t="b">
        <f>$C$9&gt;=0</f>
        <v>1</v>
      </c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>
        <f>{100,100,0.000001,0.05,FALSE,FALSE,FALSE,1,1,1}</f>
        <v>100</v>
      </c>
    </row>
    <row r="14" spans="1:9" x14ac:dyDescent="0.25">
      <c r="A14" s="2"/>
      <c r="B14" s="2"/>
      <c r="C14" s="2" t="s">
        <v>13</v>
      </c>
      <c r="D14" s="3">
        <f>E5+E6</f>
        <v>0.4</v>
      </c>
      <c r="E14" s="2"/>
      <c r="F14" s="2"/>
      <c r="G14" s="2"/>
      <c r="H14" s="2"/>
      <c r="I14" s="2"/>
    </row>
  </sheetData>
  <scenarios current="1" show="1">
    <scenario name="Start with 1" locked="1" count="5" user="John Walkenbach" comment="Solver Model">
      <inputCells r="C5" val="1250000.58663099"/>
      <inputCells r="C6" val="0"/>
      <inputCells r="C7" val="1250000.2020156"/>
      <inputCells r="C8" val="1249999.00934281"/>
      <inputCells r="C9" val="1250000.2020156"/>
    </scenario>
    <scenario name="Start with 1 million" locked="1" count="5" user="John Walkenbach" comment="Solver Model">
      <inputCells r="C5" val="562500"/>
      <inputCells r="C6" val="187500"/>
      <inputCells r="C7" val="2499999.93996257"/>
      <inputCells r="C8" val="1250000.04253218"/>
      <inputCells r="C9" val="500000.017505252"/>
    </scenario>
    <scenario name="Start with 5 million" locked="1" count="5" user="John Walkenbach" comment="Solver Model">
      <inputCells r="C5" val="562499.999999958"/>
      <inputCells r="C6" val="187499.999999986"/>
      <inputCells r="C7" val="2500000.50923496"/>
      <inputCells r="C8" val="1249999.46571611"/>
      <inputCells r="C9" val="500000.025048623"/>
    </scenario>
    <scenario name="Start with 500K" locked="1" count="5" user="John Walkenbach" comment="Solver Model">
      <inputCells r="C5" val="562500.039488669"/>
      <inputCells r="C6" val="187500.01316289"/>
      <inputCells r="C7" val="2500000.28416026"/>
      <inputCells r="C8" val="1250000.11553789"/>
      <inputCells r="C9" val="500000.047672347"/>
    </scenario>
    <scenario name="Start with 100" locked="1" count="5" user="John Walkenbach" comment="Solver Model">
      <inputCells r="C5" val="1250028.84615404"/>
      <inputCells r="C6" val="0"/>
      <inputCells r="C7" val="1249990.38461532"/>
      <inputCells r="C8" val="1249990.38461532"/>
      <inputCells r="C9" val="1249990.38461532"/>
    </scenario>
    <scenario name="Start with 2 million" locked="1" count="5" user="John Walkenbach" comment="Solver Model">
      <inputCells r="C5" val="562499.983236174"/>
      <inputCells r="C6" val="187499.994412058"/>
      <inputCells r="C7" val="2500000.02952998"/>
      <inputCells r="C8" val="1249999.99549791"/>
      <inputCells r="C9" val="499999.997323729"/>
    </scenario>
  </scenarios>
  <phoneticPr fontId="0" type="noConversion"/>
  <printOptions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investment portfolio.xlsx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1995-05-26T16:49:56Z</dcterms:created>
  <dcterms:modified xsi:type="dcterms:W3CDTF">2010-01-05T18:20:50Z</dcterms:modified>
  <cp:category>Excel 2010 Bible</cp:category>
</cp:coreProperties>
</file>