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2\"/>
    </mc:Choice>
  </mc:AlternateContent>
  <bookViews>
    <workbookView showHorizontalScroll="0" showVerticalScroll="0" xWindow="0" yWindow="0" windowWidth="7305" windowHeight="6315"/>
  </bookViews>
  <sheets>
    <sheet name="Rate of Return" sheetId="4" r:id="rId1"/>
    <sheet name="Geometric" sheetId="5" r:id="rId2"/>
    <sheet name="Check Results" sheetId="6" r:id="rId3"/>
  </sheets>
  <calcPr calcId="152511"/>
</workbook>
</file>

<file path=xl/calcChain.xml><?xml version="1.0" encoding="utf-8"?>
<calcChain xmlns="http://schemas.openxmlformats.org/spreadsheetml/2006/main">
  <c r="A10" i="5" l="1"/>
  <c r="A6" i="5"/>
  <c r="A7" i="5"/>
  <c r="A8" i="5"/>
  <c r="A5" i="5"/>
  <c r="B16" i="6" l="1"/>
  <c r="D7" i="6"/>
  <c r="D8" i="6"/>
  <c r="D9" i="6"/>
  <c r="D10" i="6"/>
  <c r="D11" i="6"/>
  <c r="D12" i="6"/>
  <c r="D13" i="6"/>
  <c r="D14" i="6"/>
  <c r="D6" i="6"/>
  <c r="B17" i="6"/>
  <c r="C7" i="6" s="1"/>
  <c r="E3" i="5"/>
  <c r="F3" i="5"/>
  <c r="G3" i="5"/>
  <c r="D3" i="5"/>
  <c r="G8" i="5"/>
  <c r="C8" i="5"/>
  <c r="F7" i="5"/>
  <c r="C7" i="5"/>
  <c r="E6" i="5"/>
  <c r="C6" i="5"/>
  <c r="D5" i="5"/>
  <c r="C5" i="5"/>
  <c r="G4" i="5"/>
  <c r="G10" i="5" s="1"/>
  <c r="F4" i="5"/>
  <c r="E4" i="5"/>
  <c r="D4" i="5"/>
  <c r="D3" i="4"/>
  <c r="B20" i="4" s="1"/>
  <c r="D16" i="6" l="1"/>
  <c r="E10" i="5"/>
  <c r="D10" i="5"/>
  <c r="F10" i="5"/>
  <c r="C6" i="6"/>
  <c r="C14" i="6"/>
  <c r="C13" i="6"/>
  <c r="C12" i="6"/>
  <c r="C11" i="6"/>
  <c r="C10" i="6"/>
  <c r="C9" i="6"/>
  <c r="C8" i="6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0" i="4" l="1"/>
  <c r="D21" i="4" s="1"/>
  <c r="C16" i="6"/>
  <c r="A5" i="4"/>
  <c r="B5" i="4"/>
  <c r="D5" i="4"/>
  <c r="E20" i="4"/>
  <c r="D22" i="4" l="1"/>
</calcChain>
</file>

<file path=xl/sharedStrings.xml><?xml version="1.0" encoding="utf-8"?>
<sst xmlns="http://schemas.openxmlformats.org/spreadsheetml/2006/main" count="27" uniqueCount="27">
  <si>
    <t>Check NPV</t>
  </si>
  <si>
    <t>per annum</t>
  </si>
  <si>
    <t>IRR p.a.</t>
  </si>
  <si>
    <t>Capital Flow</t>
  </si>
  <si>
    <t>Cash Flow Frequency:</t>
  </si>
  <si>
    <t>Calculation of IRR</t>
  </si>
  <si>
    <t>Annual</t>
  </si>
  <si>
    <t>Semi-Annual</t>
  </si>
  <si>
    <t>Quarterly</t>
  </si>
  <si>
    <t>Monthly</t>
  </si>
  <si>
    <t>Four Weekly</t>
  </si>
  <si>
    <t>Bi-Weekly</t>
  </si>
  <si>
    <t>Weekly</t>
  </si>
  <si>
    <t>Daily</t>
  </si>
  <si>
    <t>Leap Daily</t>
  </si>
  <si>
    <t>IRR to Calculate Geometric Average Growth</t>
  </si>
  <si>
    <t>Year</t>
  </si>
  <si>
    <t>Index</t>
  </si>
  <si>
    <t>Growth P.A.</t>
  </si>
  <si>
    <t>IRR</t>
  </si>
  <si>
    <t>NPV</t>
  </si>
  <si>
    <t>PV NPV Check</t>
  </si>
  <si>
    <t>PV IRR Check</t>
  </si>
  <si>
    <t>Flow</t>
  </si>
  <si>
    <t>Period</t>
  </si>
  <si>
    <t>Discount Rate for NPV</t>
  </si>
  <si>
    <t>Checking IRR &amp; NPV Using Sum of PV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</si>
</sst>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0.00000%"/>
    <numFmt numFmtId="166" formatCode="0.000%"/>
    <numFmt numFmtId="167" formatCode="[$$-409]#,##0.00_);\([$$-409]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3"/>
    <xf numFmtId="0" fontId="3" fillId="0" borderId="0" xfId="3" applyFont="1"/>
    <xf numFmtId="165" fontId="2" fillId="0" borderId="0" xfId="2" applyNumberFormat="1" applyFont="1"/>
    <xf numFmtId="2" fontId="2" fillId="0" borderId="0" xfId="3" applyNumberFormat="1"/>
    <xf numFmtId="10" fontId="1" fillId="0" borderId="0" xfId="5" applyNumberFormat="1" applyFont="1"/>
    <xf numFmtId="166" fontId="1" fillId="0" borderId="0" xfId="5" applyNumberFormat="1" applyFont="1"/>
    <xf numFmtId="0" fontId="5" fillId="0" borderId="0" xfId="3" applyFont="1"/>
    <xf numFmtId="0" fontId="6" fillId="0" borderId="0" xfId="3" applyFont="1"/>
    <xf numFmtId="0" fontId="5" fillId="0" borderId="0" xfId="3" applyFont="1" applyAlignment="1">
      <alignment horizontal="center"/>
    </xf>
    <xf numFmtId="2" fontId="5" fillId="0" borderId="0" xfId="3" applyNumberFormat="1" applyFont="1"/>
    <xf numFmtId="0" fontId="6" fillId="3" borderId="1" xfId="3" applyFont="1" applyFill="1" applyBorder="1" applyAlignment="1">
      <alignment horizontal="center" wrapText="1"/>
    </xf>
    <xf numFmtId="7" fontId="1" fillId="0" borderId="0" xfId="4" applyNumberFormat="1" applyFont="1"/>
    <xf numFmtId="165" fontId="1" fillId="0" borderId="0" xfId="5" applyNumberFormat="1" applyFont="1"/>
    <xf numFmtId="0" fontId="5" fillId="0" borderId="0" xfId="3" applyFont="1" applyAlignment="1">
      <alignment horizontal="right"/>
    </xf>
    <xf numFmtId="0" fontId="5" fillId="0" borderId="0" xfId="3" quotePrefix="1" applyFont="1" applyAlignment="1">
      <alignment horizontal="left"/>
    </xf>
    <xf numFmtId="43" fontId="1" fillId="0" borderId="0" xfId="1" applyFont="1"/>
    <xf numFmtId="0" fontId="5" fillId="0" borderId="0" xfId="3" applyFont="1" applyAlignment="1">
      <alignment horizontal="left"/>
    </xf>
    <xf numFmtId="9" fontId="5" fillId="0" borderId="0" xfId="3" applyNumberFormat="1" applyFont="1"/>
    <xf numFmtId="166" fontId="5" fillId="0" borderId="0" xfId="3" applyNumberFormat="1" applyFont="1"/>
    <xf numFmtId="167" fontId="1" fillId="0" borderId="0" xfId="4" applyNumberFormat="1" applyFont="1"/>
    <xf numFmtId="167" fontId="5" fillId="0" borderId="0" xfId="3" applyNumberFormat="1" applyFont="1"/>
    <xf numFmtId="0" fontId="4" fillId="2" borderId="0" xfId="3" applyFont="1" applyFill="1" applyAlignment="1">
      <alignment horizontal="center"/>
    </xf>
    <xf numFmtId="0" fontId="4" fillId="2" borderId="0" xfId="3" quotePrefix="1" applyFont="1" applyFill="1" applyAlignment="1">
      <alignment horizontal="center"/>
    </xf>
  </cellXfs>
  <cellStyles count="6">
    <cellStyle name="Comma" xfId="1" builtinId="3"/>
    <cellStyle name="Currency 2" xfId="4"/>
    <cellStyle name="Normal" xfId="0" builtinId="0"/>
    <cellStyle name="Normal 2" xfId="3"/>
    <cellStyle name="Percent" xfId="2" builtinId="5"/>
    <cellStyle name="Percent 2" xf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Freq" displayName="Freq" ref="H7:I15" headerRowCount="0" totalsRowShown="0" headerRowCellStyle="Normal 2" dataCellStyle="Normal 2">
  <tableColumns count="2">
    <tableColumn id="1" name="Column1" headerRowDxfId="1" dataCellStyle="Normal 2"/>
    <tableColumn id="2" name="Column2" headerRowDxfId="0" dataCellStyle="Normal 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5"/>
  <sheetViews>
    <sheetView tabSelected="1" workbookViewId="0">
      <selection sqref="A1:E1"/>
    </sheetView>
  </sheetViews>
  <sheetFormatPr defaultRowHeight="12.75" x14ac:dyDescent="0.2"/>
  <cols>
    <col min="1" max="1" width="13.42578125" style="1" customWidth="1"/>
    <col min="2" max="4" width="15.42578125" style="1" customWidth="1"/>
    <col min="5" max="6" width="9.140625" style="1"/>
    <col min="7" max="7" width="10.28515625" style="1" bestFit="1" customWidth="1"/>
    <col min="8" max="8" width="10.42578125" style="1" customWidth="1"/>
    <col min="9" max="9" width="13.28515625" style="1" customWidth="1"/>
    <col min="10" max="16384" width="9.140625" style="1"/>
  </cols>
  <sheetData>
    <row r="1" spans="1:9" ht="15" x14ac:dyDescent="0.25">
      <c r="A1" s="22" t="s">
        <v>5</v>
      </c>
      <c r="B1" s="22"/>
      <c r="C1" s="22"/>
      <c r="D1" s="22"/>
      <c r="E1" s="22"/>
    </row>
    <row r="2" spans="1:9" ht="15" x14ac:dyDescent="0.25">
      <c r="A2" s="7"/>
      <c r="B2" s="7"/>
      <c r="C2" s="7"/>
      <c r="D2" s="7"/>
      <c r="E2" s="7"/>
    </row>
    <row r="3" spans="1:9" ht="15" x14ac:dyDescent="0.25">
      <c r="A3" s="7" t="s">
        <v>4</v>
      </c>
      <c r="B3" s="7"/>
      <c r="C3" s="7">
        <v>12</v>
      </c>
      <c r="D3" s="14" t="str">
        <f>VLOOKUP(C3,Freq[],2)</f>
        <v>Monthly</v>
      </c>
      <c r="E3" s="7"/>
    </row>
    <row r="4" spans="1:9" ht="15" x14ac:dyDescent="0.25">
      <c r="A4" s="7"/>
      <c r="B4" s="7"/>
      <c r="C4" s="7"/>
      <c r="D4" s="7"/>
      <c r="E4" s="7"/>
    </row>
    <row r="5" spans="1:9" ht="30" x14ac:dyDescent="0.25">
      <c r="A5" s="11" t="str">
        <f>D3 &amp; " Number"</f>
        <v>Monthly Number</v>
      </c>
      <c r="B5" s="11" t="str">
        <f>D3 &amp; " Income Flow"</f>
        <v>Monthly Income Flow</v>
      </c>
      <c r="C5" s="11" t="s">
        <v>3</v>
      </c>
      <c r="D5" s="11" t="str">
        <f>"Net " &amp; D3 &amp; " Flow"</f>
        <v>Net Monthly Flow</v>
      </c>
      <c r="E5" s="7"/>
    </row>
    <row r="6" spans="1:9" ht="15" x14ac:dyDescent="0.25">
      <c r="A6" s="9">
        <v>0</v>
      </c>
      <c r="B6" s="12">
        <v>0</v>
      </c>
      <c r="C6" s="12">
        <v>-2000000</v>
      </c>
      <c r="D6" s="12">
        <f t="shared" ref="D6:D18" si="0">B6+C6</f>
        <v>-2000000</v>
      </c>
      <c r="E6" s="7"/>
      <c r="H6"/>
      <c r="I6"/>
    </row>
    <row r="7" spans="1:9" ht="15" x14ac:dyDescent="0.25">
      <c r="A7" s="9">
        <v>1</v>
      </c>
      <c r="B7" s="12">
        <v>50000</v>
      </c>
      <c r="C7" s="12"/>
      <c r="D7" s="12">
        <f t="shared" si="0"/>
        <v>50000</v>
      </c>
      <c r="E7" s="7"/>
      <c r="H7" s="1">
        <v>1</v>
      </c>
      <c r="I7" s="1" t="s">
        <v>6</v>
      </c>
    </row>
    <row r="8" spans="1:9" ht="15" x14ac:dyDescent="0.25">
      <c r="A8" s="9">
        <v>2</v>
      </c>
      <c r="B8" s="12">
        <v>50000</v>
      </c>
      <c r="C8" s="12"/>
      <c r="D8" s="12">
        <f t="shared" si="0"/>
        <v>50000</v>
      </c>
      <c r="E8" s="7"/>
      <c r="H8" s="1">
        <v>2</v>
      </c>
      <c r="I8" s="1" t="s">
        <v>7</v>
      </c>
    </row>
    <row r="9" spans="1:9" ht="15" x14ac:dyDescent="0.25">
      <c r="A9" s="9">
        <v>3</v>
      </c>
      <c r="B9" s="12">
        <v>50000</v>
      </c>
      <c r="C9" s="12"/>
      <c r="D9" s="12">
        <f t="shared" si="0"/>
        <v>50000</v>
      </c>
      <c r="E9" s="7"/>
      <c r="H9" s="1">
        <v>4</v>
      </c>
      <c r="I9" s="1" t="s">
        <v>8</v>
      </c>
    </row>
    <row r="10" spans="1:9" ht="15" x14ac:dyDescent="0.25">
      <c r="A10" s="9">
        <v>4</v>
      </c>
      <c r="B10" s="12">
        <v>50000</v>
      </c>
      <c r="C10" s="12"/>
      <c r="D10" s="12">
        <f t="shared" si="0"/>
        <v>50000</v>
      </c>
      <c r="E10" s="7"/>
      <c r="H10" s="1">
        <v>12</v>
      </c>
      <c r="I10" s="1" t="s">
        <v>9</v>
      </c>
    </row>
    <row r="11" spans="1:9" ht="15" x14ac:dyDescent="0.25">
      <c r="A11" s="9">
        <v>5</v>
      </c>
      <c r="B11" s="12">
        <v>50000</v>
      </c>
      <c r="C11" s="12"/>
      <c r="D11" s="12">
        <f t="shared" si="0"/>
        <v>50000</v>
      </c>
      <c r="E11" s="7"/>
      <c r="H11" s="1">
        <v>13</v>
      </c>
      <c r="I11" s="1" t="s">
        <v>10</v>
      </c>
    </row>
    <row r="12" spans="1:9" ht="15" x14ac:dyDescent="0.25">
      <c r="A12" s="9">
        <v>6</v>
      </c>
      <c r="B12" s="12">
        <v>50000</v>
      </c>
      <c r="C12" s="12"/>
      <c r="D12" s="12">
        <f t="shared" si="0"/>
        <v>50000</v>
      </c>
      <c r="E12" s="7"/>
      <c r="H12" s="1">
        <v>26</v>
      </c>
      <c r="I12" s="1" t="s">
        <v>11</v>
      </c>
    </row>
    <row r="13" spans="1:9" ht="15" x14ac:dyDescent="0.25">
      <c r="A13" s="9">
        <v>7</v>
      </c>
      <c r="B13" s="12">
        <v>50000</v>
      </c>
      <c r="C13" s="12"/>
      <c r="D13" s="12">
        <f t="shared" si="0"/>
        <v>50000</v>
      </c>
      <c r="E13" s="7"/>
      <c r="H13" s="1">
        <v>52</v>
      </c>
      <c r="I13" s="1" t="s">
        <v>12</v>
      </c>
    </row>
    <row r="14" spans="1:9" ht="15" x14ac:dyDescent="0.25">
      <c r="A14" s="9">
        <v>8</v>
      </c>
      <c r="B14" s="12">
        <v>50000</v>
      </c>
      <c r="C14" s="12"/>
      <c r="D14" s="12">
        <f t="shared" si="0"/>
        <v>50000</v>
      </c>
      <c r="E14" s="7"/>
      <c r="H14" s="1">
        <v>365</v>
      </c>
      <c r="I14" s="1" t="s">
        <v>13</v>
      </c>
    </row>
    <row r="15" spans="1:9" ht="15" x14ac:dyDescent="0.25">
      <c r="A15" s="9">
        <v>9</v>
      </c>
      <c r="B15" s="12">
        <v>50000</v>
      </c>
      <c r="C15" s="12"/>
      <c r="D15" s="12">
        <f t="shared" si="0"/>
        <v>50000</v>
      </c>
      <c r="E15" s="7"/>
      <c r="H15" s="1">
        <v>366</v>
      </c>
      <c r="I15" s="1" t="s">
        <v>14</v>
      </c>
    </row>
    <row r="16" spans="1:9" ht="15" x14ac:dyDescent="0.25">
      <c r="A16" s="9">
        <v>10</v>
      </c>
      <c r="B16" s="12">
        <v>50000</v>
      </c>
      <c r="C16" s="12"/>
      <c r="D16" s="12">
        <f t="shared" si="0"/>
        <v>50000</v>
      </c>
      <c r="E16" s="7"/>
    </row>
    <row r="17" spans="1:7" ht="15" x14ac:dyDescent="0.25">
      <c r="A17" s="9">
        <v>11</v>
      </c>
      <c r="B17" s="12">
        <v>50000</v>
      </c>
      <c r="C17" s="12"/>
      <c r="D17" s="12">
        <f t="shared" si="0"/>
        <v>50000</v>
      </c>
      <c r="E17" s="7"/>
    </row>
    <row r="18" spans="1:7" ht="15" x14ac:dyDescent="0.25">
      <c r="A18" s="9">
        <v>12</v>
      </c>
      <c r="B18" s="12">
        <v>50000</v>
      </c>
      <c r="C18" s="12">
        <v>2500000</v>
      </c>
      <c r="D18" s="12">
        <f t="shared" si="0"/>
        <v>2550000</v>
      </c>
      <c r="E18" s="7"/>
    </row>
    <row r="19" spans="1:7" ht="15" x14ac:dyDescent="0.25">
      <c r="A19" s="7"/>
      <c r="B19" s="7"/>
      <c r="C19" s="7"/>
      <c r="D19" s="7"/>
      <c r="E19" s="7"/>
    </row>
    <row r="20" spans="1:7" ht="15" x14ac:dyDescent="0.25">
      <c r="A20" s="7"/>
      <c r="B20" s="15" t="str">
        <f>"IRR of Net " &amp; D3 &amp;" Flow"</f>
        <v>IRR of Net Monthly Flow</v>
      </c>
      <c r="C20" s="7"/>
      <c r="D20" s="13">
        <f>IRR(D6:D18,-0.9)</f>
        <v>4.1495797138913604E-2</v>
      </c>
      <c r="E20" s="7" t="str">
        <f>D3</f>
        <v>Monthly</v>
      </c>
      <c r="G20" s="3"/>
    </row>
    <row r="21" spans="1:7" ht="15" x14ac:dyDescent="0.25">
      <c r="A21" s="7"/>
      <c r="B21" s="7" t="s">
        <v>2</v>
      </c>
      <c r="C21" s="7"/>
      <c r="D21" s="13">
        <f>FV(D20,C3,0,-1)-1</f>
        <v>0.62888438778483602</v>
      </c>
      <c r="E21" s="7" t="s">
        <v>1</v>
      </c>
    </row>
    <row r="22" spans="1:7" ht="15" x14ac:dyDescent="0.25">
      <c r="A22" s="7"/>
      <c r="B22" s="7" t="s">
        <v>0</v>
      </c>
      <c r="C22" s="7"/>
      <c r="D22" s="12">
        <f>NPV(D20,D7:D18)+D6</f>
        <v>-3.9581209421157837E-9</v>
      </c>
      <c r="E22" s="7"/>
    </row>
    <row r="23" spans="1:7" ht="15" x14ac:dyDescent="0.25">
      <c r="A23" s="7"/>
      <c r="B23" s="7"/>
      <c r="C23" s="7"/>
      <c r="D23" s="7"/>
      <c r="E23" s="7"/>
    </row>
    <row r="25" spans="1:7" x14ac:dyDescent="0.2">
      <c r="A25" s="2"/>
    </row>
  </sheetData>
  <mergeCells count="1">
    <mergeCell ref="A1:E1"/>
  </mergeCells>
  <dataValidations count="1">
    <dataValidation type="list" allowBlank="1" showInputMessage="1" showErrorMessage="1" sqref="C3">
      <formula1>$H$7:$H$15</formula1>
    </dataValidation>
  </dataValidations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5"/>
  <sheetViews>
    <sheetView workbookViewId="0">
      <selection sqref="A1:G1"/>
    </sheetView>
  </sheetViews>
  <sheetFormatPr defaultRowHeight="12.75" x14ac:dyDescent="0.2"/>
  <cols>
    <col min="1" max="1" width="10.85546875" style="1" customWidth="1"/>
    <col min="2" max="2" width="9.140625" style="1"/>
    <col min="3" max="3" width="12.42578125" style="1" customWidth="1"/>
    <col min="4" max="7" width="11.7109375" style="1" customWidth="1"/>
    <col min="8" max="16384" width="9.140625" style="1"/>
  </cols>
  <sheetData>
    <row r="1" spans="1:8" ht="15" x14ac:dyDescent="0.25">
      <c r="A1" s="22" t="s">
        <v>15</v>
      </c>
      <c r="B1" s="22"/>
      <c r="C1" s="22"/>
      <c r="D1" s="22"/>
      <c r="E1" s="22"/>
      <c r="F1" s="22"/>
      <c r="G1" s="22"/>
    </row>
    <row r="2" spans="1:8" ht="15" x14ac:dyDescent="0.25">
      <c r="A2" s="7"/>
      <c r="B2" s="7"/>
      <c r="C2" s="7"/>
      <c r="D2" s="7"/>
      <c r="E2" s="7"/>
      <c r="F2" s="7"/>
      <c r="G2" s="7"/>
    </row>
    <row r="3" spans="1:8" ht="15" x14ac:dyDescent="0.25">
      <c r="A3" s="11" t="s">
        <v>16</v>
      </c>
      <c r="B3" s="11" t="s">
        <v>17</v>
      </c>
      <c r="C3" s="11" t="s">
        <v>18</v>
      </c>
      <c r="D3" s="11" t="str">
        <f ca="1">OFFSET($A$1,COLUMN()-1,0)&amp;"-"&amp;OFFSET($A$1,COLUMN(),0)</f>
        <v>2008-2009</v>
      </c>
      <c r="E3" s="11" t="str">
        <f t="shared" ref="E3:G3" ca="1" si="0">OFFSET($A$1,COLUMN()-1,0)&amp;"-"&amp;OFFSET($A$1,COLUMN(),0)</f>
        <v>2009-2010</v>
      </c>
      <c r="F3" s="11" t="str">
        <f t="shared" ca="1" si="0"/>
        <v>2010-2011</v>
      </c>
      <c r="G3" s="11" t="str">
        <f t="shared" ca="1" si="0"/>
        <v>2011-2012</v>
      </c>
    </row>
    <row r="4" spans="1:8" ht="15" x14ac:dyDescent="0.25">
      <c r="A4" s="9">
        <v>2008</v>
      </c>
      <c r="B4" s="10">
        <v>100</v>
      </c>
      <c r="C4" s="7"/>
      <c r="D4" s="10">
        <f>-B4</f>
        <v>-100</v>
      </c>
      <c r="E4" s="10">
        <f>-B4</f>
        <v>-100</v>
      </c>
      <c r="F4" s="10">
        <f>-B4</f>
        <v>-100</v>
      </c>
      <c r="G4" s="10">
        <f>-B4</f>
        <v>-100</v>
      </c>
      <c r="H4" s="4"/>
    </row>
    <row r="5" spans="1:8" ht="15" x14ac:dyDescent="0.25">
      <c r="A5" s="9">
        <f>A4+1</f>
        <v>2009</v>
      </c>
      <c r="B5" s="10">
        <v>105.21</v>
      </c>
      <c r="C5" s="5">
        <f>B5/B4-1</f>
        <v>5.2100000000000035E-2</v>
      </c>
      <c r="D5" s="10">
        <f>B5</f>
        <v>105.21</v>
      </c>
      <c r="E5" s="7">
        <v>0</v>
      </c>
      <c r="F5" s="7">
        <v>0</v>
      </c>
      <c r="G5" s="7">
        <v>0</v>
      </c>
    </row>
    <row r="6" spans="1:8" ht="15" x14ac:dyDescent="0.25">
      <c r="A6" s="9">
        <f t="shared" ref="A6:A8" si="1">A5+1</f>
        <v>2010</v>
      </c>
      <c r="B6" s="10">
        <v>110.32</v>
      </c>
      <c r="C6" s="5">
        <f>B6/B5-1</f>
        <v>4.856952761144373E-2</v>
      </c>
      <c r="D6" s="7"/>
      <c r="E6" s="10">
        <f>B6</f>
        <v>110.32</v>
      </c>
      <c r="F6" s="7">
        <v>0</v>
      </c>
      <c r="G6" s="7">
        <v>0</v>
      </c>
    </row>
    <row r="7" spans="1:8" ht="15" x14ac:dyDescent="0.25">
      <c r="A7" s="9">
        <f t="shared" si="1"/>
        <v>2011</v>
      </c>
      <c r="B7" s="10">
        <v>116.56</v>
      </c>
      <c r="C7" s="5">
        <f>B7/B6-1</f>
        <v>5.6562726613488046E-2</v>
      </c>
      <c r="D7" s="7"/>
      <c r="E7" s="7"/>
      <c r="F7" s="10">
        <f>B7</f>
        <v>116.56</v>
      </c>
      <c r="G7" s="7">
        <v>0</v>
      </c>
    </row>
    <row r="8" spans="1:8" ht="15" x14ac:dyDescent="0.25">
      <c r="A8" s="9">
        <f t="shared" si="1"/>
        <v>2012</v>
      </c>
      <c r="B8" s="10">
        <v>119.94</v>
      </c>
      <c r="C8" s="5">
        <f>B8/B7-1</f>
        <v>2.8997940974605285E-2</v>
      </c>
      <c r="D8" s="7"/>
      <c r="E8" s="7"/>
      <c r="F8" s="7"/>
      <c r="G8" s="10">
        <f>B8</f>
        <v>119.94</v>
      </c>
    </row>
    <row r="9" spans="1:8" ht="15" x14ac:dyDescent="0.25">
      <c r="A9" s="9"/>
      <c r="B9" s="10"/>
      <c r="C9" s="5"/>
      <c r="D9" s="7"/>
      <c r="E9" s="7"/>
      <c r="F9" s="7"/>
      <c r="G9" s="10"/>
    </row>
    <row r="10" spans="1:8" ht="15" x14ac:dyDescent="0.25">
      <c r="A10" s="8" t="str">
        <f>"Average Growth Since "&amp;A4&amp;":"</f>
        <v>Average Growth Since 2008:</v>
      </c>
      <c r="B10" s="7"/>
      <c r="C10" s="7"/>
      <c r="D10" s="6">
        <f>IRR(D4:D8,-0.9)</f>
        <v>5.2099999999999813E-2</v>
      </c>
      <c r="E10" s="6">
        <f>IRR(E4:E8,-0.9)</f>
        <v>5.0333280437679262E-2</v>
      </c>
      <c r="F10" s="6">
        <f>IRR(F4:F8,-0.9)</f>
        <v>5.2405670818925998E-2</v>
      </c>
      <c r="G10" s="6">
        <f>IRR(G4:G8,-0.9)</f>
        <v>4.650428546201324E-2</v>
      </c>
    </row>
    <row r="11" spans="1:8" ht="15" x14ac:dyDescent="0.25">
      <c r="A11" s="7"/>
      <c r="B11" s="7"/>
      <c r="C11" s="7"/>
      <c r="D11" s="7"/>
      <c r="E11" s="7"/>
      <c r="F11" s="7"/>
      <c r="G11" s="7"/>
    </row>
    <row r="12" spans="1:8" ht="15" x14ac:dyDescent="0.25">
      <c r="A12" s="7"/>
      <c r="B12" s="7"/>
      <c r="C12" s="7"/>
      <c r="D12" s="7"/>
      <c r="E12" s="7"/>
      <c r="F12" s="7"/>
      <c r="G12" s="7"/>
    </row>
    <row r="13" spans="1:8" ht="15" x14ac:dyDescent="0.25">
      <c r="A13" s="7"/>
      <c r="B13" s="7"/>
      <c r="C13" s="7"/>
      <c r="D13" s="7"/>
      <c r="E13" s="7"/>
      <c r="F13" s="7"/>
      <c r="G13" s="7"/>
    </row>
    <row r="14" spans="1:8" ht="15" x14ac:dyDescent="0.25">
      <c r="A14" s="7"/>
      <c r="B14" s="7"/>
      <c r="C14" s="7"/>
      <c r="D14" s="7"/>
      <c r="E14" s="7"/>
      <c r="F14" s="7"/>
      <c r="G14" s="7"/>
    </row>
    <row r="15" spans="1:8" ht="15" x14ac:dyDescent="0.25">
      <c r="A15" s="7"/>
      <c r="B15" s="7"/>
      <c r="C15" s="7"/>
      <c r="D15" s="7"/>
      <c r="E15" s="7"/>
      <c r="F15" s="7"/>
      <c r="G15" s="7"/>
    </row>
    <row r="16" spans="1:8" ht="15" x14ac:dyDescent="0.25">
      <c r="A16" s="7"/>
      <c r="B16" s="7"/>
      <c r="C16" s="7"/>
      <c r="D16" s="7"/>
      <c r="E16" s="7"/>
      <c r="F16" s="7"/>
      <c r="G16" s="7"/>
    </row>
    <row r="17" spans="1:7" ht="15" x14ac:dyDescent="0.25">
      <c r="A17" s="7"/>
      <c r="B17" s="7"/>
      <c r="C17" s="7"/>
      <c r="D17" s="7"/>
      <c r="E17" s="7"/>
      <c r="F17" s="7"/>
      <c r="G17" s="7"/>
    </row>
    <row r="18" spans="1:7" ht="15" x14ac:dyDescent="0.25">
      <c r="A18" s="7"/>
      <c r="B18" s="7"/>
      <c r="C18" s="7"/>
      <c r="D18" s="7"/>
      <c r="E18" s="7"/>
      <c r="F18" s="7"/>
      <c r="G18" s="7"/>
    </row>
    <row r="19" spans="1:7" ht="15" x14ac:dyDescent="0.25">
      <c r="A19" s="7"/>
      <c r="B19" s="7"/>
      <c r="C19" s="7"/>
      <c r="D19" s="7"/>
      <c r="E19" s="7"/>
      <c r="F19" s="7"/>
      <c r="G19" s="7"/>
    </row>
    <row r="20" spans="1:7" ht="15" x14ac:dyDescent="0.25">
      <c r="A20" s="7"/>
      <c r="B20" s="7"/>
      <c r="C20" s="7"/>
      <c r="D20" s="7"/>
      <c r="E20" s="7"/>
      <c r="F20" s="7"/>
      <c r="G20" s="7"/>
    </row>
    <row r="21" spans="1:7" ht="15" x14ac:dyDescent="0.25">
      <c r="A21" s="7"/>
      <c r="B21" s="7"/>
      <c r="C21" s="7"/>
      <c r="D21" s="7"/>
      <c r="E21" s="7"/>
      <c r="F21" s="7"/>
      <c r="G21" s="7"/>
    </row>
    <row r="22" spans="1:7" ht="15" x14ac:dyDescent="0.25">
      <c r="A22" s="7"/>
      <c r="B22" s="7"/>
      <c r="C22" s="7"/>
      <c r="D22" s="7"/>
      <c r="E22" s="7"/>
      <c r="F22" s="7"/>
      <c r="G22" s="7"/>
    </row>
    <row r="23" spans="1:7" ht="15" x14ac:dyDescent="0.25">
      <c r="A23" s="7"/>
      <c r="B23" s="7"/>
      <c r="C23" s="7"/>
      <c r="D23" s="7"/>
      <c r="E23" s="7"/>
      <c r="F23" s="7"/>
      <c r="G23" s="7"/>
    </row>
    <row r="24" spans="1:7" ht="15" x14ac:dyDescent="0.25">
      <c r="A24" s="7"/>
      <c r="B24" s="7"/>
      <c r="C24" s="7"/>
      <c r="D24" s="7"/>
      <c r="E24" s="7"/>
      <c r="F24" s="7"/>
      <c r="G24" s="7"/>
    </row>
    <row r="25" spans="1:7" ht="15" x14ac:dyDescent="0.25">
      <c r="A25" s="7"/>
      <c r="B25" s="7"/>
      <c r="C25" s="7"/>
      <c r="D25" s="7"/>
      <c r="E25" s="7"/>
      <c r="F25" s="7"/>
      <c r="G25" s="7"/>
    </row>
  </sheetData>
  <mergeCells count="1">
    <mergeCell ref="A1:G1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9"/>
  <sheetViews>
    <sheetView workbookViewId="0">
      <selection sqref="A1:D1"/>
    </sheetView>
  </sheetViews>
  <sheetFormatPr defaultRowHeight="12.75" x14ac:dyDescent="0.2"/>
  <cols>
    <col min="1" max="1" width="9.140625" style="1"/>
    <col min="2" max="4" width="16.42578125" style="1" customWidth="1"/>
    <col min="5" max="16384" width="9.140625" style="1"/>
  </cols>
  <sheetData>
    <row r="1" spans="1:4" ht="15" x14ac:dyDescent="0.25">
      <c r="A1" s="23" t="s">
        <v>26</v>
      </c>
      <c r="B1" s="23"/>
      <c r="C1" s="23"/>
      <c r="D1" s="23"/>
    </row>
    <row r="2" spans="1:4" ht="15" x14ac:dyDescent="0.25">
      <c r="A2" s="15"/>
      <c r="B2" s="7"/>
      <c r="C2" s="7"/>
      <c r="D2" s="7"/>
    </row>
    <row r="3" spans="1:4" ht="15" x14ac:dyDescent="0.25">
      <c r="A3" s="17" t="s">
        <v>25</v>
      </c>
      <c r="B3" s="7"/>
      <c r="C3" s="7"/>
      <c r="D3" s="18">
        <v>0.1</v>
      </c>
    </row>
    <row r="4" spans="1:4" ht="15" x14ac:dyDescent="0.25">
      <c r="A4" s="7"/>
      <c r="B4" s="7"/>
      <c r="C4" s="7"/>
      <c r="D4" s="7"/>
    </row>
    <row r="5" spans="1:4" ht="16.5" customHeight="1" x14ac:dyDescent="0.25">
      <c r="A5" s="11" t="s">
        <v>24</v>
      </c>
      <c r="B5" s="11" t="s">
        <v>23</v>
      </c>
      <c r="C5" s="11" t="s">
        <v>22</v>
      </c>
      <c r="D5" s="11" t="s">
        <v>21</v>
      </c>
    </row>
    <row r="6" spans="1:4" ht="15" x14ac:dyDescent="0.25">
      <c r="A6" s="9">
        <v>0</v>
      </c>
      <c r="B6" s="20">
        <v>-100000</v>
      </c>
      <c r="C6" s="20">
        <f>PV($B$17,A6,0,-B6)</f>
        <v>-100000</v>
      </c>
      <c r="D6" s="20">
        <f>PV($D$3,A6,0,-B6)</f>
        <v>-100000</v>
      </c>
    </row>
    <row r="7" spans="1:4" ht="15" x14ac:dyDescent="0.25">
      <c r="A7" s="9">
        <v>1</v>
      </c>
      <c r="B7" s="16">
        <v>14000</v>
      </c>
      <c r="C7" s="16">
        <f t="shared" ref="C7:C14" si="0">PV($B$17,A7,0,-B7)</f>
        <v>13570.243941776002</v>
      </c>
      <c r="D7" s="16">
        <f t="shared" ref="D7:D14" si="1">PV($D$3,A7,0,-B7)</f>
        <v>12727.272727272726</v>
      </c>
    </row>
    <row r="8" spans="1:4" ht="15" x14ac:dyDescent="0.25">
      <c r="A8" s="9">
        <v>2</v>
      </c>
      <c r="B8" s="16">
        <v>14000</v>
      </c>
      <c r="C8" s="16">
        <f t="shared" si="0"/>
        <v>13153.680045664876</v>
      </c>
      <c r="D8" s="16">
        <f t="shared" si="1"/>
        <v>11570.247933884295</v>
      </c>
    </row>
    <row r="9" spans="1:4" ht="15" x14ac:dyDescent="0.25">
      <c r="A9" s="9">
        <v>3</v>
      </c>
      <c r="B9" s="16">
        <v>14000</v>
      </c>
      <c r="C9" s="16">
        <f t="shared" si="0"/>
        <v>12749.903353695974</v>
      </c>
      <c r="D9" s="16">
        <f t="shared" si="1"/>
        <v>10518.407212622085</v>
      </c>
    </row>
    <row r="10" spans="1:4" ht="15" x14ac:dyDescent="0.25">
      <c r="A10" s="9">
        <v>4</v>
      </c>
      <c r="B10" s="16">
        <v>14000</v>
      </c>
      <c r="C10" s="16">
        <f t="shared" si="0"/>
        <v>12358.52133883731</v>
      </c>
      <c r="D10" s="16">
        <f t="shared" si="1"/>
        <v>9562.1883751109872</v>
      </c>
    </row>
    <row r="11" spans="1:4" ht="15" x14ac:dyDescent="0.25">
      <c r="A11" s="9">
        <v>5</v>
      </c>
      <c r="B11" s="16">
        <v>14000</v>
      </c>
      <c r="C11" s="16">
        <f t="shared" si="0"/>
        <v>11979.153523404746</v>
      </c>
      <c r="D11" s="16">
        <f t="shared" si="1"/>
        <v>8692.898522828169</v>
      </c>
    </row>
    <row r="12" spans="1:4" ht="15" x14ac:dyDescent="0.25">
      <c r="A12" s="9">
        <v>6</v>
      </c>
      <c r="B12" s="16">
        <v>15000</v>
      </c>
      <c r="C12" s="16">
        <f t="shared" si="0"/>
        <v>12440.819045555196</v>
      </c>
      <c r="D12" s="16">
        <f t="shared" si="1"/>
        <v>8467.108950806658</v>
      </c>
    </row>
    <row r="13" spans="1:4" ht="15" x14ac:dyDescent="0.25">
      <c r="A13" s="9">
        <v>7</v>
      </c>
      <c r="B13" s="16">
        <v>15000</v>
      </c>
      <c r="C13" s="16">
        <f t="shared" si="0"/>
        <v>12058.924948834063</v>
      </c>
      <c r="D13" s="16">
        <f t="shared" si="1"/>
        <v>7697.3717734605962</v>
      </c>
    </row>
    <row r="14" spans="1:4" ht="15" x14ac:dyDescent="0.25">
      <c r="A14" s="9">
        <v>8</v>
      </c>
      <c r="B14" s="16">
        <v>15000</v>
      </c>
      <c r="C14" s="16">
        <f t="shared" si="0"/>
        <v>11688.753802231924</v>
      </c>
      <c r="D14" s="16">
        <f t="shared" si="1"/>
        <v>6997.6107031459978</v>
      </c>
    </row>
    <row r="15" spans="1:4" ht="15" x14ac:dyDescent="0.25">
      <c r="A15" s="7"/>
      <c r="B15" s="12"/>
      <c r="C15" s="12"/>
      <c r="D15" s="12"/>
    </row>
    <row r="16" spans="1:4" ht="15" x14ac:dyDescent="0.25">
      <c r="A16" s="8" t="s">
        <v>20</v>
      </c>
      <c r="B16" s="20">
        <f>NPV(D3,B7:B14)+B6</f>
        <v>-23766.893800868478</v>
      </c>
      <c r="C16" s="21">
        <f>SUM(C6:C14)</f>
        <v>9.6406438387930393E-11</v>
      </c>
      <c r="D16" s="20">
        <f>SUM(D6:D14)</f>
        <v>-23766.893800868493</v>
      </c>
    </row>
    <row r="17" spans="1:4" ht="15" x14ac:dyDescent="0.25">
      <c r="A17" s="8" t="s">
        <v>19</v>
      </c>
      <c r="B17" s="19">
        <f>IRR(B6:B14,-0.9)</f>
        <v>3.1669000208684128E-2</v>
      </c>
      <c r="C17" s="7"/>
      <c r="D17" s="7"/>
    </row>
    <row r="18" spans="1:4" ht="15" x14ac:dyDescent="0.25">
      <c r="A18" s="7"/>
      <c r="B18" s="7"/>
      <c r="C18" s="7"/>
      <c r="D18" s="7"/>
    </row>
    <row r="19" spans="1:4" ht="15" x14ac:dyDescent="0.25">
      <c r="A19" s="7"/>
      <c r="B19" s="7"/>
      <c r="C19" s="7"/>
      <c r="D19" s="7"/>
    </row>
    <row r="20" spans="1:4" ht="15" x14ac:dyDescent="0.25">
      <c r="A20" s="7"/>
      <c r="B20" s="7"/>
      <c r="C20" s="7"/>
      <c r="D20" s="7"/>
    </row>
    <row r="21" spans="1:4" ht="15" x14ac:dyDescent="0.25">
      <c r="A21" s="7"/>
      <c r="B21" s="7"/>
      <c r="C21" s="7"/>
      <c r="D21" s="7"/>
    </row>
    <row r="22" spans="1:4" ht="15" x14ac:dyDescent="0.25">
      <c r="A22" s="7"/>
      <c r="B22" s="7"/>
      <c r="C22" s="7"/>
      <c r="D22" s="7"/>
    </row>
    <row r="23" spans="1:4" ht="15" x14ac:dyDescent="0.25">
      <c r="A23" s="7"/>
      <c r="B23" s="7"/>
      <c r="C23" s="7"/>
      <c r="D23" s="7"/>
    </row>
    <row r="24" spans="1:4" ht="15" x14ac:dyDescent="0.25">
      <c r="A24" s="7"/>
      <c r="B24" s="7"/>
      <c r="C24" s="7"/>
      <c r="D24" s="7"/>
    </row>
    <row r="25" spans="1:4" ht="15" x14ac:dyDescent="0.25">
      <c r="A25" s="7"/>
      <c r="B25" s="7"/>
      <c r="C25" s="7"/>
      <c r="D25" s="7"/>
    </row>
    <row r="26" spans="1:4" ht="15" x14ac:dyDescent="0.25">
      <c r="A26" s="7"/>
      <c r="B26" s="7"/>
      <c r="C26" s="7"/>
      <c r="D26" s="7"/>
    </row>
    <row r="27" spans="1:4" ht="15" x14ac:dyDescent="0.25">
      <c r="A27" s="7"/>
      <c r="B27" s="7"/>
      <c r="C27" s="7"/>
      <c r="D27" s="7"/>
    </row>
    <row r="28" spans="1:4" ht="15" x14ac:dyDescent="0.25">
      <c r="A28" s="7"/>
      <c r="B28" s="7"/>
      <c r="C28" s="7"/>
      <c r="D28" s="7"/>
    </row>
    <row r="29" spans="1:4" ht="15" x14ac:dyDescent="0.25">
      <c r="A29" s="7"/>
      <c r="B29" s="7"/>
      <c r="C29" s="7"/>
      <c r="D29" s="7"/>
    </row>
  </sheetData>
  <mergeCells count="1">
    <mergeCell ref="A1:D1"/>
  </mergeCell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2006-11-29T22:56:16Z</outs:dateTime>
      <outs:isPinned>true</outs:isPinned>
    </outs:relatedDate>
    <outs:relatedDate>
      <outs:type>2</outs:type>
      <outs:displayName>Created</outs:displayName>
      <outs:dateTime>2006-10-07T19:26:52Z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7B718FA-14D1-4B88-9EA3-C9705E60ECE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of Return</vt:lpstr>
      <vt:lpstr>Geometric</vt:lpstr>
      <vt:lpstr>Check Results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rate of return.xlsx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2006-10-07T19:26:52Z</dcterms:created>
  <dcterms:modified xsi:type="dcterms:W3CDTF">2013-01-23T16:16:16Z</dcterms:modified>
  <cp:category>Excel 2013 Formulas</cp:category>
</cp:coreProperties>
</file>