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3\"/>
    </mc:Choice>
  </mc:AlternateContent>
  <bookViews>
    <workbookView showHorizontalScroll="0" showVerticalScroll="0" xWindow="0" yWindow="0" windowWidth="8655" windowHeight="9630"/>
  </bookViews>
  <sheets>
    <sheet name="Simple" sheetId="1" r:id="rId1"/>
    <sheet name="Dynamic" sheetId="4" r:id="rId2"/>
    <sheet name="Credit Card" sheetId="2" r:id="rId3"/>
  </sheets>
  <definedNames>
    <definedName name="Amount_Financed" localSheetId="1">Dynamic!$C$5</definedName>
    <definedName name="Amount_Financed" localSheetId="0">Simple!$C$5</definedName>
    <definedName name="Down_Payment" localSheetId="1">Dynamic!$C$4</definedName>
    <definedName name="Down_Payment" localSheetId="0">Simple!$C$4</definedName>
    <definedName name="Loan_Date" localSheetId="1">Dynamic!$C$9</definedName>
    <definedName name="Loan_Date" localSheetId="0">Simple!$C$10</definedName>
    <definedName name="MinDol" localSheetId="2">'Credit Card'!$D$7</definedName>
    <definedName name="MinPct" localSheetId="2">'Credit Card'!$D$6</definedName>
    <definedName name="Monthly_Payment" localSheetId="1">Dynamic!$C$8</definedName>
    <definedName name="Monthly_Payment" localSheetId="0">Simple!$C$9</definedName>
    <definedName name="PayRnd" localSheetId="2">'Credit Card'!$D$8</definedName>
    <definedName name="Purchase_Price" localSheetId="1">Dynamic!$C$3</definedName>
    <definedName name="Purchase_Price" localSheetId="0">Simple!$C$3</definedName>
    <definedName name="Rate" localSheetId="2">'Credit Card'!$D$5</definedName>
    <definedName name="Rate" localSheetId="1">Dynamic!$C$6</definedName>
    <definedName name="Rate" localSheetId="0">Simple!$C$7</definedName>
    <definedName name="StartBal" localSheetId="2">'Credit Card'!$D$3</definedName>
    <definedName name="StartDate" localSheetId="2">'Credit Card'!$D$4</definedName>
    <definedName name="Term" localSheetId="1">Dynamic!$C$7</definedName>
    <definedName name="Term" localSheetId="0">Simple!$C$8</definedName>
    <definedName name="TermMonths">Dynamic!$D$8</definedName>
  </definedNames>
  <calcPr calcId="152511"/>
</workbook>
</file>

<file path=xl/calcChain.xml><?xml version="1.0" encoding="utf-8"?>
<calcChain xmlns="http://schemas.openxmlformats.org/spreadsheetml/2006/main">
  <c r="C13" i="1" l="1"/>
  <c r="B15" i="4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16" i="4"/>
  <c r="A17" i="4" l="1"/>
  <c r="B16" i="4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F12" i="2"/>
  <c r="A14" i="2"/>
  <c r="A15" i="2"/>
  <c r="A13" i="2"/>
  <c r="A12" i="2"/>
  <c r="A18" i="4" l="1"/>
  <c r="B17" i="4"/>
  <c r="D13" i="2"/>
  <c r="B13" i="2" s="1"/>
  <c r="E13" i="2" s="1"/>
  <c r="F13" i="2" s="1"/>
  <c r="C15" i="4"/>
  <c r="C16" i="4" s="1"/>
  <c r="C17" i="4" s="1"/>
  <c r="C18" i="4" s="1"/>
  <c r="C19" i="4" s="1"/>
  <c r="C20" i="4" s="1"/>
  <c r="B14" i="4"/>
  <c r="C4" i="4"/>
  <c r="C4" i="1"/>
  <c r="C5" i="1" s="1"/>
  <c r="C9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C22" i="4" l="1"/>
  <c r="C23" i="4" s="1"/>
  <c r="C24" i="4" s="1"/>
  <c r="C25" i="4" s="1"/>
  <c r="C26" i="4" s="1"/>
  <c r="C28" i="4" s="1"/>
  <c r="C29" i="4" s="1"/>
  <c r="C30" i="4" s="1"/>
  <c r="C31" i="4" s="1"/>
  <c r="C32" i="4" s="1"/>
  <c r="A19" i="4"/>
  <c r="A20" i="4" s="1"/>
  <c r="B18" i="4"/>
  <c r="C5" i="4"/>
  <c r="D14" i="2"/>
  <c r="B14" i="2" s="1"/>
  <c r="F14" i="1"/>
  <c r="D15" i="1" s="1"/>
  <c r="C33" i="4" l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8" i="4"/>
  <c r="D15" i="4" s="1"/>
  <c r="A21" i="4"/>
  <c r="B20" i="4"/>
  <c r="H14" i="4"/>
  <c r="E14" i="2"/>
  <c r="F14" i="2" s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F15" i="4" l="1"/>
  <c r="G15" i="4" s="1"/>
  <c r="A22" i="4"/>
  <c r="B21" i="4"/>
  <c r="D15" i="2"/>
  <c r="B15" i="2" s="1"/>
  <c r="E15" i="1"/>
  <c r="A23" i="4" l="1"/>
  <c r="B22" i="4"/>
  <c r="E15" i="2"/>
  <c r="F15" i="2" s="1"/>
  <c r="F15" i="1"/>
  <c r="D16" i="1" s="1"/>
  <c r="A24" i="4" l="1"/>
  <c r="B23" i="4"/>
  <c r="D16" i="2"/>
  <c r="B16" i="2" s="1"/>
  <c r="E16" i="1"/>
  <c r="A25" i="4" l="1"/>
  <c r="B24" i="4"/>
  <c r="E16" i="2"/>
  <c r="F16" i="2" s="1"/>
  <c r="F16" i="1"/>
  <c r="D17" i="1" s="1"/>
  <c r="A26" i="4" l="1"/>
  <c r="B25" i="4"/>
  <c r="D17" i="2"/>
  <c r="B17" i="2" s="1"/>
  <c r="A27" i="4" l="1"/>
  <c r="B26" i="4"/>
  <c r="E17" i="2"/>
  <c r="F17" i="2" s="1"/>
  <c r="E17" i="1"/>
  <c r="A28" i="4" l="1"/>
  <c r="B27" i="4"/>
  <c r="D18" i="2"/>
  <c r="B18" i="2" s="1"/>
  <c r="F17" i="1"/>
  <c r="D18" i="1" s="1"/>
  <c r="A29" i="4" l="1"/>
  <c r="B28" i="4"/>
  <c r="E18" i="2"/>
  <c r="F18" i="2" s="1"/>
  <c r="A30" i="4" l="1"/>
  <c r="B29" i="4"/>
  <c r="D19" i="2"/>
  <c r="B19" i="2" s="1"/>
  <c r="E18" i="1"/>
  <c r="A31" i="4" l="1"/>
  <c r="B30" i="4"/>
  <c r="E19" i="2"/>
  <c r="F19" i="2" s="1"/>
  <c r="F18" i="1"/>
  <c r="D19" i="1" s="1"/>
  <c r="A32" i="4" l="1"/>
  <c r="B31" i="4"/>
  <c r="D20" i="2"/>
  <c r="B20" i="2" s="1"/>
  <c r="E19" i="1"/>
  <c r="F19" i="1" s="1"/>
  <c r="D20" i="1" s="1"/>
  <c r="A33" i="4" l="1"/>
  <c r="B32" i="4"/>
  <c r="E20" i="2"/>
  <c r="F20" i="2" s="1"/>
  <c r="E20" i="1"/>
  <c r="F20" i="1" s="1"/>
  <c r="D21" i="1" s="1"/>
  <c r="A34" i="4" l="1"/>
  <c r="B33" i="4"/>
  <c r="D21" i="2"/>
  <c r="B21" i="2" s="1"/>
  <c r="E21" i="1"/>
  <c r="F21" i="1" s="1"/>
  <c r="D22" i="1" s="1"/>
  <c r="A35" i="4" l="1"/>
  <c r="B34" i="4"/>
  <c r="E21" i="2"/>
  <c r="F21" i="2" s="1"/>
  <c r="E22" i="1"/>
  <c r="F22" i="1" s="1"/>
  <c r="D23" i="1" s="1"/>
  <c r="A36" i="4" l="1"/>
  <c r="B35" i="4"/>
  <c r="D22" i="2"/>
  <c r="B22" i="2" s="1"/>
  <c r="E23" i="1"/>
  <c r="F23" i="1" s="1"/>
  <c r="D24" i="1" s="1"/>
  <c r="A37" i="4" l="1"/>
  <c r="B36" i="4"/>
  <c r="E22" i="2"/>
  <c r="F22" i="2" s="1"/>
  <c r="E24" i="1"/>
  <c r="F24" i="1" s="1"/>
  <c r="D25" i="1" s="1"/>
  <c r="A38" i="4" l="1"/>
  <c r="B37" i="4"/>
  <c r="D23" i="2"/>
  <c r="B23" i="2" s="1"/>
  <c r="E25" i="1"/>
  <c r="F25" i="1" s="1"/>
  <c r="D26" i="1" s="1"/>
  <c r="A39" i="4" l="1"/>
  <c r="B38" i="4"/>
  <c r="E23" i="2"/>
  <c r="F23" i="2" s="1"/>
  <c r="E26" i="1"/>
  <c r="F26" i="1" s="1"/>
  <c r="D27" i="1" s="1"/>
  <c r="A40" i="4" l="1"/>
  <c r="B39" i="4"/>
  <c r="D24" i="2"/>
  <c r="B24" i="2" s="1"/>
  <c r="E27" i="1"/>
  <c r="F27" i="1" s="1"/>
  <c r="D28" i="1" s="1"/>
  <c r="A41" i="4" l="1"/>
  <c r="B40" i="4"/>
  <c r="E24" i="2"/>
  <c r="F24" i="2" s="1"/>
  <c r="E28" i="1"/>
  <c r="F28" i="1" s="1"/>
  <c r="D29" i="1" s="1"/>
  <c r="A42" i="4" l="1"/>
  <c r="B41" i="4"/>
  <c r="D25" i="2"/>
  <c r="B25" i="2" s="1"/>
  <c r="E29" i="1"/>
  <c r="F29" i="1" s="1"/>
  <c r="D30" i="1" s="1"/>
  <c r="A43" i="4" l="1"/>
  <c r="B42" i="4"/>
  <c r="E25" i="2"/>
  <c r="F25" i="2" s="1"/>
  <c r="E30" i="1"/>
  <c r="F30" i="1" s="1"/>
  <c r="D31" i="1" s="1"/>
  <c r="A44" i="4" l="1"/>
  <c r="B43" i="4"/>
  <c r="D26" i="2"/>
  <c r="B26" i="2" s="1"/>
  <c r="E31" i="1"/>
  <c r="F31" i="1" s="1"/>
  <c r="D32" i="1" s="1"/>
  <c r="A45" i="4" l="1"/>
  <c r="B44" i="4"/>
  <c r="E26" i="2"/>
  <c r="F26" i="2" s="1"/>
  <c r="E32" i="1"/>
  <c r="F32" i="1" s="1"/>
  <c r="D33" i="1" s="1"/>
  <c r="A46" i="4" l="1"/>
  <c r="B45" i="4"/>
  <c r="D27" i="2"/>
  <c r="B27" i="2" s="1"/>
  <c r="E33" i="1"/>
  <c r="F33" i="1" s="1"/>
  <c r="D34" i="1" s="1"/>
  <c r="A47" i="4" l="1"/>
  <c r="B46" i="4"/>
  <c r="E27" i="2"/>
  <c r="F27" i="2" s="1"/>
  <c r="E34" i="1"/>
  <c r="F34" i="1" s="1"/>
  <c r="D35" i="1" s="1"/>
  <c r="A48" i="4" l="1"/>
  <c r="B47" i="4"/>
  <c r="D28" i="2"/>
  <c r="B28" i="2" s="1"/>
  <c r="E35" i="1"/>
  <c r="F35" i="1" s="1"/>
  <c r="D36" i="1" s="1"/>
  <c r="A49" i="4" l="1"/>
  <c r="B48" i="4"/>
  <c r="E28" i="2"/>
  <c r="F28" i="2" s="1"/>
  <c r="E36" i="1"/>
  <c r="F36" i="1" s="1"/>
  <c r="D37" i="1" s="1"/>
  <c r="A50" i="4" l="1"/>
  <c r="B49" i="4"/>
  <c r="D29" i="2"/>
  <c r="B29" i="2" s="1"/>
  <c r="E37" i="1"/>
  <c r="F37" i="1" s="1"/>
  <c r="D38" i="1" s="1"/>
  <c r="A51" i="4" l="1"/>
  <c r="B50" i="4"/>
  <c r="E29" i="2"/>
  <c r="F29" i="2" s="1"/>
  <c r="E38" i="1"/>
  <c r="F38" i="1" s="1"/>
  <c r="D39" i="1" s="1"/>
  <c r="A52" i="4" l="1"/>
  <c r="B51" i="4"/>
  <c r="D30" i="2"/>
  <c r="B30" i="2" s="1"/>
  <c r="E39" i="1"/>
  <c r="F39" i="1" s="1"/>
  <c r="D40" i="1" s="1"/>
  <c r="A53" i="4" l="1"/>
  <c r="B52" i="4"/>
  <c r="E30" i="2"/>
  <c r="F30" i="2" s="1"/>
  <c r="E40" i="1"/>
  <c r="F40" i="1" s="1"/>
  <c r="D41" i="1" s="1"/>
  <c r="A54" i="4" l="1"/>
  <c r="B53" i="4"/>
  <c r="D31" i="2"/>
  <c r="B31" i="2" s="1"/>
  <c r="E41" i="1"/>
  <c r="F41" i="1" s="1"/>
  <c r="D42" i="1" s="1"/>
  <c r="A55" i="4" l="1"/>
  <c r="B54" i="4"/>
  <c r="E31" i="2"/>
  <c r="F31" i="2" s="1"/>
  <c r="E42" i="1"/>
  <c r="F42" i="1" s="1"/>
  <c r="D43" i="1" s="1"/>
  <c r="A56" i="4" l="1"/>
  <c r="B55" i="4"/>
  <c r="D32" i="2"/>
  <c r="B32" i="2" s="1"/>
  <c r="E43" i="1"/>
  <c r="F43" i="1" s="1"/>
  <c r="D44" i="1" s="1"/>
  <c r="A57" i="4" l="1"/>
  <c r="B56" i="4"/>
  <c r="E32" i="2"/>
  <c r="F32" i="2" s="1"/>
  <c r="E44" i="1"/>
  <c r="F44" i="1" s="1"/>
  <c r="D45" i="1" s="1"/>
  <c r="A58" i="4" l="1"/>
  <c r="B57" i="4"/>
  <c r="D33" i="2"/>
  <c r="B33" i="2" s="1"/>
  <c r="E45" i="1"/>
  <c r="F45" i="1" s="1"/>
  <c r="D46" i="1" s="1"/>
  <c r="A59" i="4" l="1"/>
  <c r="B58" i="4"/>
  <c r="E33" i="2"/>
  <c r="F33" i="2" s="1"/>
  <c r="E46" i="1"/>
  <c r="F46" i="1" s="1"/>
  <c r="D47" i="1" s="1"/>
  <c r="A60" i="4" l="1"/>
  <c r="B59" i="4"/>
  <c r="D34" i="2"/>
  <c r="B34" i="2" s="1"/>
  <c r="E47" i="1"/>
  <c r="F47" i="1" s="1"/>
  <c r="D48" i="1" s="1"/>
  <c r="A61" i="4" l="1"/>
  <c r="B60" i="4"/>
  <c r="E34" i="2"/>
  <c r="F34" i="2" s="1"/>
  <c r="E48" i="1"/>
  <c r="F48" i="1" s="1"/>
  <c r="D49" i="1" s="1"/>
  <c r="A62" i="4" l="1"/>
  <c r="B61" i="4"/>
  <c r="D35" i="2"/>
  <c r="B35" i="2" s="1"/>
  <c r="E49" i="1"/>
  <c r="F49" i="1" s="1"/>
  <c r="D50" i="1" s="1"/>
  <c r="A63" i="4" l="1"/>
  <c r="B62" i="4"/>
  <c r="E35" i="2"/>
  <c r="F35" i="2" s="1"/>
  <c r="E50" i="1"/>
  <c r="F50" i="1" s="1"/>
  <c r="D51" i="1" s="1"/>
  <c r="A64" i="4" l="1"/>
  <c r="B63" i="4"/>
  <c r="D36" i="2"/>
  <c r="B36" i="2" s="1"/>
  <c r="E51" i="1"/>
  <c r="F51" i="1" s="1"/>
  <c r="D52" i="1" s="1"/>
  <c r="A65" i="4" l="1"/>
  <c r="B64" i="4"/>
  <c r="E36" i="2"/>
  <c r="F36" i="2" s="1"/>
  <c r="E52" i="1"/>
  <c r="F52" i="1" s="1"/>
  <c r="D53" i="1" s="1"/>
  <c r="A66" i="4" l="1"/>
  <c r="B65" i="4"/>
  <c r="D37" i="2"/>
  <c r="B37" i="2" s="1"/>
  <c r="E53" i="1"/>
  <c r="F53" i="1" s="1"/>
  <c r="D54" i="1" s="1"/>
  <c r="A67" i="4" l="1"/>
  <c r="B66" i="4"/>
  <c r="E37" i="2"/>
  <c r="F37" i="2" s="1"/>
  <c r="E54" i="1"/>
  <c r="F54" i="1" s="1"/>
  <c r="D55" i="1" s="1"/>
  <c r="A68" i="4" l="1"/>
  <c r="B67" i="4"/>
  <c r="D38" i="2"/>
  <c r="B38" i="2" s="1"/>
  <c r="E55" i="1"/>
  <c r="F55" i="1" s="1"/>
  <c r="D56" i="1" s="1"/>
  <c r="A69" i="4" l="1"/>
  <c r="B68" i="4"/>
  <c r="E38" i="2"/>
  <c r="F38" i="2" s="1"/>
  <c r="E56" i="1"/>
  <c r="F56" i="1" s="1"/>
  <c r="D57" i="1" s="1"/>
  <c r="A70" i="4" l="1"/>
  <c r="B69" i="4"/>
  <c r="D39" i="2"/>
  <c r="B39" i="2" s="1"/>
  <c r="E57" i="1"/>
  <c r="F57" i="1" s="1"/>
  <c r="D58" i="1" s="1"/>
  <c r="A71" i="4" l="1"/>
  <c r="B70" i="4"/>
  <c r="E39" i="2"/>
  <c r="F39" i="2" s="1"/>
  <c r="E58" i="1"/>
  <c r="F58" i="1" s="1"/>
  <c r="D59" i="1" s="1"/>
  <c r="A72" i="4" l="1"/>
  <c r="B71" i="4"/>
  <c r="D40" i="2"/>
  <c r="B40" i="2" s="1"/>
  <c r="E59" i="1"/>
  <c r="F59" i="1" s="1"/>
  <c r="D60" i="1" s="1"/>
  <c r="A73" i="4" l="1"/>
  <c r="B72" i="4"/>
  <c r="E40" i="2"/>
  <c r="F40" i="2" s="1"/>
  <c r="E60" i="1"/>
  <c r="F60" i="1" s="1"/>
  <c r="D61" i="1" s="1"/>
  <c r="A74" i="4" l="1"/>
  <c r="B73" i="4"/>
  <c r="D41" i="2"/>
  <c r="B41" i="2" s="1"/>
  <c r="E61" i="1"/>
  <c r="F61" i="1" s="1"/>
  <c r="D62" i="1" s="1"/>
  <c r="A75" i="4" l="1"/>
  <c r="B74" i="4"/>
  <c r="E41" i="2"/>
  <c r="F41" i="2" s="1"/>
  <c r="E62" i="1"/>
  <c r="F62" i="1" s="1"/>
  <c r="D63" i="1" s="1"/>
  <c r="A76" i="4" l="1"/>
  <c r="B75" i="4"/>
  <c r="D42" i="2"/>
  <c r="B42" i="2" s="1"/>
  <c r="E63" i="1"/>
  <c r="F63" i="1" s="1"/>
  <c r="D64" i="1" s="1"/>
  <c r="A77" i="4" l="1"/>
  <c r="B76" i="4"/>
  <c r="E42" i="2"/>
  <c r="F42" i="2" s="1"/>
  <c r="E64" i="1"/>
  <c r="F64" i="1" s="1"/>
  <c r="D65" i="1" s="1"/>
  <c r="A78" i="4" l="1"/>
  <c r="B77" i="4"/>
  <c r="D43" i="2"/>
  <c r="B43" i="2" s="1"/>
  <c r="E65" i="1"/>
  <c r="F65" i="1" s="1"/>
  <c r="D66" i="1" s="1"/>
  <c r="A79" i="4" l="1"/>
  <c r="B78" i="4"/>
  <c r="E43" i="2"/>
  <c r="F43" i="2" s="1"/>
  <c r="E66" i="1"/>
  <c r="F66" i="1" s="1"/>
  <c r="D67" i="1" s="1"/>
  <c r="A80" i="4" l="1"/>
  <c r="B79" i="4"/>
  <c r="D44" i="2"/>
  <c r="B44" i="2" s="1"/>
  <c r="E67" i="1"/>
  <c r="F67" i="1" s="1"/>
  <c r="D68" i="1" s="1"/>
  <c r="A81" i="4" l="1"/>
  <c r="B80" i="4"/>
  <c r="E44" i="2"/>
  <c r="F44" i="2" s="1"/>
  <c r="E68" i="1"/>
  <c r="F68" i="1" s="1"/>
  <c r="D69" i="1" s="1"/>
  <c r="A82" i="4" l="1"/>
  <c r="B81" i="4"/>
  <c r="D45" i="2"/>
  <c r="B45" i="2" s="1"/>
  <c r="E69" i="1"/>
  <c r="F69" i="1" s="1"/>
  <c r="D70" i="1" s="1"/>
  <c r="A83" i="4" l="1"/>
  <c r="B82" i="4"/>
  <c r="E45" i="2"/>
  <c r="F45" i="2" s="1"/>
  <c r="E70" i="1"/>
  <c r="F70" i="1" s="1"/>
  <c r="D71" i="1" s="1"/>
  <c r="A84" i="4" l="1"/>
  <c r="B83" i="4"/>
  <c r="D46" i="2"/>
  <c r="B46" i="2" s="1"/>
  <c r="E71" i="1"/>
  <c r="F71" i="1" s="1"/>
  <c r="D72" i="1" s="1"/>
  <c r="A85" i="4" l="1"/>
  <c r="B84" i="4"/>
  <c r="E46" i="2"/>
  <c r="F46" i="2" s="1"/>
  <c r="E72" i="1"/>
  <c r="F72" i="1" s="1"/>
  <c r="D73" i="1" s="1"/>
  <c r="A86" i="4" l="1"/>
  <c r="B85" i="4"/>
  <c r="D47" i="2"/>
  <c r="B47" i="2" s="1"/>
  <c r="E73" i="1"/>
  <c r="F73" i="1" s="1"/>
  <c r="D74" i="1" s="1"/>
  <c r="A87" i="4" l="1"/>
  <c r="B86" i="4"/>
  <c r="E47" i="2"/>
  <c r="F47" i="2" s="1"/>
  <c r="E74" i="1"/>
  <c r="F74" i="1" s="1"/>
  <c r="D75" i="1" s="1"/>
  <c r="A88" i="4" l="1"/>
  <c r="B87" i="4"/>
  <c r="D48" i="2"/>
  <c r="B48" i="2" s="1"/>
  <c r="E75" i="1"/>
  <c r="F75" i="1" s="1"/>
  <c r="D76" i="1" s="1"/>
  <c r="A89" i="4" l="1"/>
  <c r="B88" i="4"/>
  <c r="E48" i="2"/>
  <c r="F48" i="2" s="1"/>
  <c r="E76" i="1"/>
  <c r="F76" i="1" s="1"/>
  <c r="D77" i="1" s="1"/>
  <c r="A90" i="4" l="1"/>
  <c r="B89" i="4"/>
  <c r="D49" i="2"/>
  <c r="B49" i="2" s="1"/>
  <c r="E77" i="1"/>
  <c r="F77" i="1" s="1"/>
  <c r="D78" i="1" s="1"/>
  <c r="A91" i="4" l="1"/>
  <c r="B90" i="4"/>
  <c r="E49" i="2"/>
  <c r="F49" i="2" s="1"/>
  <c r="E78" i="1"/>
  <c r="F78" i="1" s="1"/>
  <c r="D79" i="1" s="1"/>
  <c r="A92" i="4" l="1"/>
  <c r="B91" i="4"/>
  <c r="D50" i="2"/>
  <c r="B50" i="2" s="1"/>
  <c r="E79" i="1"/>
  <c r="F79" i="1" s="1"/>
  <c r="D80" i="1" s="1"/>
  <c r="A93" i="4" l="1"/>
  <c r="B92" i="4"/>
  <c r="E50" i="2"/>
  <c r="F50" i="2" s="1"/>
  <c r="E80" i="1"/>
  <c r="F80" i="1" s="1"/>
  <c r="D81" i="1" s="1"/>
  <c r="A94" i="4" l="1"/>
  <c r="B93" i="4"/>
  <c r="D51" i="2"/>
  <c r="B51" i="2" s="1"/>
  <c r="E81" i="1"/>
  <c r="F81" i="1" s="1"/>
  <c r="D82" i="1" s="1"/>
  <c r="A95" i="4" l="1"/>
  <c r="B94" i="4"/>
  <c r="E51" i="2"/>
  <c r="F51" i="2" s="1"/>
  <c r="E82" i="1"/>
  <c r="F82" i="1" s="1"/>
  <c r="D83" i="1" s="1"/>
  <c r="A96" i="4" l="1"/>
  <c r="B95" i="4"/>
  <c r="D52" i="2"/>
  <c r="B52" i="2" s="1"/>
  <c r="E83" i="1"/>
  <c r="F83" i="1" s="1"/>
  <c r="D84" i="1" s="1"/>
  <c r="A97" i="4" l="1"/>
  <c r="B96" i="4"/>
  <c r="E52" i="2"/>
  <c r="F52" i="2" s="1"/>
  <c r="E84" i="1"/>
  <c r="F84" i="1" s="1"/>
  <c r="D85" i="1" s="1"/>
  <c r="A98" i="4" l="1"/>
  <c r="B97" i="4"/>
  <c r="D53" i="2"/>
  <c r="B53" i="2" s="1"/>
  <c r="E85" i="1"/>
  <c r="F85" i="1" s="1"/>
  <c r="D86" i="1" s="1"/>
  <c r="A99" i="4" l="1"/>
  <c r="B98" i="4"/>
  <c r="E53" i="2"/>
  <c r="F53" i="2" s="1"/>
  <c r="E86" i="1"/>
  <c r="F86" i="1" s="1"/>
  <c r="D87" i="1" s="1"/>
  <c r="A100" i="4" l="1"/>
  <c r="B99" i="4"/>
  <c r="D54" i="2"/>
  <c r="B54" i="2" s="1"/>
  <c r="E87" i="1"/>
  <c r="F87" i="1" s="1"/>
  <c r="D88" i="1" s="1"/>
  <c r="A101" i="4" l="1"/>
  <c r="B100" i="4"/>
  <c r="E54" i="2"/>
  <c r="F54" i="2" s="1"/>
  <c r="E88" i="1"/>
  <c r="F88" i="1" s="1"/>
  <c r="D89" i="1" s="1"/>
  <c r="A102" i="4" l="1"/>
  <c r="B101" i="4"/>
  <c r="D55" i="2"/>
  <c r="B55" i="2" s="1"/>
  <c r="E89" i="1"/>
  <c r="F89" i="1" s="1"/>
  <c r="D90" i="1" s="1"/>
  <c r="A103" i="4" l="1"/>
  <c r="B102" i="4"/>
  <c r="E55" i="2"/>
  <c r="F55" i="2" s="1"/>
  <c r="E90" i="1"/>
  <c r="F90" i="1" s="1"/>
  <c r="D91" i="1" s="1"/>
  <c r="A104" i="4" l="1"/>
  <c r="B103" i="4"/>
  <c r="D56" i="2"/>
  <c r="B56" i="2" s="1"/>
  <c r="E91" i="1"/>
  <c r="F91" i="1" s="1"/>
  <c r="D92" i="1" s="1"/>
  <c r="A105" i="4" l="1"/>
  <c r="B104" i="4"/>
  <c r="E56" i="2"/>
  <c r="F56" i="2" s="1"/>
  <c r="E92" i="1"/>
  <c r="F92" i="1" s="1"/>
  <c r="D93" i="1" s="1"/>
  <c r="A106" i="4" l="1"/>
  <c r="B105" i="4"/>
  <c r="D57" i="2"/>
  <c r="B57" i="2" s="1"/>
  <c r="E93" i="1"/>
  <c r="F93" i="1" s="1"/>
  <c r="D94" i="1" s="1"/>
  <c r="A107" i="4" l="1"/>
  <c r="B106" i="4"/>
  <c r="E57" i="2"/>
  <c r="F57" i="2" s="1"/>
  <c r="E94" i="1"/>
  <c r="F94" i="1" s="1"/>
  <c r="D95" i="1" s="1"/>
  <c r="A108" i="4" l="1"/>
  <c r="B107" i="4"/>
  <c r="D58" i="2"/>
  <c r="B58" i="2" s="1"/>
  <c r="E95" i="1"/>
  <c r="F95" i="1" s="1"/>
  <c r="D96" i="1" s="1"/>
  <c r="A109" i="4" l="1"/>
  <c r="B108" i="4"/>
  <c r="E58" i="2"/>
  <c r="F58" i="2" s="1"/>
  <c r="E96" i="1"/>
  <c r="F96" i="1" s="1"/>
  <c r="D97" i="1" s="1"/>
  <c r="A110" i="4" l="1"/>
  <c r="B109" i="4"/>
  <c r="D59" i="2"/>
  <c r="B59" i="2" s="1"/>
  <c r="E97" i="1"/>
  <c r="F97" i="1" s="1"/>
  <c r="D98" i="1" s="1"/>
  <c r="A111" i="4" l="1"/>
  <c r="B110" i="4"/>
  <c r="E59" i="2"/>
  <c r="F59" i="2" s="1"/>
  <c r="E98" i="1"/>
  <c r="F98" i="1" s="1"/>
  <c r="D99" i="1" s="1"/>
  <c r="A112" i="4" l="1"/>
  <c r="B111" i="4"/>
  <c r="D60" i="2"/>
  <c r="B60" i="2" s="1"/>
  <c r="E99" i="1"/>
  <c r="F99" i="1" s="1"/>
  <c r="D100" i="1" s="1"/>
  <c r="A113" i="4" l="1"/>
  <c r="B112" i="4"/>
  <c r="E60" i="2"/>
  <c r="F60" i="2" s="1"/>
  <c r="E100" i="1"/>
  <c r="F100" i="1" s="1"/>
  <c r="D101" i="1" s="1"/>
  <c r="A114" i="4" l="1"/>
  <c r="B113" i="4"/>
  <c r="D61" i="2"/>
  <c r="B61" i="2" s="1"/>
  <c r="E101" i="1"/>
  <c r="F101" i="1" s="1"/>
  <c r="D102" i="1" s="1"/>
  <c r="A115" i="4" l="1"/>
  <c r="B114" i="4"/>
  <c r="E61" i="2"/>
  <c r="F61" i="2" s="1"/>
  <c r="E102" i="1"/>
  <c r="F102" i="1" s="1"/>
  <c r="D103" i="1" s="1"/>
  <c r="A116" i="4" l="1"/>
  <c r="B115" i="4"/>
  <c r="D62" i="2"/>
  <c r="B62" i="2" s="1"/>
  <c r="E103" i="1"/>
  <c r="F103" i="1" s="1"/>
  <c r="D104" i="1" s="1"/>
  <c r="A117" i="4" l="1"/>
  <c r="B116" i="4"/>
  <c r="E62" i="2"/>
  <c r="F62" i="2" s="1"/>
  <c r="E104" i="1"/>
  <c r="F104" i="1" s="1"/>
  <c r="D105" i="1" s="1"/>
  <c r="A118" i="4" l="1"/>
  <c r="B117" i="4"/>
  <c r="D63" i="2"/>
  <c r="B63" i="2" s="1"/>
  <c r="E105" i="1"/>
  <c r="F105" i="1" s="1"/>
  <c r="D106" i="1" s="1"/>
  <c r="A119" i="4" l="1"/>
  <c r="B118" i="4"/>
  <c r="E63" i="2"/>
  <c r="F63" i="2" s="1"/>
  <c r="E106" i="1"/>
  <c r="F106" i="1" s="1"/>
  <c r="D107" i="1" s="1"/>
  <c r="A120" i="4" l="1"/>
  <c r="B119" i="4"/>
  <c r="D64" i="2"/>
  <c r="B64" i="2" s="1"/>
  <c r="E107" i="1"/>
  <c r="F107" i="1" s="1"/>
  <c r="D108" i="1" s="1"/>
  <c r="A121" i="4" l="1"/>
  <c r="B120" i="4"/>
  <c r="E64" i="2"/>
  <c r="F64" i="2" s="1"/>
  <c r="E108" i="1"/>
  <c r="F108" i="1" s="1"/>
  <c r="D109" i="1" s="1"/>
  <c r="A122" i="4" l="1"/>
  <c r="B121" i="4"/>
  <c r="D65" i="2"/>
  <c r="B65" i="2" s="1"/>
  <c r="E109" i="1"/>
  <c r="F109" i="1" s="1"/>
  <c r="D110" i="1" s="1"/>
  <c r="A123" i="4" l="1"/>
  <c r="B122" i="4"/>
  <c r="E65" i="2"/>
  <c r="F65" i="2" s="1"/>
  <c r="E110" i="1"/>
  <c r="F110" i="1" s="1"/>
  <c r="D111" i="1" s="1"/>
  <c r="A124" i="4" l="1"/>
  <c r="B123" i="4"/>
  <c r="D66" i="2"/>
  <c r="B66" i="2" s="1"/>
  <c r="E111" i="1"/>
  <c r="F111" i="1" s="1"/>
  <c r="D112" i="1" s="1"/>
  <c r="A125" i="4" l="1"/>
  <c r="B124" i="4"/>
  <c r="E66" i="2"/>
  <c r="F66" i="2" s="1"/>
  <c r="E112" i="1"/>
  <c r="F112" i="1" s="1"/>
  <c r="D113" i="1" s="1"/>
  <c r="A126" i="4" l="1"/>
  <c r="B125" i="4"/>
  <c r="D67" i="2"/>
  <c r="B67" i="2" s="1"/>
  <c r="E113" i="1"/>
  <c r="F113" i="1" s="1"/>
  <c r="D114" i="1" s="1"/>
  <c r="A127" i="4" l="1"/>
  <c r="B126" i="4"/>
  <c r="E67" i="2"/>
  <c r="F67" i="2" s="1"/>
  <c r="E114" i="1"/>
  <c r="F114" i="1" s="1"/>
  <c r="D115" i="1" s="1"/>
  <c r="A128" i="4" l="1"/>
  <c r="B127" i="4"/>
  <c r="D68" i="2"/>
  <c r="B68" i="2" s="1"/>
  <c r="E115" i="1"/>
  <c r="F115" i="1" s="1"/>
  <c r="D116" i="1" s="1"/>
  <c r="A129" i="4" l="1"/>
  <c r="B128" i="4"/>
  <c r="E68" i="2"/>
  <c r="F68" i="2" s="1"/>
  <c r="E116" i="1"/>
  <c r="F116" i="1" s="1"/>
  <c r="D117" i="1" s="1"/>
  <c r="A130" i="4" l="1"/>
  <c r="B129" i="4"/>
  <c r="D69" i="2"/>
  <c r="B69" i="2" s="1"/>
  <c r="E117" i="1"/>
  <c r="F117" i="1" s="1"/>
  <c r="D118" i="1" s="1"/>
  <c r="A131" i="4" l="1"/>
  <c r="B130" i="4"/>
  <c r="E69" i="2"/>
  <c r="F69" i="2" s="1"/>
  <c r="E118" i="1"/>
  <c r="F118" i="1" s="1"/>
  <c r="D119" i="1" s="1"/>
  <c r="A132" i="4" l="1"/>
  <c r="B131" i="4"/>
  <c r="D70" i="2"/>
  <c r="B70" i="2" s="1"/>
  <c r="E119" i="1"/>
  <c r="F119" i="1" s="1"/>
  <c r="D120" i="1" s="1"/>
  <c r="A133" i="4" l="1"/>
  <c r="B132" i="4"/>
  <c r="E70" i="2"/>
  <c r="F70" i="2" s="1"/>
  <c r="E120" i="1"/>
  <c r="F120" i="1" s="1"/>
  <c r="D121" i="1" s="1"/>
  <c r="A134" i="4" l="1"/>
  <c r="B133" i="4"/>
  <c r="D71" i="2"/>
  <c r="B71" i="2" s="1"/>
  <c r="E121" i="1"/>
  <c r="F121" i="1" s="1"/>
  <c r="D122" i="1" s="1"/>
  <c r="A135" i="4" l="1"/>
  <c r="B134" i="4"/>
  <c r="E71" i="2"/>
  <c r="F71" i="2" s="1"/>
  <c r="E122" i="1"/>
  <c r="F122" i="1" s="1"/>
  <c r="D123" i="1" s="1"/>
  <c r="A136" i="4" l="1"/>
  <c r="B135" i="4"/>
  <c r="D72" i="2"/>
  <c r="B72" i="2" s="1"/>
  <c r="E123" i="1"/>
  <c r="F123" i="1" s="1"/>
  <c r="D124" i="1" s="1"/>
  <c r="A137" i="4" l="1"/>
  <c r="B136" i="4"/>
  <c r="E72" i="2"/>
  <c r="F72" i="2" s="1"/>
  <c r="E124" i="1"/>
  <c r="F124" i="1" s="1"/>
  <c r="D125" i="1" s="1"/>
  <c r="A138" i="4" l="1"/>
  <c r="B137" i="4"/>
  <c r="D73" i="2"/>
  <c r="B73" i="2" s="1"/>
  <c r="E125" i="1"/>
  <c r="F125" i="1" s="1"/>
  <c r="D126" i="1" s="1"/>
  <c r="A139" i="4" l="1"/>
  <c r="B138" i="4"/>
  <c r="E73" i="2"/>
  <c r="F73" i="2" s="1"/>
  <c r="E126" i="1"/>
  <c r="F126" i="1" s="1"/>
  <c r="D127" i="1" s="1"/>
  <c r="A140" i="4" l="1"/>
  <c r="B139" i="4"/>
  <c r="D74" i="2"/>
  <c r="B74" i="2" s="1"/>
  <c r="E127" i="1"/>
  <c r="F127" i="1" s="1"/>
  <c r="D128" i="1" s="1"/>
  <c r="A141" i="4" l="1"/>
  <c r="B140" i="4"/>
  <c r="E74" i="2"/>
  <c r="F74" i="2" s="1"/>
  <c r="E128" i="1"/>
  <c r="F128" i="1" s="1"/>
  <c r="D129" i="1" s="1"/>
  <c r="A142" i="4" l="1"/>
  <c r="B141" i="4"/>
  <c r="D75" i="2"/>
  <c r="B75" i="2" s="1"/>
  <c r="E129" i="1"/>
  <c r="F129" i="1" s="1"/>
  <c r="D130" i="1" s="1"/>
  <c r="A143" i="4" l="1"/>
  <c r="B142" i="4"/>
  <c r="E75" i="2"/>
  <c r="F75" i="2" s="1"/>
  <c r="E130" i="1"/>
  <c r="F130" i="1" s="1"/>
  <c r="D131" i="1" s="1"/>
  <c r="A144" i="4" l="1"/>
  <c r="B143" i="4"/>
  <c r="D76" i="2"/>
  <c r="B76" i="2" s="1"/>
  <c r="E131" i="1"/>
  <c r="F131" i="1" s="1"/>
  <c r="D132" i="1" s="1"/>
  <c r="A145" i="4" l="1"/>
  <c r="B144" i="4"/>
  <c r="E76" i="2"/>
  <c r="F76" i="2" s="1"/>
  <c r="E132" i="1"/>
  <c r="F132" i="1" s="1"/>
  <c r="D133" i="1" s="1"/>
  <c r="A146" i="4" l="1"/>
  <c r="B145" i="4"/>
  <c r="D77" i="2"/>
  <c r="B77" i="2" s="1"/>
  <c r="E133" i="1"/>
  <c r="F133" i="1" s="1"/>
  <c r="D134" i="1" s="1"/>
  <c r="A147" i="4" l="1"/>
  <c r="B146" i="4"/>
  <c r="E77" i="2"/>
  <c r="F77" i="2" s="1"/>
  <c r="E134" i="1"/>
  <c r="F134" i="1" s="1"/>
  <c r="D135" i="1" s="1"/>
  <c r="A148" i="4" l="1"/>
  <c r="B147" i="4"/>
  <c r="D78" i="2"/>
  <c r="B78" i="2" s="1"/>
  <c r="E135" i="1"/>
  <c r="F135" i="1" s="1"/>
  <c r="D136" i="1" s="1"/>
  <c r="A149" i="4" l="1"/>
  <c r="B148" i="4"/>
  <c r="E78" i="2"/>
  <c r="F78" i="2" s="1"/>
  <c r="E136" i="1"/>
  <c r="F136" i="1" s="1"/>
  <c r="D137" i="1" s="1"/>
  <c r="A150" i="4" l="1"/>
  <c r="B149" i="4"/>
  <c r="D79" i="2"/>
  <c r="B79" i="2" s="1"/>
  <c r="E137" i="1"/>
  <c r="F137" i="1" s="1"/>
  <c r="D138" i="1" s="1"/>
  <c r="A151" i="4" l="1"/>
  <c r="B150" i="4"/>
  <c r="E79" i="2"/>
  <c r="F79" i="2" s="1"/>
  <c r="E138" i="1"/>
  <c r="F138" i="1" s="1"/>
  <c r="D139" i="1" s="1"/>
  <c r="A152" i="4" l="1"/>
  <c r="B151" i="4"/>
  <c r="D80" i="2"/>
  <c r="B80" i="2" s="1"/>
  <c r="E139" i="1"/>
  <c r="F139" i="1" s="1"/>
  <c r="D140" i="1" s="1"/>
  <c r="A153" i="4" l="1"/>
  <c r="B152" i="4"/>
  <c r="E80" i="2"/>
  <c r="F80" i="2" s="1"/>
  <c r="E140" i="1"/>
  <c r="F140" i="1" s="1"/>
  <c r="D141" i="1" s="1"/>
  <c r="A154" i="4" l="1"/>
  <c r="B153" i="4"/>
  <c r="D81" i="2"/>
  <c r="B81" i="2" s="1"/>
  <c r="E141" i="1"/>
  <c r="F141" i="1" s="1"/>
  <c r="D142" i="1" s="1"/>
  <c r="A155" i="4" l="1"/>
  <c r="B154" i="4"/>
  <c r="E81" i="2"/>
  <c r="F81" i="2" s="1"/>
  <c r="E142" i="1"/>
  <c r="F142" i="1" s="1"/>
  <c r="D143" i="1" s="1"/>
  <c r="A156" i="4" l="1"/>
  <c r="B155" i="4"/>
  <c r="D82" i="2"/>
  <c r="B82" i="2" s="1"/>
  <c r="E143" i="1"/>
  <c r="F143" i="1" s="1"/>
  <c r="D144" i="1" s="1"/>
  <c r="A157" i="4" l="1"/>
  <c r="B156" i="4"/>
  <c r="E82" i="2"/>
  <c r="F82" i="2" s="1"/>
  <c r="E144" i="1"/>
  <c r="F144" i="1" s="1"/>
  <c r="D145" i="1" s="1"/>
  <c r="A158" i="4" l="1"/>
  <c r="B157" i="4"/>
  <c r="D83" i="2"/>
  <c r="B83" i="2" s="1"/>
  <c r="E145" i="1"/>
  <c r="F145" i="1" s="1"/>
  <c r="D146" i="1" s="1"/>
  <c r="A159" i="4" l="1"/>
  <c r="B158" i="4"/>
  <c r="E83" i="2"/>
  <c r="F83" i="2" s="1"/>
  <c r="E146" i="1"/>
  <c r="F146" i="1" s="1"/>
  <c r="D147" i="1" s="1"/>
  <c r="A160" i="4" l="1"/>
  <c r="B159" i="4"/>
  <c r="D84" i="2"/>
  <c r="B84" i="2" s="1"/>
  <c r="E147" i="1"/>
  <c r="F147" i="1" s="1"/>
  <c r="D148" i="1" s="1"/>
  <c r="A161" i="4" l="1"/>
  <c r="B160" i="4"/>
  <c r="E84" i="2"/>
  <c r="F84" i="2" s="1"/>
  <c r="E148" i="1"/>
  <c r="F148" i="1" s="1"/>
  <c r="D149" i="1" s="1"/>
  <c r="A162" i="4" l="1"/>
  <c r="B161" i="4"/>
  <c r="D85" i="2"/>
  <c r="B85" i="2" s="1"/>
  <c r="E149" i="1"/>
  <c r="F149" i="1" s="1"/>
  <c r="D150" i="1" s="1"/>
  <c r="A163" i="4" l="1"/>
  <c r="B162" i="4"/>
  <c r="E85" i="2"/>
  <c r="F85" i="2" s="1"/>
  <c r="E150" i="1"/>
  <c r="F150" i="1" s="1"/>
  <c r="D151" i="1" s="1"/>
  <c r="A164" i="4" l="1"/>
  <c r="B163" i="4"/>
  <c r="D86" i="2"/>
  <c r="B86" i="2" s="1"/>
  <c r="E151" i="1"/>
  <c r="F151" i="1" s="1"/>
  <c r="D152" i="1" s="1"/>
  <c r="A165" i="4" l="1"/>
  <c r="B164" i="4"/>
  <c r="E86" i="2"/>
  <c r="F86" i="2" s="1"/>
  <c r="E152" i="1"/>
  <c r="F152" i="1" s="1"/>
  <c r="D153" i="1" s="1"/>
  <c r="A166" i="4" l="1"/>
  <c r="B165" i="4"/>
  <c r="D87" i="2"/>
  <c r="B87" i="2" s="1"/>
  <c r="E153" i="1"/>
  <c r="F153" i="1" s="1"/>
  <c r="D154" i="1" s="1"/>
  <c r="A167" i="4" l="1"/>
  <c r="B166" i="4"/>
  <c r="E87" i="2"/>
  <c r="F87" i="2" s="1"/>
  <c r="E154" i="1"/>
  <c r="F154" i="1" s="1"/>
  <c r="D155" i="1" s="1"/>
  <c r="A168" i="4" l="1"/>
  <c r="B167" i="4"/>
  <c r="D88" i="2"/>
  <c r="B88" i="2" s="1"/>
  <c r="E155" i="1"/>
  <c r="F155" i="1" s="1"/>
  <c r="D156" i="1" s="1"/>
  <c r="A169" i="4" l="1"/>
  <c r="B168" i="4"/>
  <c r="E88" i="2"/>
  <c r="F88" i="2" s="1"/>
  <c r="E156" i="1"/>
  <c r="F156" i="1" s="1"/>
  <c r="D157" i="1" s="1"/>
  <c r="A170" i="4" l="1"/>
  <c r="B169" i="4"/>
  <c r="D89" i="2"/>
  <c r="B89" i="2" s="1"/>
  <c r="E157" i="1"/>
  <c r="F157" i="1" s="1"/>
  <c r="D158" i="1" s="1"/>
  <c r="A171" i="4" l="1"/>
  <c r="B170" i="4"/>
  <c r="E89" i="2"/>
  <c r="F89" i="2" s="1"/>
  <c r="E158" i="1"/>
  <c r="F158" i="1" s="1"/>
  <c r="D159" i="1" s="1"/>
  <c r="A172" i="4" l="1"/>
  <c r="B171" i="4"/>
  <c r="D90" i="2"/>
  <c r="B90" i="2" s="1"/>
  <c r="E159" i="1"/>
  <c r="F159" i="1" s="1"/>
  <c r="D160" i="1" s="1"/>
  <c r="A173" i="4" l="1"/>
  <c r="B172" i="4"/>
  <c r="E90" i="2"/>
  <c r="F90" i="2" s="1"/>
  <c r="E160" i="1"/>
  <c r="F160" i="1" s="1"/>
  <c r="D161" i="1" s="1"/>
  <c r="A174" i="4" l="1"/>
  <c r="B173" i="4"/>
  <c r="D91" i="2"/>
  <c r="B91" i="2" s="1"/>
  <c r="E161" i="1"/>
  <c r="F161" i="1" s="1"/>
  <c r="D162" i="1" s="1"/>
  <c r="A175" i="4" l="1"/>
  <c r="B174" i="4"/>
  <c r="E91" i="2"/>
  <c r="F91" i="2" s="1"/>
  <c r="E162" i="1"/>
  <c r="F162" i="1" s="1"/>
  <c r="D163" i="1" s="1"/>
  <c r="A176" i="4" l="1"/>
  <c r="B175" i="4"/>
  <c r="D92" i="2"/>
  <c r="B92" i="2" s="1"/>
  <c r="E163" i="1"/>
  <c r="F163" i="1" s="1"/>
  <c r="D164" i="1" s="1"/>
  <c r="A177" i="4" l="1"/>
  <c r="B176" i="4"/>
  <c r="E92" i="2"/>
  <c r="F92" i="2" s="1"/>
  <c r="E164" i="1"/>
  <c r="F164" i="1" s="1"/>
  <c r="D165" i="1" s="1"/>
  <c r="A178" i="4" l="1"/>
  <c r="B177" i="4"/>
  <c r="D93" i="2"/>
  <c r="B93" i="2" s="1"/>
  <c r="E165" i="1"/>
  <c r="F165" i="1" s="1"/>
  <c r="D166" i="1" s="1"/>
  <c r="A179" i="4" l="1"/>
  <c r="B178" i="4"/>
  <c r="E93" i="2"/>
  <c r="F93" i="2" s="1"/>
  <c r="E166" i="1"/>
  <c r="F166" i="1" s="1"/>
  <c r="D167" i="1" s="1"/>
  <c r="A180" i="4" l="1"/>
  <c r="B179" i="4"/>
  <c r="D94" i="2"/>
  <c r="B94" i="2" s="1"/>
  <c r="E167" i="1"/>
  <c r="F167" i="1" s="1"/>
  <c r="D168" i="1" s="1"/>
  <c r="A181" i="4" l="1"/>
  <c r="B180" i="4"/>
  <c r="E94" i="2"/>
  <c r="F94" i="2" s="1"/>
  <c r="E168" i="1"/>
  <c r="F168" i="1" s="1"/>
  <c r="D169" i="1" s="1"/>
  <c r="A182" i="4" l="1"/>
  <c r="B181" i="4"/>
  <c r="D95" i="2"/>
  <c r="B95" i="2" s="1"/>
  <c r="E169" i="1"/>
  <c r="F169" i="1" s="1"/>
  <c r="D170" i="1" s="1"/>
  <c r="A183" i="4" l="1"/>
  <c r="B182" i="4"/>
  <c r="E95" i="2"/>
  <c r="F95" i="2" s="1"/>
  <c r="E170" i="1"/>
  <c r="F170" i="1" s="1"/>
  <c r="D171" i="1" s="1"/>
  <c r="A184" i="4" l="1"/>
  <c r="B183" i="4"/>
  <c r="D96" i="2"/>
  <c r="B96" i="2" s="1"/>
  <c r="E171" i="1"/>
  <c r="F171" i="1" s="1"/>
  <c r="D172" i="1" s="1"/>
  <c r="A185" i="4" l="1"/>
  <c r="B184" i="4"/>
  <c r="E96" i="2"/>
  <c r="F96" i="2" s="1"/>
  <c r="E172" i="1"/>
  <c r="F172" i="1" s="1"/>
  <c r="D173" i="1" s="1"/>
  <c r="A186" i="4" l="1"/>
  <c r="B185" i="4"/>
  <c r="D97" i="2"/>
  <c r="B97" i="2" s="1"/>
  <c r="E173" i="1"/>
  <c r="F173" i="1" s="1"/>
  <c r="D174" i="1" s="1"/>
  <c r="A187" i="4" l="1"/>
  <c r="B186" i="4"/>
  <c r="E97" i="2"/>
  <c r="F97" i="2" s="1"/>
  <c r="E174" i="1"/>
  <c r="F174" i="1" s="1"/>
  <c r="D175" i="1" s="1"/>
  <c r="A188" i="4" l="1"/>
  <c r="B187" i="4"/>
  <c r="D98" i="2"/>
  <c r="B98" i="2" s="1"/>
  <c r="E175" i="1"/>
  <c r="F175" i="1" s="1"/>
  <c r="D176" i="1" s="1"/>
  <c r="A189" i="4" l="1"/>
  <c r="B188" i="4"/>
  <c r="E98" i="2"/>
  <c r="F98" i="2" s="1"/>
  <c r="E176" i="1"/>
  <c r="F176" i="1" s="1"/>
  <c r="D177" i="1" s="1"/>
  <c r="A190" i="4" l="1"/>
  <c r="B189" i="4"/>
  <c r="D99" i="2"/>
  <c r="B99" i="2" s="1"/>
  <c r="E177" i="1"/>
  <c r="F177" i="1" s="1"/>
  <c r="D178" i="1" s="1"/>
  <c r="A191" i="4" l="1"/>
  <c r="B190" i="4"/>
  <c r="E99" i="2"/>
  <c r="F99" i="2" s="1"/>
  <c r="E178" i="1"/>
  <c r="F178" i="1" s="1"/>
  <c r="D179" i="1" s="1"/>
  <c r="A192" i="4" l="1"/>
  <c r="B191" i="4"/>
  <c r="D100" i="2"/>
  <c r="B100" i="2" s="1"/>
  <c r="E179" i="1"/>
  <c r="F179" i="1" s="1"/>
  <c r="D180" i="1" s="1"/>
  <c r="A193" i="4" l="1"/>
  <c r="B192" i="4"/>
  <c r="E100" i="2"/>
  <c r="F100" i="2" s="1"/>
  <c r="E180" i="1"/>
  <c r="F180" i="1" s="1"/>
  <c r="D181" i="1" s="1"/>
  <c r="A194" i="4" l="1"/>
  <c r="B193" i="4"/>
  <c r="D101" i="2"/>
  <c r="B101" i="2" s="1"/>
  <c r="E181" i="1"/>
  <c r="F181" i="1" s="1"/>
  <c r="D182" i="1" s="1"/>
  <c r="A195" i="4" l="1"/>
  <c r="B194" i="4"/>
  <c r="E101" i="2"/>
  <c r="F101" i="2" s="1"/>
  <c r="E182" i="1"/>
  <c r="F182" i="1" s="1"/>
  <c r="D183" i="1" s="1"/>
  <c r="A196" i="4" l="1"/>
  <c r="B195" i="4"/>
  <c r="D102" i="2"/>
  <c r="B102" i="2" s="1"/>
  <c r="E183" i="1"/>
  <c r="F183" i="1" s="1"/>
  <c r="D184" i="1" s="1"/>
  <c r="A197" i="4" l="1"/>
  <c r="B196" i="4"/>
  <c r="E102" i="2"/>
  <c r="F102" i="2" s="1"/>
  <c r="E184" i="1"/>
  <c r="F184" i="1" s="1"/>
  <c r="D185" i="1" s="1"/>
  <c r="A198" i="4" l="1"/>
  <c r="B197" i="4"/>
  <c r="D103" i="2"/>
  <c r="B103" i="2" s="1"/>
  <c r="E185" i="1"/>
  <c r="F185" i="1" s="1"/>
  <c r="D186" i="1" s="1"/>
  <c r="A199" i="4" l="1"/>
  <c r="B198" i="4"/>
  <c r="E103" i="2"/>
  <c r="F103" i="2" s="1"/>
  <c r="E186" i="1"/>
  <c r="F186" i="1" s="1"/>
  <c r="D187" i="1" s="1"/>
  <c r="A200" i="4" l="1"/>
  <c r="B199" i="4"/>
  <c r="D104" i="2"/>
  <c r="B104" i="2" s="1"/>
  <c r="E187" i="1"/>
  <c r="F187" i="1" s="1"/>
  <c r="D188" i="1" s="1"/>
  <c r="A201" i="4" l="1"/>
  <c r="B200" i="4"/>
  <c r="E104" i="2"/>
  <c r="F104" i="2" s="1"/>
  <c r="E188" i="1"/>
  <c r="F188" i="1" s="1"/>
  <c r="D189" i="1" s="1"/>
  <c r="A202" i="4" l="1"/>
  <c r="B201" i="4"/>
  <c r="D105" i="2"/>
  <c r="B105" i="2" s="1"/>
  <c r="E189" i="1"/>
  <c r="F189" i="1" s="1"/>
  <c r="D190" i="1" s="1"/>
  <c r="A203" i="4" l="1"/>
  <c r="B202" i="4"/>
  <c r="E105" i="2"/>
  <c r="F105" i="2" s="1"/>
  <c r="E190" i="1"/>
  <c r="F190" i="1" s="1"/>
  <c r="D191" i="1" s="1"/>
  <c r="A204" i="4" l="1"/>
  <c r="B203" i="4"/>
  <c r="D106" i="2"/>
  <c r="B106" i="2" s="1"/>
  <c r="E191" i="1"/>
  <c r="F191" i="1" s="1"/>
  <c r="D192" i="1" s="1"/>
  <c r="A205" i="4" l="1"/>
  <c r="B204" i="4"/>
  <c r="E106" i="2"/>
  <c r="F106" i="2" s="1"/>
  <c r="E192" i="1"/>
  <c r="F192" i="1" s="1"/>
  <c r="D193" i="1" s="1"/>
  <c r="A206" i="4" l="1"/>
  <c r="B205" i="4"/>
  <c r="D107" i="2"/>
  <c r="B107" i="2" s="1"/>
  <c r="E193" i="1"/>
  <c r="F193" i="1" s="1"/>
  <c r="D194" i="1" s="1"/>
  <c r="A207" i="4" l="1"/>
  <c r="B206" i="4"/>
  <c r="E107" i="2"/>
  <c r="F107" i="2" s="1"/>
  <c r="E194" i="1"/>
  <c r="F194" i="1" s="1"/>
  <c r="D195" i="1" s="1"/>
  <c r="A208" i="4" l="1"/>
  <c r="B207" i="4"/>
  <c r="D108" i="2"/>
  <c r="B108" i="2" s="1"/>
  <c r="E195" i="1"/>
  <c r="F195" i="1" s="1"/>
  <c r="D196" i="1" s="1"/>
  <c r="A209" i="4" l="1"/>
  <c r="B208" i="4"/>
  <c r="E108" i="2"/>
  <c r="F108" i="2" s="1"/>
  <c r="E196" i="1"/>
  <c r="F196" i="1" s="1"/>
  <c r="D197" i="1" s="1"/>
  <c r="A210" i="4" l="1"/>
  <c r="B209" i="4"/>
  <c r="D109" i="2"/>
  <c r="B109" i="2" s="1"/>
  <c r="E197" i="1"/>
  <c r="F197" i="1" s="1"/>
  <c r="D198" i="1" s="1"/>
  <c r="A211" i="4" l="1"/>
  <c r="B210" i="4"/>
  <c r="E109" i="2"/>
  <c r="F109" i="2" s="1"/>
  <c r="E198" i="1"/>
  <c r="F198" i="1" s="1"/>
  <c r="D199" i="1" s="1"/>
  <c r="A212" i="4" l="1"/>
  <c r="B211" i="4"/>
  <c r="D110" i="2"/>
  <c r="B110" i="2" s="1"/>
  <c r="E199" i="1"/>
  <c r="F199" i="1" s="1"/>
  <c r="D200" i="1" s="1"/>
  <c r="A213" i="4" l="1"/>
  <c r="B212" i="4"/>
  <c r="E110" i="2"/>
  <c r="F110" i="2" s="1"/>
  <c r="E200" i="1"/>
  <c r="F200" i="1" s="1"/>
  <c r="D201" i="1" s="1"/>
  <c r="A214" i="4" l="1"/>
  <c r="B213" i="4"/>
  <c r="D111" i="2"/>
  <c r="B111" i="2" s="1"/>
  <c r="E201" i="1"/>
  <c r="F201" i="1" s="1"/>
  <c r="D202" i="1" s="1"/>
  <c r="A215" i="4" l="1"/>
  <c r="B214" i="4"/>
  <c r="E111" i="2"/>
  <c r="F111" i="2" s="1"/>
  <c r="E202" i="1"/>
  <c r="F202" i="1" s="1"/>
  <c r="D203" i="1" s="1"/>
  <c r="A216" i="4" l="1"/>
  <c r="B215" i="4"/>
  <c r="D112" i="2"/>
  <c r="B112" i="2" s="1"/>
  <c r="E203" i="1"/>
  <c r="F203" i="1" s="1"/>
  <c r="D204" i="1" s="1"/>
  <c r="A217" i="4" l="1"/>
  <c r="B216" i="4"/>
  <c r="E112" i="2"/>
  <c r="F112" i="2" s="1"/>
  <c r="E204" i="1"/>
  <c r="F204" i="1" s="1"/>
  <c r="D205" i="1" s="1"/>
  <c r="A218" i="4" l="1"/>
  <c r="B217" i="4"/>
  <c r="D113" i="2"/>
  <c r="B113" i="2" s="1"/>
  <c r="E205" i="1"/>
  <c r="F205" i="1" s="1"/>
  <c r="D206" i="1" s="1"/>
  <c r="A219" i="4" l="1"/>
  <c r="B218" i="4"/>
  <c r="E113" i="2"/>
  <c r="F113" i="2" s="1"/>
  <c r="E206" i="1"/>
  <c r="F206" i="1" s="1"/>
  <c r="D207" i="1" s="1"/>
  <c r="A220" i="4" l="1"/>
  <c r="B219" i="4"/>
  <c r="D114" i="2"/>
  <c r="B114" i="2" s="1"/>
  <c r="E207" i="1"/>
  <c r="F207" i="1" s="1"/>
  <c r="D208" i="1" s="1"/>
  <c r="A221" i="4" l="1"/>
  <c r="B220" i="4"/>
  <c r="E114" i="2"/>
  <c r="F114" i="2" s="1"/>
  <c r="E208" i="1"/>
  <c r="F208" i="1" s="1"/>
  <c r="D209" i="1" s="1"/>
  <c r="A222" i="4" l="1"/>
  <c r="B221" i="4"/>
  <c r="D115" i="2"/>
  <c r="B115" i="2" s="1"/>
  <c r="E209" i="1"/>
  <c r="F209" i="1" s="1"/>
  <c r="D210" i="1" s="1"/>
  <c r="A223" i="4" l="1"/>
  <c r="B222" i="4"/>
  <c r="E115" i="2"/>
  <c r="F115" i="2" s="1"/>
  <c r="E210" i="1"/>
  <c r="F210" i="1" s="1"/>
  <c r="D211" i="1" s="1"/>
  <c r="A224" i="4" l="1"/>
  <c r="B223" i="4"/>
  <c r="D116" i="2"/>
  <c r="B116" i="2" s="1"/>
  <c r="E211" i="1"/>
  <c r="F211" i="1" s="1"/>
  <c r="D212" i="1" s="1"/>
  <c r="A225" i="4" l="1"/>
  <c r="B224" i="4"/>
  <c r="E116" i="2"/>
  <c r="F116" i="2" s="1"/>
  <c r="E212" i="1"/>
  <c r="F212" i="1" s="1"/>
  <c r="D213" i="1" s="1"/>
  <c r="A226" i="4" l="1"/>
  <c r="B225" i="4"/>
  <c r="D117" i="2"/>
  <c r="B117" i="2" s="1"/>
  <c r="E213" i="1"/>
  <c r="F213" i="1" s="1"/>
  <c r="D214" i="1" s="1"/>
  <c r="A227" i="4" l="1"/>
  <c r="B226" i="4"/>
  <c r="E117" i="2"/>
  <c r="F117" i="2" s="1"/>
  <c r="E214" i="1"/>
  <c r="F214" i="1" s="1"/>
  <c r="D215" i="1" s="1"/>
  <c r="A228" i="4" l="1"/>
  <c r="B227" i="4"/>
  <c r="D118" i="2"/>
  <c r="B118" i="2" s="1"/>
  <c r="E215" i="1"/>
  <c r="F215" i="1" s="1"/>
  <c r="D216" i="1" s="1"/>
  <c r="A229" i="4" l="1"/>
  <c r="B228" i="4"/>
  <c r="E118" i="2"/>
  <c r="F118" i="2" s="1"/>
  <c r="E216" i="1"/>
  <c r="F216" i="1" s="1"/>
  <c r="D217" i="1" s="1"/>
  <c r="A230" i="4" l="1"/>
  <c r="B229" i="4"/>
  <c r="D119" i="2"/>
  <c r="B119" i="2" s="1"/>
  <c r="E217" i="1"/>
  <c r="F217" i="1" s="1"/>
  <c r="D218" i="1" s="1"/>
  <c r="A231" i="4" l="1"/>
  <c r="B230" i="4"/>
  <c r="E119" i="2"/>
  <c r="F119" i="2" s="1"/>
  <c r="E218" i="1"/>
  <c r="F218" i="1" s="1"/>
  <c r="D219" i="1" s="1"/>
  <c r="A232" i="4" l="1"/>
  <c r="B231" i="4"/>
  <c r="D120" i="2"/>
  <c r="B120" i="2" s="1"/>
  <c r="E219" i="1"/>
  <c r="F219" i="1" s="1"/>
  <c r="D220" i="1" s="1"/>
  <c r="A233" i="4" l="1"/>
  <c r="B232" i="4"/>
  <c r="E120" i="2"/>
  <c r="F120" i="2" s="1"/>
  <c r="E220" i="1"/>
  <c r="F220" i="1" s="1"/>
  <c r="D221" i="1" s="1"/>
  <c r="A234" i="4" l="1"/>
  <c r="B233" i="4"/>
  <c r="D121" i="2"/>
  <c r="B121" i="2" s="1"/>
  <c r="E221" i="1"/>
  <c r="F221" i="1" s="1"/>
  <c r="D222" i="1" s="1"/>
  <c r="A235" i="4" l="1"/>
  <c r="B234" i="4"/>
  <c r="E121" i="2"/>
  <c r="F121" i="2" s="1"/>
  <c r="E222" i="1"/>
  <c r="F222" i="1" s="1"/>
  <c r="D223" i="1" s="1"/>
  <c r="A236" i="4" l="1"/>
  <c r="B235" i="4"/>
  <c r="D122" i="2"/>
  <c r="B122" i="2" s="1"/>
  <c r="E223" i="1"/>
  <c r="F223" i="1" s="1"/>
  <c r="D224" i="1" s="1"/>
  <c r="A237" i="4" l="1"/>
  <c r="B236" i="4"/>
  <c r="E122" i="2"/>
  <c r="F122" i="2" s="1"/>
  <c r="E224" i="1"/>
  <c r="F224" i="1" s="1"/>
  <c r="D225" i="1" s="1"/>
  <c r="A238" i="4" l="1"/>
  <c r="B237" i="4"/>
  <c r="D123" i="2"/>
  <c r="B123" i="2" s="1"/>
  <c r="E225" i="1"/>
  <c r="F225" i="1" s="1"/>
  <c r="D226" i="1" s="1"/>
  <c r="A239" i="4" l="1"/>
  <c r="B238" i="4"/>
  <c r="E123" i="2"/>
  <c r="F123" i="2" s="1"/>
  <c r="E226" i="1"/>
  <c r="F226" i="1" s="1"/>
  <c r="D227" i="1" s="1"/>
  <c r="A240" i="4" l="1"/>
  <c r="B239" i="4"/>
  <c r="D124" i="2"/>
  <c r="B124" i="2" s="1"/>
  <c r="E227" i="1"/>
  <c r="F227" i="1" s="1"/>
  <c r="D228" i="1" s="1"/>
  <c r="A241" i="4" l="1"/>
  <c r="B240" i="4"/>
  <c r="E124" i="2"/>
  <c r="F124" i="2" s="1"/>
  <c r="E228" i="1"/>
  <c r="F228" i="1" s="1"/>
  <c r="D229" i="1" s="1"/>
  <c r="A242" i="4" l="1"/>
  <c r="B241" i="4"/>
  <c r="D125" i="2"/>
  <c r="B125" i="2" s="1"/>
  <c r="E229" i="1"/>
  <c r="F229" i="1" s="1"/>
  <c r="D230" i="1" s="1"/>
  <c r="A243" i="4" l="1"/>
  <c r="B242" i="4"/>
  <c r="E125" i="2"/>
  <c r="F125" i="2" s="1"/>
  <c r="E230" i="1"/>
  <c r="F230" i="1" s="1"/>
  <c r="D231" i="1" s="1"/>
  <c r="A244" i="4" l="1"/>
  <c r="B243" i="4"/>
  <c r="D126" i="2"/>
  <c r="B126" i="2" s="1"/>
  <c r="E231" i="1"/>
  <c r="F231" i="1" s="1"/>
  <c r="D232" i="1" s="1"/>
  <c r="A245" i="4" l="1"/>
  <c r="B244" i="4"/>
  <c r="E126" i="2"/>
  <c r="F126" i="2" s="1"/>
  <c r="E232" i="1"/>
  <c r="F232" i="1" s="1"/>
  <c r="D233" i="1" s="1"/>
  <c r="A246" i="4" l="1"/>
  <c r="B245" i="4"/>
  <c r="D127" i="2"/>
  <c r="B127" i="2" s="1"/>
  <c r="E233" i="1"/>
  <c r="F233" i="1" s="1"/>
  <c r="D234" i="1" s="1"/>
  <c r="A247" i="4" l="1"/>
  <c r="B246" i="4"/>
  <c r="E127" i="2"/>
  <c r="F127" i="2" s="1"/>
  <c r="E234" i="1"/>
  <c r="F234" i="1" s="1"/>
  <c r="D235" i="1" s="1"/>
  <c r="A248" i="4" l="1"/>
  <c r="B247" i="4"/>
  <c r="D128" i="2"/>
  <c r="B128" i="2" s="1"/>
  <c r="E235" i="1"/>
  <c r="F235" i="1" s="1"/>
  <c r="D236" i="1" s="1"/>
  <c r="A249" i="4" l="1"/>
  <c r="B248" i="4"/>
  <c r="E128" i="2"/>
  <c r="F128" i="2" s="1"/>
  <c r="E236" i="1"/>
  <c r="F236" i="1" s="1"/>
  <c r="D237" i="1" s="1"/>
  <c r="A250" i="4" l="1"/>
  <c r="B249" i="4"/>
  <c r="D129" i="2"/>
  <c r="B129" i="2" s="1"/>
  <c r="E237" i="1"/>
  <c r="F237" i="1" s="1"/>
  <c r="D238" i="1" s="1"/>
  <c r="A251" i="4" l="1"/>
  <c r="B250" i="4"/>
  <c r="E129" i="2"/>
  <c r="F129" i="2" s="1"/>
  <c r="E238" i="1"/>
  <c r="F238" i="1" s="1"/>
  <c r="D239" i="1" s="1"/>
  <c r="A252" i="4" l="1"/>
  <c r="B251" i="4"/>
  <c r="D130" i="2"/>
  <c r="B130" i="2" s="1"/>
  <c r="E239" i="1"/>
  <c r="F239" i="1" s="1"/>
  <c r="D240" i="1" s="1"/>
  <c r="A253" i="4" l="1"/>
  <c r="B252" i="4"/>
  <c r="E130" i="2"/>
  <c r="F130" i="2" s="1"/>
  <c r="E240" i="1"/>
  <c r="F240" i="1" s="1"/>
  <c r="D241" i="1" s="1"/>
  <c r="A254" i="4" l="1"/>
  <c r="B253" i="4"/>
  <c r="D131" i="2"/>
  <c r="B131" i="2" s="1"/>
  <c r="E241" i="1"/>
  <c r="F241" i="1" s="1"/>
  <c r="D242" i="1" s="1"/>
  <c r="A255" i="4" l="1"/>
  <c r="B254" i="4"/>
  <c r="E131" i="2"/>
  <c r="F131" i="2" s="1"/>
  <c r="E242" i="1"/>
  <c r="F242" i="1" s="1"/>
  <c r="D243" i="1" s="1"/>
  <c r="A256" i="4" l="1"/>
  <c r="B255" i="4"/>
  <c r="D132" i="2"/>
  <c r="B132" i="2" s="1"/>
  <c r="E243" i="1"/>
  <c r="F243" i="1" s="1"/>
  <c r="D244" i="1" s="1"/>
  <c r="A257" i="4" l="1"/>
  <c r="B256" i="4"/>
  <c r="E132" i="2"/>
  <c r="F132" i="2" s="1"/>
  <c r="E244" i="1"/>
  <c r="F244" i="1" s="1"/>
  <c r="D245" i="1" s="1"/>
  <c r="A258" i="4" l="1"/>
  <c r="B257" i="4"/>
  <c r="D133" i="2"/>
  <c r="B133" i="2" s="1"/>
  <c r="E245" i="1"/>
  <c r="F245" i="1" s="1"/>
  <c r="D246" i="1" s="1"/>
  <c r="A259" i="4" l="1"/>
  <c r="B258" i="4"/>
  <c r="E133" i="2"/>
  <c r="F133" i="2" s="1"/>
  <c r="E246" i="1"/>
  <c r="F246" i="1" s="1"/>
  <c r="D247" i="1" s="1"/>
  <c r="A260" i="4" l="1"/>
  <c r="B259" i="4"/>
  <c r="D134" i="2"/>
  <c r="B134" i="2" s="1"/>
  <c r="E247" i="1"/>
  <c r="F247" i="1" s="1"/>
  <c r="D248" i="1" s="1"/>
  <c r="A261" i="4" l="1"/>
  <c r="B260" i="4"/>
  <c r="E134" i="2"/>
  <c r="F134" i="2" s="1"/>
  <c r="E248" i="1"/>
  <c r="F248" i="1" s="1"/>
  <c r="D249" i="1" s="1"/>
  <c r="A262" i="4" l="1"/>
  <c r="B261" i="4"/>
  <c r="D135" i="2"/>
  <c r="B135" i="2" s="1"/>
  <c r="E249" i="1"/>
  <c r="F249" i="1" s="1"/>
  <c r="D250" i="1" s="1"/>
  <c r="A263" i="4" l="1"/>
  <c r="B262" i="4"/>
  <c r="E135" i="2"/>
  <c r="F135" i="2" s="1"/>
  <c r="E250" i="1"/>
  <c r="F250" i="1" s="1"/>
  <c r="D251" i="1" s="1"/>
  <c r="A264" i="4" l="1"/>
  <c r="B263" i="4"/>
  <c r="D136" i="2"/>
  <c r="B136" i="2" s="1"/>
  <c r="E251" i="1"/>
  <c r="F251" i="1" s="1"/>
  <c r="D252" i="1" s="1"/>
  <c r="A265" i="4" l="1"/>
  <c r="B264" i="4"/>
  <c r="E136" i="2"/>
  <c r="F136" i="2" s="1"/>
  <c r="E252" i="1"/>
  <c r="F252" i="1" s="1"/>
  <c r="D253" i="1" s="1"/>
  <c r="A266" i="4" l="1"/>
  <c r="B265" i="4"/>
  <c r="D137" i="2"/>
  <c r="B137" i="2" s="1"/>
  <c r="E253" i="1"/>
  <c r="F253" i="1" s="1"/>
  <c r="D254" i="1" s="1"/>
  <c r="A267" i="4" l="1"/>
  <c r="B266" i="4"/>
  <c r="E137" i="2"/>
  <c r="F137" i="2" s="1"/>
  <c r="E254" i="1"/>
  <c r="F254" i="1" s="1"/>
  <c r="D255" i="1" s="1"/>
  <c r="A268" i="4" l="1"/>
  <c r="B267" i="4"/>
  <c r="D138" i="2"/>
  <c r="B138" i="2" s="1"/>
  <c r="E255" i="1"/>
  <c r="F255" i="1" s="1"/>
  <c r="D256" i="1" s="1"/>
  <c r="A269" i="4" l="1"/>
  <c r="B268" i="4"/>
  <c r="E138" i="2"/>
  <c r="F138" i="2" s="1"/>
  <c r="E256" i="1"/>
  <c r="F256" i="1" s="1"/>
  <c r="D257" i="1" s="1"/>
  <c r="A270" i="4" l="1"/>
  <c r="B269" i="4"/>
  <c r="D139" i="2"/>
  <c r="B139" i="2" s="1"/>
  <c r="E257" i="1"/>
  <c r="F257" i="1" s="1"/>
  <c r="D258" i="1" s="1"/>
  <c r="A271" i="4" l="1"/>
  <c r="B270" i="4"/>
  <c r="E139" i="2"/>
  <c r="F139" i="2" s="1"/>
  <c r="E258" i="1"/>
  <c r="F258" i="1" s="1"/>
  <c r="D259" i="1" s="1"/>
  <c r="A272" i="4" l="1"/>
  <c r="B271" i="4"/>
  <c r="D140" i="2"/>
  <c r="B140" i="2" s="1"/>
  <c r="E259" i="1"/>
  <c r="F259" i="1" s="1"/>
  <c r="D260" i="1" s="1"/>
  <c r="A273" i="4" l="1"/>
  <c r="B272" i="4"/>
  <c r="E140" i="2"/>
  <c r="F140" i="2" s="1"/>
  <c r="E260" i="1"/>
  <c r="F260" i="1" s="1"/>
  <c r="D261" i="1" s="1"/>
  <c r="A274" i="4" l="1"/>
  <c r="B273" i="4"/>
  <c r="D141" i="2"/>
  <c r="B141" i="2" s="1"/>
  <c r="E261" i="1"/>
  <c r="F261" i="1" s="1"/>
  <c r="D262" i="1" s="1"/>
  <c r="A275" i="4" l="1"/>
  <c r="B274" i="4"/>
  <c r="E141" i="2"/>
  <c r="F141" i="2" s="1"/>
  <c r="E262" i="1"/>
  <c r="F262" i="1" s="1"/>
  <c r="D263" i="1" s="1"/>
  <c r="A276" i="4" l="1"/>
  <c r="B275" i="4"/>
  <c r="D142" i="2"/>
  <c r="B142" i="2" s="1"/>
  <c r="E263" i="1"/>
  <c r="F263" i="1" s="1"/>
  <c r="D264" i="1" s="1"/>
  <c r="A277" i="4" l="1"/>
  <c r="B276" i="4"/>
  <c r="E142" i="2"/>
  <c r="F142" i="2" s="1"/>
  <c r="E264" i="1"/>
  <c r="F264" i="1" s="1"/>
  <c r="D265" i="1" s="1"/>
  <c r="A278" i="4" l="1"/>
  <c r="B277" i="4"/>
  <c r="D143" i="2"/>
  <c r="B143" i="2" s="1"/>
  <c r="E265" i="1"/>
  <c r="F265" i="1" s="1"/>
  <c r="D266" i="1" s="1"/>
  <c r="A279" i="4" l="1"/>
  <c r="B278" i="4"/>
  <c r="E143" i="2"/>
  <c r="F143" i="2" s="1"/>
  <c r="E266" i="1"/>
  <c r="F266" i="1" s="1"/>
  <c r="D267" i="1" s="1"/>
  <c r="A280" i="4" l="1"/>
  <c r="B279" i="4"/>
  <c r="D144" i="2"/>
  <c r="B144" i="2" s="1"/>
  <c r="E267" i="1"/>
  <c r="F267" i="1" s="1"/>
  <c r="D268" i="1" s="1"/>
  <c r="A281" i="4" l="1"/>
  <c r="B280" i="4"/>
  <c r="E144" i="2"/>
  <c r="F144" i="2" s="1"/>
  <c r="E268" i="1"/>
  <c r="F268" i="1" s="1"/>
  <c r="D269" i="1" s="1"/>
  <c r="A282" i="4" l="1"/>
  <c r="B281" i="4"/>
  <c r="D145" i="2"/>
  <c r="B145" i="2" s="1"/>
  <c r="E269" i="1"/>
  <c r="F269" i="1" s="1"/>
  <c r="D270" i="1" s="1"/>
  <c r="A283" i="4" l="1"/>
  <c r="B282" i="4"/>
  <c r="E145" i="2"/>
  <c r="F145" i="2" s="1"/>
  <c r="E270" i="1"/>
  <c r="F270" i="1" s="1"/>
  <c r="D271" i="1" s="1"/>
  <c r="A284" i="4" l="1"/>
  <c r="B283" i="4"/>
  <c r="D146" i="2"/>
  <c r="B146" i="2" s="1"/>
  <c r="E271" i="1"/>
  <c r="F271" i="1" s="1"/>
  <c r="D272" i="1" s="1"/>
  <c r="A285" i="4" l="1"/>
  <c r="B284" i="4"/>
  <c r="E146" i="2"/>
  <c r="F146" i="2" s="1"/>
  <c r="E272" i="1"/>
  <c r="F272" i="1" s="1"/>
  <c r="D273" i="1" s="1"/>
  <c r="A286" i="4" l="1"/>
  <c r="B285" i="4"/>
  <c r="D147" i="2"/>
  <c r="B147" i="2" s="1"/>
  <c r="E273" i="1"/>
  <c r="F273" i="1" s="1"/>
  <c r="D274" i="1" s="1"/>
  <c r="A287" i="4" l="1"/>
  <c r="B286" i="4"/>
  <c r="E147" i="2"/>
  <c r="F147" i="2" s="1"/>
  <c r="E274" i="1"/>
  <c r="F274" i="1" s="1"/>
  <c r="D275" i="1" s="1"/>
  <c r="A288" i="4" l="1"/>
  <c r="B287" i="4"/>
  <c r="D148" i="2"/>
  <c r="B148" i="2" s="1"/>
  <c r="E275" i="1"/>
  <c r="F275" i="1" s="1"/>
  <c r="D276" i="1" s="1"/>
  <c r="A289" i="4" l="1"/>
  <c r="B288" i="4"/>
  <c r="E148" i="2"/>
  <c r="F148" i="2" s="1"/>
  <c r="E276" i="1"/>
  <c r="F276" i="1" s="1"/>
  <c r="D277" i="1" s="1"/>
  <c r="A290" i="4" l="1"/>
  <c r="B289" i="4"/>
  <c r="E277" i="1"/>
  <c r="F277" i="1" s="1"/>
  <c r="D278" i="1" s="1"/>
  <c r="A291" i="4" l="1"/>
  <c r="B290" i="4"/>
  <c r="E278" i="1"/>
  <c r="F278" i="1" s="1"/>
  <c r="D279" i="1" s="1"/>
  <c r="A292" i="4" l="1"/>
  <c r="B291" i="4"/>
  <c r="C11" i="2"/>
  <c r="D11" i="2"/>
  <c r="E11" i="2"/>
  <c r="B11" i="2"/>
  <c r="E279" i="1"/>
  <c r="F279" i="1" s="1"/>
  <c r="D280" i="1" s="1"/>
  <c r="A293" i="4" l="1"/>
  <c r="B292" i="4"/>
  <c r="E280" i="1"/>
  <c r="F280" i="1" s="1"/>
  <c r="D281" i="1" s="1"/>
  <c r="A294" i="4" l="1"/>
  <c r="B293" i="4"/>
  <c r="E281" i="1"/>
  <c r="F281" i="1" s="1"/>
  <c r="D282" i="1" s="1"/>
  <c r="A295" i="4" l="1"/>
  <c r="B294" i="4"/>
  <c r="E282" i="1"/>
  <c r="F282" i="1" s="1"/>
  <c r="D283" i="1" s="1"/>
  <c r="A296" i="4" l="1"/>
  <c r="B295" i="4"/>
  <c r="E283" i="1"/>
  <c r="F283" i="1" s="1"/>
  <c r="D284" i="1" s="1"/>
  <c r="A297" i="4" l="1"/>
  <c r="B296" i="4"/>
  <c r="E284" i="1"/>
  <c r="F284" i="1" s="1"/>
  <c r="D285" i="1" s="1"/>
  <c r="A298" i="4" l="1"/>
  <c r="B297" i="4"/>
  <c r="E285" i="1"/>
  <c r="F285" i="1" s="1"/>
  <c r="D286" i="1" s="1"/>
  <c r="A299" i="4" l="1"/>
  <c r="B298" i="4"/>
  <c r="E286" i="1"/>
  <c r="F286" i="1" s="1"/>
  <c r="D287" i="1" s="1"/>
  <c r="A300" i="4" l="1"/>
  <c r="B299" i="4"/>
  <c r="E287" i="1"/>
  <c r="F287" i="1" s="1"/>
  <c r="D288" i="1" s="1"/>
  <c r="A301" i="4" l="1"/>
  <c r="B300" i="4"/>
  <c r="E288" i="1"/>
  <c r="F288" i="1" s="1"/>
  <c r="D289" i="1" s="1"/>
  <c r="A302" i="4" l="1"/>
  <c r="B301" i="4"/>
  <c r="E289" i="1"/>
  <c r="F289" i="1" s="1"/>
  <c r="D290" i="1" s="1"/>
  <c r="A303" i="4" l="1"/>
  <c r="B302" i="4"/>
  <c r="E290" i="1"/>
  <c r="F290" i="1" s="1"/>
  <c r="D291" i="1" s="1"/>
  <c r="A304" i="4" l="1"/>
  <c r="B303" i="4"/>
  <c r="E291" i="1"/>
  <c r="F291" i="1" s="1"/>
  <c r="D292" i="1" s="1"/>
  <c r="A305" i="4" l="1"/>
  <c r="B304" i="4"/>
  <c r="E292" i="1"/>
  <c r="F292" i="1" s="1"/>
  <c r="D293" i="1" s="1"/>
  <c r="A306" i="4" l="1"/>
  <c r="B305" i="4"/>
  <c r="E293" i="1"/>
  <c r="F293" i="1" s="1"/>
  <c r="D294" i="1" s="1"/>
  <c r="A307" i="4" l="1"/>
  <c r="B306" i="4"/>
  <c r="E294" i="1"/>
  <c r="F294" i="1" s="1"/>
  <c r="D295" i="1" s="1"/>
  <c r="A308" i="4" l="1"/>
  <c r="B307" i="4"/>
  <c r="E295" i="1"/>
  <c r="F295" i="1" s="1"/>
  <c r="D296" i="1" s="1"/>
  <c r="A309" i="4" l="1"/>
  <c r="B308" i="4"/>
  <c r="E296" i="1"/>
  <c r="F296" i="1" s="1"/>
  <c r="D297" i="1" s="1"/>
  <c r="A310" i="4" l="1"/>
  <c r="B309" i="4"/>
  <c r="E297" i="1"/>
  <c r="F297" i="1" s="1"/>
  <c r="D298" i="1" s="1"/>
  <c r="A311" i="4" l="1"/>
  <c r="B310" i="4"/>
  <c r="E298" i="1"/>
  <c r="F298" i="1" s="1"/>
  <c r="D299" i="1" s="1"/>
  <c r="A312" i="4" l="1"/>
  <c r="B311" i="4"/>
  <c r="E299" i="1"/>
  <c r="F299" i="1" s="1"/>
  <c r="D300" i="1" s="1"/>
  <c r="A313" i="4" l="1"/>
  <c r="B312" i="4"/>
  <c r="E300" i="1"/>
  <c r="F300" i="1" s="1"/>
  <c r="D301" i="1" s="1"/>
  <c r="A314" i="4" l="1"/>
  <c r="B313" i="4"/>
  <c r="E301" i="1"/>
  <c r="F301" i="1" s="1"/>
  <c r="D302" i="1" s="1"/>
  <c r="A315" i="4" l="1"/>
  <c r="B314" i="4"/>
  <c r="E302" i="1"/>
  <c r="F302" i="1" s="1"/>
  <c r="D303" i="1" s="1"/>
  <c r="A316" i="4" l="1"/>
  <c r="B315" i="4"/>
  <c r="E303" i="1"/>
  <c r="F303" i="1" s="1"/>
  <c r="D304" i="1" s="1"/>
  <c r="A317" i="4" l="1"/>
  <c r="B316" i="4"/>
  <c r="E304" i="1"/>
  <c r="F304" i="1" s="1"/>
  <c r="D305" i="1" s="1"/>
  <c r="A318" i="4" l="1"/>
  <c r="B317" i="4"/>
  <c r="E305" i="1"/>
  <c r="F305" i="1" s="1"/>
  <c r="D306" i="1" s="1"/>
  <c r="A319" i="4" l="1"/>
  <c r="B318" i="4"/>
  <c r="E306" i="1"/>
  <c r="F306" i="1" s="1"/>
  <c r="D307" i="1" s="1"/>
  <c r="A320" i="4" l="1"/>
  <c r="B319" i="4"/>
  <c r="E307" i="1"/>
  <c r="F307" i="1" s="1"/>
  <c r="D308" i="1" s="1"/>
  <c r="A321" i="4" l="1"/>
  <c r="B320" i="4"/>
  <c r="E308" i="1"/>
  <c r="F308" i="1" s="1"/>
  <c r="D309" i="1" s="1"/>
  <c r="A322" i="4" l="1"/>
  <c r="B321" i="4"/>
  <c r="E309" i="1"/>
  <c r="F309" i="1" s="1"/>
  <c r="D310" i="1" s="1"/>
  <c r="A323" i="4" l="1"/>
  <c r="B322" i="4"/>
  <c r="E310" i="1"/>
  <c r="F310" i="1" s="1"/>
  <c r="D311" i="1" s="1"/>
  <c r="A324" i="4" l="1"/>
  <c r="B323" i="4"/>
  <c r="E311" i="1"/>
  <c r="F311" i="1" s="1"/>
  <c r="D312" i="1" s="1"/>
  <c r="A325" i="4" l="1"/>
  <c r="B324" i="4"/>
  <c r="E312" i="1"/>
  <c r="F312" i="1" s="1"/>
  <c r="D313" i="1" s="1"/>
  <c r="A326" i="4" l="1"/>
  <c r="B325" i="4"/>
  <c r="E313" i="1"/>
  <c r="F313" i="1" s="1"/>
  <c r="D314" i="1" s="1"/>
  <c r="A327" i="4" l="1"/>
  <c r="B326" i="4"/>
  <c r="E314" i="1"/>
  <c r="F314" i="1" s="1"/>
  <c r="D315" i="1" s="1"/>
  <c r="A328" i="4" l="1"/>
  <c r="B327" i="4"/>
  <c r="E315" i="1"/>
  <c r="F315" i="1" s="1"/>
  <c r="D316" i="1" s="1"/>
  <c r="A329" i="4" l="1"/>
  <c r="B328" i="4"/>
  <c r="E316" i="1"/>
  <c r="F316" i="1" s="1"/>
  <c r="D317" i="1" s="1"/>
  <c r="A330" i="4" l="1"/>
  <c r="B329" i="4"/>
  <c r="E317" i="1"/>
  <c r="F317" i="1" s="1"/>
  <c r="D318" i="1" s="1"/>
  <c r="A331" i="4" l="1"/>
  <c r="B330" i="4"/>
  <c r="E318" i="1"/>
  <c r="F318" i="1" s="1"/>
  <c r="D319" i="1" s="1"/>
  <c r="A332" i="4" l="1"/>
  <c r="B331" i="4"/>
  <c r="E319" i="1"/>
  <c r="F319" i="1" s="1"/>
  <c r="D320" i="1" s="1"/>
  <c r="A333" i="4" l="1"/>
  <c r="B332" i="4"/>
  <c r="E320" i="1"/>
  <c r="F320" i="1" s="1"/>
  <c r="D321" i="1" s="1"/>
  <c r="A334" i="4" l="1"/>
  <c r="B333" i="4"/>
  <c r="E321" i="1"/>
  <c r="F321" i="1" s="1"/>
  <c r="D322" i="1" s="1"/>
  <c r="A335" i="4" l="1"/>
  <c r="B334" i="4"/>
  <c r="E322" i="1"/>
  <c r="F322" i="1" s="1"/>
  <c r="D323" i="1" s="1"/>
  <c r="A336" i="4" l="1"/>
  <c r="B335" i="4"/>
  <c r="E323" i="1"/>
  <c r="F323" i="1" s="1"/>
  <c r="D324" i="1" s="1"/>
  <c r="A337" i="4" l="1"/>
  <c r="B336" i="4"/>
  <c r="E324" i="1"/>
  <c r="F324" i="1" s="1"/>
  <c r="D325" i="1" s="1"/>
  <c r="A338" i="4" l="1"/>
  <c r="B337" i="4"/>
  <c r="E325" i="1"/>
  <c r="F325" i="1" s="1"/>
  <c r="D326" i="1" s="1"/>
  <c r="A339" i="4" l="1"/>
  <c r="B338" i="4"/>
  <c r="E326" i="1"/>
  <c r="F326" i="1" s="1"/>
  <c r="D327" i="1" s="1"/>
  <c r="A340" i="4" l="1"/>
  <c r="B339" i="4"/>
  <c r="E327" i="1"/>
  <c r="F327" i="1" s="1"/>
  <c r="D328" i="1" s="1"/>
  <c r="A341" i="4" l="1"/>
  <c r="B340" i="4"/>
  <c r="E328" i="1"/>
  <c r="F328" i="1" s="1"/>
  <c r="D329" i="1" s="1"/>
  <c r="A342" i="4" l="1"/>
  <c r="B341" i="4"/>
  <c r="E329" i="1"/>
  <c r="F329" i="1" s="1"/>
  <c r="D330" i="1" s="1"/>
  <c r="A343" i="4" l="1"/>
  <c r="B342" i="4"/>
  <c r="E330" i="1"/>
  <c r="F330" i="1" s="1"/>
  <c r="D331" i="1" s="1"/>
  <c r="A344" i="4" l="1"/>
  <c r="B343" i="4"/>
  <c r="E331" i="1"/>
  <c r="F331" i="1" s="1"/>
  <c r="D332" i="1" s="1"/>
  <c r="A345" i="4" l="1"/>
  <c r="B344" i="4"/>
  <c r="E332" i="1"/>
  <c r="F332" i="1" s="1"/>
  <c r="D333" i="1" s="1"/>
  <c r="A346" i="4" l="1"/>
  <c r="B345" i="4"/>
  <c r="E333" i="1"/>
  <c r="F333" i="1" s="1"/>
  <c r="D334" i="1" s="1"/>
  <c r="A347" i="4" l="1"/>
  <c r="B346" i="4"/>
  <c r="E334" i="1"/>
  <c r="F334" i="1" s="1"/>
  <c r="D335" i="1" s="1"/>
  <c r="A348" i="4" l="1"/>
  <c r="B347" i="4"/>
  <c r="E335" i="1"/>
  <c r="F335" i="1" s="1"/>
  <c r="D336" i="1" s="1"/>
  <c r="A349" i="4" l="1"/>
  <c r="B348" i="4"/>
  <c r="E336" i="1"/>
  <c r="F336" i="1" s="1"/>
  <c r="D337" i="1" s="1"/>
  <c r="A350" i="4" l="1"/>
  <c r="B349" i="4"/>
  <c r="E337" i="1"/>
  <c r="F337" i="1" s="1"/>
  <c r="D338" i="1" s="1"/>
  <c r="A351" i="4" l="1"/>
  <c r="B350" i="4"/>
  <c r="E338" i="1"/>
  <c r="F338" i="1" s="1"/>
  <c r="D339" i="1" s="1"/>
  <c r="A352" i="4" l="1"/>
  <c r="B351" i="4"/>
  <c r="E339" i="1"/>
  <c r="F339" i="1" s="1"/>
  <c r="D340" i="1" s="1"/>
  <c r="A353" i="4" l="1"/>
  <c r="B352" i="4"/>
  <c r="E340" i="1"/>
  <c r="F340" i="1" s="1"/>
  <c r="D341" i="1" s="1"/>
  <c r="A354" i="4" l="1"/>
  <c r="B353" i="4"/>
  <c r="E341" i="1"/>
  <c r="F341" i="1" s="1"/>
  <c r="D342" i="1" s="1"/>
  <c r="A355" i="4" l="1"/>
  <c r="B354" i="4"/>
  <c r="E342" i="1"/>
  <c r="F342" i="1" s="1"/>
  <c r="D343" i="1" s="1"/>
  <c r="A356" i="4" l="1"/>
  <c r="B355" i="4"/>
  <c r="E343" i="1"/>
  <c r="F343" i="1" s="1"/>
  <c r="D344" i="1" s="1"/>
  <c r="A357" i="4" l="1"/>
  <c r="B356" i="4"/>
  <c r="E344" i="1"/>
  <c r="F344" i="1" s="1"/>
  <c r="D345" i="1" s="1"/>
  <c r="A358" i="4" l="1"/>
  <c r="B357" i="4"/>
  <c r="E345" i="1"/>
  <c r="F345" i="1" s="1"/>
  <c r="D346" i="1" s="1"/>
  <c r="A359" i="4" l="1"/>
  <c r="B358" i="4"/>
  <c r="E346" i="1"/>
  <c r="F346" i="1" s="1"/>
  <c r="D347" i="1" s="1"/>
  <c r="A360" i="4" l="1"/>
  <c r="B359" i="4"/>
  <c r="E347" i="1"/>
  <c r="F347" i="1" s="1"/>
  <c r="D348" i="1" s="1"/>
  <c r="A361" i="4" l="1"/>
  <c r="B360" i="4"/>
  <c r="E348" i="1"/>
  <c r="F348" i="1" s="1"/>
  <c r="D349" i="1" s="1"/>
  <c r="A362" i="4" l="1"/>
  <c r="B361" i="4"/>
  <c r="E349" i="1"/>
  <c r="F349" i="1" s="1"/>
  <c r="D350" i="1" s="1"/>
  <c r="A363" i="4" l="1"/>
  <c r="B362" i="4"/>
  <c r="E350" i="1"/>
  <c r="F350" i="1" s="1"/>
  <c r="D351" i="1" s="1"/>
  <c r="A364" i="4" l="1"/>
  <c r="B363" i="4"/>
  <c r="E351" i="1"/>
  <c r="F351" i="1" s="1"/>
  <c r="D352" i="1" s="1"/>
  <c r="A365" i="4" l="1"/>
  <c r="B364" i="4"/>
  <c r="E352" i="1"/>
  <c r="F352" i="1" s="1"/>
  <c r="D353" i="1" s="1"/>
  <c r="A366" i="4" l="1"/>
  <c r="B365" i="4"/>
  <c r="E353" i="1"/>
  <c r="F353" i="1" s="1"/>
  <c r="D354" i="1" s="1"/>
  <c r="A367" i="4" l="1"/>
  <c r="B366" i="4"/>
  <c r="E354" i="1"/>
  <c r="F354" i="1" s="1"/>
  <c r="D355" i="1" s="1"/>
  <c r="A368" i="4" l="1"/>
  <c r="B367" i="4"/>
  <c r="E355" i="1"/>
  <c r="F355" i="1" s="1"/>
  <c r="D356" i="1" s="1"/>
  <c r="A369" i="4" l="1"/>
  <c r="B368" i="4"/>
  <c r="E356" i="1"/>
  <c r="F356" i="1" s="1"/>
  <c r="D357" i="1" s="1"/>
  <c r="A370" i="4" l="1"/>
  <c r="B369" i="4"/>
  <c r="E357" i="1"/>
  <c r="F357" i="1" s="1"/>
  <c r="D358" i="1" s="1"/>
  <c r="A371" i="4" l="1"/>
  <c r="B370" i="4"/>
  <c r="E358" i="1"/>
  <c r="F358" i="1" s="1"/>
  <c r="D359" i="1" s="1"/>
  <c r="A372" i="4" l="1"/>
  <c r="B371" i="4"/>
  <c r="E359" i="1"/>
  <c r="F359" i="1" s="1"/>
  <c r="D360" i="1" s="1"/>
  <c r="A373" i="4" l="1"/>
  <c r="B372" i="4"/>
  <c r="E360" i="1"/>
  <c r="F360" i="1" s="1"/>
  <c r="D361" i="1" s="1"/>
  <c r="A374" i="4" l="1"/>
  <c r="B374" i="4" s="1"/>
  <c r="B373" i="4"/>
  <c r="E361" i="1"/>
  <c r="F361" i="1" s="1"/>
  <c r="D362" i="1" s="1"/>
  <c r="E362" i="1" l="1"/>
  <c r="F362" i="1" s="1"/>
  <c r="D363" i="1" s="1"/>
  <c r="E363" i="1" l="1"/>
  <c r="F363" i="1" s="1"/>
  <c r="D364" i="1" s="1"/>
  <c r="E364" i="1" l="1"/>
  <c r="F364" i="1" s="1"/>
  <c r="D365" i="1" s="1"/>
  <c r="E365" i="1" l="1"/>
  <c r="F365" i="1" s="1"/>
  <c r="D366" i="1" s="1"/>
  <c r="E366" i="1" l="1"/>
  <c r="F366" i="1" s="1"/>
  <c r="D367" i="1" s="1"/>
  <c r="E367" i="1" l="1"/>
  <c r="F367" i="1" s="1"/>
  <c r="D368" i="1" s="1"/>
  <c r="E368" i="1" l="1"/>
  <c r="F368" i="1" s="1"/>
  <c r="D369" i="1" s="1"/>
  <c r="E369" i="1" l="1"/>
  <c r="F369" i="1" s="1"/>
  <c r="D370" i="1" s="1"/>
  <c r="E370" i="1" l="1"/>
  <c r="F370" i="1" s="1"/>
  <c r="D371" i="1" s="1"/>
  <c r="E371" i="1" l="1"/>
  <c r="F371" i="1" s="1"/>
  <c r="D372" i="1" s="1"/>
  <c r="E372" i="1" l="1"/>
  <c r="F372" i="1" s="1"/>
  <c r="D373" i="1" s="1"/>
  <c r="E373" i="1" l="1"/>
  <c r="F373" i="1" s="1"/>
  <c r="D374" i="1" s="1"/>
  <c r="D13" i="1" s="1"/>
  <c r="E374" i="1" l="1"/>
  <c r="E13" i="1" s="1"/>
  <c r="F374" i="1" l="1"/>
  <c r="D16" i="4"/>
  <c r="D17" i="4" l="1"/>
  <c r="D18" i="4" l="1"/>
  <c r="D19" i="4" l="1"/>
  <c r="H15" i="4"/>
  <c r="F16" i="4" l="1"/>
  <c r="G16" i="4" s="1"/>
  <c r="H16" i="4" l="1"/>
  <c r="F17" i="4" l="1"/>
  <c r="G17" i="4" l="1"/>
  <c r="H17" i="4" s="1"/>
  <c r="F18" i="4" s="1"/>
  <c r="G18" i="4" l="1"/>
  <c r="H18" i="4" s="1"/>
  <c r="F19" i="4" s="1"/>
  <c r="G19" i="4" l="1"/>
  <c r="H19" i="4" s="1"/>
  <c r="D20" i="4" s="1"/>
  <c r="F20" i="4" l="1"/>
  <c r="G20" i="4" s="1"/>
  <c r="H20" i="4" l="1"/>
  <c r="D21" i="4" l="1"/>
  <c r="F21" i="4"/>
  <c r="D22" i="4" l="1"/>
  <c r="G21" i="4"/>
  <c r="H21" i="4" s="1"/>
  <c r="F22" i="4" s="1"/>
  <c r="D23" i="4" l="1"/>
  <c r="G22" i="4"/>
  <c r="H22" i="4" s="1"/>
  <c r="F23" i="4" s="1"/>
  <c r="D24" i="4" l="1"/>
  <c r="G23" i="4"/>
  <c r="H23" i="4" s="1"/>
  <c r="F24" i="4" s="1"/>
  <c r="D25" i="4" l="1"/>
  <c r="G24" i="4"/>
  <c r="H24" i="4" s="1"/>
  <c r="F25" i="4" s="1"/>
  <c r="D26" i="4" l="1"/>
  <c r="G25" i="4"/>
  <c r="H25" i="4" s="1"/>
  <c r="F26" i="4" s="1"/>
  <c r="G26" i="4" l="1"/>
  <c r="H26" i="4" s="1"/>
  <c r="D27" i="4" l="1"/>
  <c r="F27" i="4"/>
  <c r="D28" i="4" l="1"/>
  <c r="G27" i="4"/>
  <c r="H27" i="4" s="1"/>
  <c r="F28" i="4" l="1"/>
  <c r="G28" i="4" s="1"/>
  <c r="H28" i="4" s="1"/>
  <c r="F29" i="4" s="1"/>
  <c r="D29" i="4"/>
  <c r="D30" i="4" l="1"/>
  <c r="G29" i="4"/>
  <c r="H29" i="4" s="1"/>
  <c r="F30" i="4" s="1"/>
  <c r="D31" i="4" l="1"/>
  <c r="G30" i="4"/>
  <c r="H30" i="4" s="1"/>
  <c r="F31" i="4" s="1"/>
  <c r="D32" i="4" l="1"/>
  <c r="G31" i="4"/>
  <c r="H31" i="4" s="1"/>
  <c r="F32" i="4" s="1"/>
  <c r="G32" i="4" l="1"/>
  <c r="H32" i="4" s="1"/>
  <c r="F33" i="4" s="1"/>
  <c r="D33" i="4" l="1"/>
  <c r="G33" i="4" s="1"/>
  <c r="H33" i="4" s="1"/>
  <c r="F34" i="4" s="1"/>
  <c r="D34" i="4" l="1"/>
  <c r="D35" i="4" s="1"/>
  <c r="G34" i="4" l="1"/>
  <c r="H34" i="4" s="1"/>
  <c r="F35" i="4" s="1"/>
  <c r="G35" i="4" s="1"/>
  <c r="H35" i="4" s="1"/>
  <c r="F36" i="4" s="1"/>
  <c r="D36" i="4"/>
  <c r="D37" i="4" l="1"/>
  <c r="G36" i="4"/>
  <c r="H36" i="4" s="1"/>
  <c r="F37" i="4" s="1"/>
  <c r="D38" i="4" l="1"/>
  <c r="G37" i="4"/>
  <c r="H37" i="4" s="1"/>
  <c r="F38" i="4" s="1"/>
  <c r="D39" i="4" l="1"/>
  <c r="G38" i="4"/>
  <c r="H38" i="4" s="1"/>
  <c r="F39" i="4" s="1"/>
  <c r="D40" i="4" l="1"/>
  <c r="G39" i="4"/>
  <c r="H39" i="4" s="1"/>
  <c r="F40" i="4" s="1"/>
  <c r="D41" i="4" l="1"/>
  <c r="G40" i="4"/>
  <c r="H40" i="4" s="1"/>
  <c r="F41" i="4" s="1"/>
  <c r="D42" i="4" l="1"/>
  <c r="G41" i="4"/>
  <c r="H41" i="4" s="1"/>
  <c r="F42" i="4" s="1"/>
  <c r="D43" i="4" l="1"/>
  <c r="G42" i="4"/>
  <c r="H42" i="4" s="1"/>
  <c r="F43" i="4" s="1"/>
  <c r="D44" i="4" l="1"/>
  <c r="G43" i="4"/>
  <c r="H43" i="4" s="1"/>
  <c r="F44" i="4" s="1"/>
  <c r="D45" i="4" l="1"/>
  <c r="G44" i="4"/>
  <c r="H44" i="4" s="1"/>
  <c r="F45" i="4" s="1"/>
  <c r="D46" i="4" l="1"/>
  <c r="G45" i="4"/>
  <c r="H45" i="4" s="1"/>
  <c r="F46" i="4" s="1"/>
  <c r="D47" i="4" l="1"/>
  <c r="G46" i="4"/>
  <c r="H46" i="4" s="1"/>
  <c r="F47" i="4" s="1"/>
  <c r="D48" i="4" l="1"/>
  <c r="G47" i="4"/>
  <c r="H47" i="4" s="1"/>
  <c r="F48" i="4" s="1"/>
  <c r="D49" i="4" l="1"/>
  <c r="G48" i="4"/>
  <c r="H48" i="4" s="1"/>
  <c r="F49" i="4" s="1"/>
  <c r="D50" i="4" l="1"/>
  <c r="G49" i="4"/>
  <c r="H49" i="4" s="1"/>
  <c r="F50" i="4" s="1"/>
  <c r="D51" i="4" l="1"/>
  <c r="G50" i="4"/>
  <c r="H50" i="4" s="1"/>
  <c r="F51" i="4" s="1"/>
  <c r="D52" i="4" l="1"/>
  <c r="G51" i="4"/>
  <c r="H51" i="4" s="1"/>
  <c r="F52" i="4" s="1"/>
  <c r="D53" i="4" l="1"/>
  <c r="G52" i="4"/>
  <c r="H52" i="4" s="1"/>
  <c r="F53" i="4" s="1"/>
  <c r="D54" i="4" l="1"/>
  <c r="G53" i="4"/>
  <c r="H53" i="4" s="1"/>
  <c r="F54" i="4" s="1"/>
  <c r="D55" i="4" l="1"/>
  <c r="G54" i="4"/>
  <c r="H54" i="4" s="1"/>
  <c r="F55" i="4" s="1"/>
  <c r="D56" i="4" l="1"/>
  <c r="G55" i="4"/>
  <c r="H55" i="4" s="1"/>
  <c r="F56" i="4" s="1"/>
  <c r="D57" i="4" l="1"/>
  <c r="G56" i="4"/>
  <c r="H56" i="4" s="1"/>
  <c r="F57" i="4" s="1"/>
  <c r="D58" i="4" l="1"/>
  <c r="G57" i="4"/>
  <c r="H57" i="4" s="1"/>
  <c r="F58" i="4" s="1"/>
  <c r="D59" i="4" l="1"/>
  <c r="G58" i="4"/>
  <c r="H58" i="4" s="1"/>
  <c r="F59" i="4" s="1"/>
  <c r="D60" i="4" l="1"/>
  <c r="G59" i="4"/>
  <c r="H59" i="4" s="1"/>
  <c r="F60" i="4" s="1"/>
  <c r="D61" i="4" l="1"/>
  <c r="G60" i="4"/>
  <c r="H60" i="4" s="1"/>
  <c r="F61" i="4" s="1"/>
  <c r="D62" i="4" l="1"/>
  <c r="G61" i="4"/>
  <c r="H61" i="4" s="1"/>
  <c r="F62" i="4" s="1"/>
  <c r="D63" i="4" l="1"/>
  <c r="G62" i="4"/>
  <c r="H62" i="4" s="1"/>
  <c r="F63" i="4" s="1"/>
  <c r="D64" i="4" l="1"/>
  <c r="G63" i="4"/>
  <c r="H63" i="4" s="1"/>
  <c r="F64" i="4" s="1"/>
  <c r="D65" i="4" l="1"/>
  <c r="G64" i="4"/>
  <c r="H64" i="4" s="1"/>
  <c r="F65" i="4" s="1"/>
  <c r="D66" i="4" l="1"/>
  <c r="G65" i="4"/>
  <c r="H65" i="4" s="1"/>
  <c r="F66" i="4" s="1"/>
  <c r="D67" i="4" l="1"/>
  <c r="G66" i="4"/>
  <c r="H66" i="4" s="1"/>
  <c r="F67" i="4" s="1"/>
  <c r="D68" i="4" l="1"/>
  <c r="G67" i="4"/>
  <c r="H67" i="4" s="1"/>
  <c r="F68" i="4" s="1"/>
  <c r="D69" i="4" l="1"/>
  <c r="G68" i="4"/>
  <c r="H68" i="4" s="1"/>
  <c r="F69" i="4" s="1"/>
  <c r="D70" i="4" l="1"/>
  <c r="G69" i="4"/>
  <c r="H69" i="4" s="1"/>
  <c r="F70" i="4" s="1"/>
  <c r="D71" i="4" l="1"/>
  <c r="G70" i="4"/>
  <c r="H70" i="4" s="1"/>
  <c r="F71" i="4" s="1"/>
  <c r="D72" i="4" l="1"/>
  <c r="G71" i="4"/>
  <c r="H71" i="4" s="1"/>
  <c r="F72" i="4" s="1"/>
  <c r="D73" i="4" l="1"/>
  <c r="G72" i="4"/>
  <c r="H72" i="4" s="1"/>
  <c r="F73" i="4" s="1"/>
  <c r="D74" i="4" l="1"/>
  <c r="G73" i="4"/>
  <c r="H73" i="4" s="1"/>
  <c r="F74" i="4" s="1"/>
  <c r="D75" i="4" l="1"/>
  <c r="G74" i="4"/>
  <c r="H74" i="4" s="1"/>
  <c r="F75" i="4" s="1"/>
  <c r="D76" i="4" l="1"/>
  <c r="G75" i="4"/>
  <c r="H75" i="4" s="1"/>
  <c r="F76" i="4" s="1"/>
  <c r="D77" i="4" l="1"/>
  <c r="G76" i="4"/>
  <c r="H76" i="4" s="1"/>
  <c r="F77" i="4" s="1"/>
  <c r="D78" i="4" l="1"/>
  <c r="G77" i="4"/>
  <c r="H77" i="4" s="1"/>
  <c r="F78" i="4" s="1"/>
  <c r="D79" i="4" l="1"/>
  <c r="G78" i="4"/>
  <c r="H78" i="4" s="1"/>
  <c r="F79" i="4" s="1"/>
  <c r="D80" i="4" l="1"/>
  <c r="G79" i="4"/>
  <c r="H79" i="4" s="1"/>
  <c r="F80" i="4" s="1"/>
  <c r="D81" i="4" l="1"/>
  <c r="G80" i="4"/>
  <c r="H80" i="4" s="1"/>
  <c r="F81" i="4" s="1"/>
  <c r="D82" i="4" l="1"/>
  <c r="G81" i="4"/>
  <c r="H81" i="4" s="1"/>
  <c r="F82" i="4" s="1"/>
  <c r="D83" i="4" l="1"/>
  <c r="G82" i="4"/>
  <c r="H82" i="4" s="1"/>
  <c r="F83" i="4" s="1"/>
  <c r="D84" i="4" l="1"/>
  <c r="G83" i="4"/>
  <c r="H83" i="4" s="1"/>
  <c r="F84" i="4" s="1"/>
  <c r="D85" i="4" l="1"/>
  <c r="G84" i="4"/>
  <c r="H84" i="4" s="1"/>
  <c r="F85" i="4" s="1"/>
  <c r="D86" i="4" l="1"/>
  <c r="G85" i="4"/>
  <c r="H85" i="4" s="1"/>
  <c r="F86" i="4" s="1"/>
  <c r="D87" i="4" l="1"/>
  <c r="G86" i="4"/>
  <c r="H86" i="4" s="1"/>
  <c r="F87" i="4" s="1"/>
  <c r="D88" i="4" l="1"/>
  <c r="G87" i="4"/>
  <c r="H87" i="4" s="1"/>
  <c r="F88" i="4" s="1"/>
  <c r="D89" i="4" l="1"/>
  <c r="G88" i="4"/>
  <c r="H88" i="4" s="1"/>
  <c r="F89" i="4" s="1"/>
  <c r="D90" i="4" l="1"/>
  <c r="G89" i="4"/>
  <c r="H89" i="4" s="1"/>
  <c r="F90" i="4" s="1"/>
  <c r="D91" i="4" l="1"/>
  <c r="G90" i="4"/>
  <c r="H90" i="4" s="1"/>
  <c r="F91" i="4" s="1"/>
  <c r="D92" i="4" l="1"/>
  <c r="G91" i="4"/>
  <c r="H91" i="4" s="1"/>
  <c r="F92" i="4" s="1"/>
  <c r="D93" i="4" l="1"/>
  <c r="G92" i="4"/>
  <c r="H92" i="4" s="1"/>
  <c r="F93" i="4" s="1"/>
  <c r="D94" i="4" l="1"/>
  <c r="G93" i="4"/>
  <c r="H93" i="4" s="1"/>
  <c r="F94" i="4" s="1"/>
  <c r="D95" i="4" l="1"/>
  <c r="G94" i="4"/>
  <c r="H94" i="4" s="1"/>
  <c r="F95" i="4" s="1"/>
  <c r="D96" i="4" l="1"/>
  <c r="G95" i="4"/>
  <c r="H95" i="4" s="1"/>
  <c r="F96" i="4" s="1"/>
  <c r="D97" i="4" l="1"/>
  <c r="G96" i="4"/>
  <c r="H96" i="4" s="1"/>
  <c r="F97" i="4" s="1"/>
  <c r="D98" i="4" l="1"/>
  <c r="G97" i="4"/>
  <c r="H97" i="4" s="1"/>
  <c r="F98" i="4" s="1"/>
  <c r="D99" i="4" l="1"/>
  <c r="G98" i="4"/>
  <c r="H98" i="4" s="1"/>
  <c r="F99" i="4" s="1"/>
  <c r="D100" i="4" l="1"/>
  <c r="G99" i="4"/>
  <c r="H99" i="4" s="1"/>
  <c r="F100" i="4" s="1"/>
  <c r="D101" i="4" l="1"/>
  <c r="G100" i="4"/>
  <c r="H100" i="4" s="1"/>
  <c r="F101" i="4" s="1"/>
  <c r="D102" i="4" l="1"/>
  <c r="G101" i="4"/>
  <c r="H101" i="4" s="1"/>
  <c r="F102" i="4" s="1"/>
  <c r="D103" i="4" l="1"/>
  <c r="G102" i="4"/>
  <c r="H102" i="4" s="1"/>
  <c r="F103" i="4" s="1"/>
  <c r="D104" i="4" l="1"/>
  <c r="G103" i="4"/>
  <c r="H103" i="4" s="1"/>
  <c r="F104" i="4" s="1"/>
  <c r="D105" i="4" l="1"/>
  <c r="G104" i="4"/>
  <c r="H104" i="4" s="1"/>
  <c r="F105" i="4" s="1"/>
  <c r="D106" i="4" l="1"/>
  <c r="G105" i="4"/>
  <c r="H105" i="4" s="1"/>
  <c r="F106" i="4" s="1"/>
  <c r="D107" i="4" l="1"/>
  <c r="G106" i="4"/>
  <c r="H106" i="4" s="1"/>
  <c r="F107" i="4" s="1"/>
  <c r="D108" i="4" l="1"/>
  <c r="G107" i="4"/>
  <c r="H107" i="4" s="1"/>
  <c r="F108" i="4" s="1"/>
  <c r="D109" i="4" l="1"/>
  <c r="G108" i="4"/>
  <c r="H108" i="4" s="1"/>
  <c r="F109" i="4" s="1"/>
  <c r="D110" i="4" l="1"/>
  <c r="G109" i="4"/>
  <c r="H109" i="4" s="1"/>
  <c r="F110" i="4" s="1"/>
  <c r="D111" i="4" l="1"/>
  <c r="G110" i="4"/>
  <c r="H110" i="4" s="1"/>
  <c r="F111" i="4" s="1"/>
  <c r="D112" i="4" l="1"/>
  <c r="G111" i="4"/>
  <c r="H111" i="4" s="1"/>
  <c r="F112" i="4" s="1"/>
  <c r="D113" i="4" l="1"/>
  <c r="G112" i="4"/>
  <c r="H112" i="4" s="1"/>
  <c r="F113" i="4" s="1"/>
  <c r="D114" i="4" l="1"/>
  <c r="G113" i="4"/>
  <c r="H113" i="4" s="1"/>
  <c r="F114" i="4" s="1"/>
  <c r="D115" i="4" l="1"/>
  <c r="G114" i="4"/>
  <c r="H114" i="4" s="1"/>
  <c r="F115" i="4" s="1"/>
  <c r="D116" i="4" l="1"/>
  <c r="G115" i="4"/>
  <c r="H115" i="4" s="1"/>
  <c r="F116" i="4" s="1"/>
  <c r="D117" i="4" l="1"/>
  <c r="G116" i="4"/>
  <c r="H116" i="4" s="1"/>
  <c r="F117" i="4" s="1"/>
  <c r="D118" i="4" l="1"/>
  <c r="G117" i="4"/>
  <c r="H117" i="4" s="1"/>
  <c r="F118" i="4" s="1"/>
  <c r="D119" i="4" l="1"/>
  <c r="G118" i="4"/>
  <c r="H118" i="4" s="1"/>
  <c r="F119" i="4" s="1"/>
  <c r="D120" i="4" l="1"/>
  <c r="G119" i="4"/>
  <c r="H119" i="4" s="1"/>
  <c r="F120" i="4" s="1"/>
  <c r="D121" i="4" l="1"/>
  <c r="G120" i="4"/>
  <c r="H120" i="4" s="1"/>
  <c r="F121" i="4" s="1"/>
  <c r="D122" i="4" l="1"/>
  <c r="G121" i="4"/>
  <c r="H121" i="4" s="1"/>
  <c r="F122" i="4" s="1"/>
  <c r="D123" i="4" l="1"/>
  <c r="G122" i="4"/>
  <c r="H122" i="4" s="1"/>
  <c r="F123" i="4" s="1"/>
  <c r="D124" i="4" l="1"/>
  <c r="G123" i="4"/>
  <c r="H123" i="4" s="1"/>
  <c r="F124" i="4" s="1"/>
  <c r="D125" i="4" l="1"/>
  <c r="G124" i="4"/>
  <c r="H124" i="4" s="1"/>
  <c r="F125" i="4" s="1"/>
  <c r="D126" i="4" l="1"/>
  <c r="G125" i="4"/>
  <c r="H125" i="4" s="1"/>
  <c r="F126" i="4" s="1"/>
  <c r="D127" i="4" l="1"/>
  <c r="G126" i="4"/>
  <c r="H126" i="4" s="1"/>
  <c r="F127" i="4" s="1"/>
  <c r="D128" i="4" l="1"/>
  <c r="G127" i="4"/>
  <c r="H127" i="4" s="1"/>
  <c r="F128" i="4" s="1"/>
  <c r="D129" i="4" l="1"/>
  <c r="G128" i="4"/>
  <c r="H128" i="4" s="1"/>
  <c r="F129" i="4" s="1"/>
  <c r="D130" i="4" l="1"/>
  <c r="G129" i="4"/>
  <c r="H129" i="4" s="1"/>
  <c r="F130" i="4" s="1"/>
  <c r="D131" i="4" l="1"/>
  <c r="G130" i="4"/>
  <c r="H130" i="4" s="1"/>
  <c r="F131" i="4" s="1"/>
  <c r="D132" i="4" l="1"/>
  <c r="G131" i="4"/>
  <c r="H131" i="4" s="1"/>
  <c r="F132" i="4" s="1"/>
  <c r="D133" i="4" l="1"/>
  <c r="G132" i="4"/>
  <c r="H132" i="4" s="1"/>
  <c r="F133" i="4" s="1"/>
  <c r="D134" i="4" l="1"/>
  <c r="G133" i="4"/>
  <c r="H133" i="4" s="1"/>
  <c r="F134" i="4" s="1"/>
  <c r="D135" i="4" l="1"/>
  <c r="G134" i="4"/>
  <c r="H134" i="4" s="1"/>
  <c r="F135" i="4" s="1"/>
  <c r="D136" i="4" l="1"/>
  <c r="G135" i="4"/>
  <c r="H135" i="4" s="1"/>
  <c r="F136" i="4" s="1"/>
  <c r="D137" i="4" l="1"/>
  <c r="G136" i="4"/>
  <c r="H136" i="4" s="1"/>
  <c r="F137" i="4" s="1"/>
  <c r="D138" i="4" l="1"/>
  <c r="G137" i="4"/>
  <c r="H137" i="4" s="1"/>
  <c r="F138" i="4" s="1"/>
  <c r="D139" i="4" l="1"/>
  <c r="G138" i="4"/>
  <c r="H138" i="4" s="1"/>
  <c r="F139" i="4" s="1"/>
  <c r="D140" i="4" l="1"/>
  <c r="G139" i="4"/>
  <c r="H139" i="4" s="1"/>
  <c r="F140" i="4" s="1"/>
  <c r="D141" i="4" l="1"/>
  <c r="G140" i="4"/>
  <c r="H140" i="4" s="1"/>
  <c r="F141" i="4" s="1"/>
  <c r="D142" i="4" l="1"/>
  <c r="G141" i="4"/>
  <c r="H141" i="4" s="1"/>
  <c r="F142" i="4" s="1"/>
  <c r="D143" i="4" l="1"/>
  <c r="G142" i="4"/>
  <c r="H142" i="4" s="1"/>
  <c r="F143" i="4" s="1"/>
  <c r="D144" i="4" l="1"/>
  <c r="G143" i="4"/>
  <c r="H143" i="4" s="1"/>
  <c r="F144" i="4" s="1"/>
  <c r="D145" i="4" l="1"/>
  <c r="G144" i="4"/>
  <c r="H144" i="4" s="1"/>
  <c r="F145" i="4" s="1"/>
  <c r="D146" i="4" l="1"/>
  <c r="G145" i="4"/>
  <c r="H145" i="4" s="1"/>
  <c r="F146" i="4" s="1"/>
  <c r="D147" i="4" l="1"/>
  <c r="G146" i="4"/>
  <c r="H146" i="4" s="1"/>
  <c r="F147" i="4" s="1"/>
  <c r="D148" i="4" l="1"/>
  <c r="G147" i="4"/>
  <c r="H147" i="4" s="1"/>
  <c r="F148" i="4" s="1"/>
  <c r="D149" i="4" l="1"/>
  <c r="G148" i="4"/>
  <c r="H148" i="4" s="1"/>
  <c r="F149" i="4" s="1"/>
  <c r="D150" i="4" l="1"/>
  <c r="G149" i="4"/>
  <c r="H149" i="4" s="1"/>
  <c r="F150" i="4" s="1"/>
  <c r="D151" i="4" l="1"/>
  <c r="G150" i="4"/>
  <c r="H150" i="4" s="1"/>
  <c r="F151" i="4" s="1"/>
  <c r="D152" i="4" l="1"/>
  <c r="G151" i="4"/>
  <c r="H151" i="4" s="1"/>
  <c r="F152" i="4" s="1"/>
  <c r="D153" i="4" l="1"/>
  <c r="G152" i="4"/>
  <c r="H152" i="4" s="1"/>
  <c r="F153" i="4" s="1"/>
  <c r="D154" i="4" l="1"/>
  <c r="G153" i="4"/>
  <c r="H153" i="4" s="1"/>
  <c r="F154" i="4" s="1"/>
  <c r="D155" i="4" l="1"/>
  <c r="G154" i="4"/>
  <c r="H154" i="4" s="1"/>
  <c r="F155" i="4" s="1"/>
  <c r="D156" i="4" l="1"/>
  <c r="G155" i="4"/>
  <c r="H155" i="4" s="1"/>
  <c r="F156" i="4" s="1"/>
  <c r="D157" i="4" l="1"/>
  <c r="G156" i="4"/>
  <c r="H156" i="4" s="1"/>
  <c r="F157" i="4" s="1"/>
  <c r="D158" i="4" l="1"/>
  <c r="G157" i="4"/>
  <c r="H157" i="4" s="1"/>
  <c r="F158" i="4" s="1"/>
  <c r="D159" i="4" l="1"/>
  <c r="G158" i="4"/>
  <c r="H158" i="4" s="1"/>
  <c r="F159" i="4" s="1"/>
  <c r="D160" i="4" l="1"/>
  <c r="G159" i="4"/>
  <c r="H159" i="4" s="1"/>
  <c r="F160" i="4" s="1"/>
  <c r="D161" i="4" l="1"/>
  <c r="G160" i="4"/>
  <c r="H160" i="4" s="1"/>
  <c r="F161" i="4" s="1"/>
  <c r="D162" i="4" l="1"/>
  <c r="G161" i="4"/>
  <c r="H161" i="4" s="1"/>
  <c r="F162" i="4" s="1"/>
  <c r="D163" i="4" l="1"/>
  <c r="G162" i="4"/>
  <c r="H162" i="4" s="1"/>
  <c r="F163" i="4" s="1"/>
  <c r="D164" i="4" l="1"/>
  <c r="G163" i="4"/>
  <c r="H163" i="4" s="1"/>
  <c r="F164" i="4" s="1"/>
  <c r="D165" i="4" l="1"/>
  <c r="G164" i="4"/>
  <c r="H164" i="4" s="1"/>
  <c r="F165" i="4" s="1"/>
  <c r="D166" i="4" l="1"/>
  <c r="G165" i="4"/>
  <c r="H165" i="4" s="1"/>
  <c r="F166" i="4" s="1"/>
  <c r="D167" i="4" l="1"/>
  <c r="G166" i="4"/>
  <c r="H166" i="4" s="1"/>
  <c r="F167" i="4" s="1"/>
  <c r="D168" i="4" l="1"/>
  <c r="G167" i="4"/>
  <c r="H167" i="4" s="1"/>
  <c r="F168" i="4" s="1"/>
  <c r="D169" i="4" l="1"/>
  <c r="G168" i="4"/>
  <c r="H168" i="4" s="1"/>
  <c r="F169" i="4" s="1"/>
  <c r="D170" i="4" l="1"/>
  <c r="G169" i="4"/>
  <c r="H169" i="4" s="1"/>
  <c r="F170" i="4" s="1"/>
  <c r="D171" i="4" l="1"/>
  <c r="G170" i="4"/>
  <c r="H170" i="4" s="1"/>
  <c r="F171" i="4" s="1"/>
  <c r="D172" i="4" l="1"/>
  <c r="G171" i="4"/>
  <c r="H171" i="4" s="1"/>
  <c r="F172" i="4" s="1"/>
  <c r="D173" i="4" l="1"/>
  <c r="G172" i="4"/>
  <c r="H172" i="4" s="1"/>
  <c r="F173" i="4" s="1"/>
  <c r="D174" i="4" l="1"/>
  <c r="G173" i="4"/>
  <c r="H173" i="4" s="1"/>
  <c r="F174" i="4" s="1"/>
  <c r="D175" i="4" l="1"/>
  <c r="G174" i="4"/>
  <c r="H174" i="4" s="1"/>
  <c r="F175" i="4" s="1"/>
  <c r="D176" i="4" l="1"/>
  <c r="G175" i="4"/>
  <c r="H175" i="4" s="1"/>
  <c r="F176" i="4" s="1"/>
  <c r="D177" i="4" l="1"/>
  <c r="G176" i="4"/>
  <c r="H176" i="4" s="1"/>
  <c r="F177" i="4" s="1"/>
  <c r="D178" i="4" l="1"/>
  <c r="G177" i="4"/>
  <c r="H177" i="4" s="1"/>
  <c r="F178" i="4" s="1"/>
  <c r="D179" i="4" l="1"/>
  <c r="G178" i="4"/>
  <c r="H178" i="4" s="1"/>
  <c r="F179" i="4" s="1"/>
  <c r="D180" i="4" l="1"/>
  <c r="G179" i="4"/>
  <c r="H179" i="4" s="1"/>
  <c r="F180" i="4" s="1"/>
  <c r="D181" i="4" l="1"/>
  <c r="G180" i="4"/>
  <c r="H180" i="4" s="1"/>
  <c r="F181" i="4" s="1"/>
  <c r="D182" i="4" l="1"/>
  <c r="G181" i="4"/>
  <c r="H181" i="4" s="1"/>
  <c r="F182" i="4" s="1"/>
  <c r="D183" i="4" l="1"/>
  <c r="G182" i="4"/>
  <c r="H182" i="4" s="1"/>
  <c r="F183" i="4" s="1"/>
  <c r="D184" i="4" l="1"/>
  <c r="G183" i="4"/>
  <c r="H183" i="4" s="1"/>
  <c r="F184" i="4" s="1"/>
  <c r="D185" i="4" l="1"/>
  <c r="G184" i="4"/>
  <c r="H184" i="4" s="1"/>
  <c r="F185" i="4" s="1"/>
  <c r="D186" i="4" l="1"/>
  <c r="G185" i="4"/>
  <c r="H185" i="4" s="1"/>
  <c r="F186" i="4" s="1"/>
  <c r="D187" i="4" l="1"/>
  <c r="G186" i="4"/>
  <c r="H186" i="4" s="1"/>
  <c r="F187" i="4" s="1"/>
  <c r="D188" i="4" l="1"/>
  <c r="G187" i="4"/>
  <c r="H187" i="4" s="1"/>
  <c r="F188" i="4" s="1"/>
  <c r="D189" i="4" l="1"/>
  <c r="G188" i="4"/>
  <c r="H188" i="4" s="1"/>
  <c r="F189" i="4" s="1"/>
  <c r="D190" i="4" l="1"/>
  <c r="G189" i="4"/>
  <c r="H189" i="4" s="1"/>
  <c r="F190" i="4" s="1"/>
  <c r="D191" i="4" l="1"/>
  <c r="G190" i="4"/>
  <c r="H190" i="4" s="1"/>
  <c r="F191" i="4" s="1"/>
  <c r="D192" i="4" l="1"/>
  <c r="G191" i="4"/>
  <c r="H191" i="4" s="1"/>
  <c r="F192" i="4" s="1"/>
  <c r="D193" i="4" l="1"/>
  <c r="G192" i="4"/>
  <c r="H192" i="4" s="1"/>
  <c r="F193" i="4" s="1"/>
  <c r="D194" i="4" l="1"/>
  <c r="G193" i="4"/>
  <c r="H193" i="4" s="1"/>
  <c r="F194" i="4" s="1"/>
  <c r="D195" i="4" l="1"/>
  <c r="G194" i="4"/>
  <c r="H194" i="4" s="1"/>
  <c r="F195" i="4" s="1"/>
  <c r="D196" i="4" l="1"/>
  <c r="G195" i="4"/>
  <c r="H195" i="4" s="1"/>
  <c r="F196" i="4" s="1"/>
  <c r="D197" i="4" l="1"/>
  <c r="G196" i="4"/>
  <c r="H196" i="4" s="1"/>
  <c r="F197" i="4" s="1"/>
  <c r="D198" i="4" l="1"/>
  <c r="G197" i="4"/>
  <c r="H197" i="4" s="1"/>
  <c r="F198" i="4" s="1"/>
  <c r="D199" i="4" l="1"/>
  <c r="G198" i="4"/>
  <c r="H198" i="4" s="1"/>
  <c r="F199" i="4" s="1"/>
  <c r="D200" i="4" l="1"/>
  <c r="G199" i="4"/>
  <c r="H199" i="4" s="1"/>
  <c r="F200" i="4" s="1"/>
  <c r="D201" i="4" l="1"/>
  <c r="G200" i="4"/>
  <c r="H200" i="4" s="1"/>
  <c r="F201" i="4" s="1"/>
  <c r="D202" i="4" l="1"/>
  <c r="G201" i="4"/>
  <c r="H201" i="4" s="1"/>
  <c r="F202" i="4" s="1"/>
  <c r="D203" i="4" l="1"/>
  <c r="G202" i="4"/>
  <c r="H202" i="4" s="1"/>
  <c r="F203" i="4" s="1"/>
  <c r="D204" i="4" l="1"/>
  <c r="G203" i="4"/>
  <c r="H203" i="4" s="1"/>
  <c r="F204" i="4" s="1"/>
  <c r="D205" i="4" l="1"/>
  <c r="G204" i="4"/>
  <c r="H204" i="4" s="1"/>
  <c r="F205" i="4" s="1"/>
  <c r="D206" i="4" l="1"/>
  <c r="G205" i="4"/>
  <c r="H205" i="4" s="1"/>
  <c r="F206" i="4" s="1"/>
  <c r="D207" i="4" l="1"/>
  <c r="G206" i="4"/>
  <c r="H206" i="4" s="1"/>
  <c r="F207" i="4" s="1"/>
  <c r="D208" i="4" l="1"/>
  <c r="G207" i="4"/>
  <c r="H207" i="4" s="1"/>
  <c r="F208" i="4" s="1"/>
  <c r="D209" i="4" l="1"/>
  <c r="G208" i="4"/>
  <c r="H208" i="4" s="1"/>
  <c r="F209" i="4" s="1"/>
  <c r="D210" i="4" l="1"/>
  <c r="G209" i="4"/>
  <c r="H209" i="4" s="1"/>
  <c r="F210" i="4" s="1"/>
  <c r="D211" i="4" l="1"/>
  <c r="G210" i="4"/>
  <c r="H210" i="4" s="1"/>
  <c r="F211" i="4" s="1"/>
  <c r="D212" i="4" l="1"/>
  <c r="G211" i="4"/>
  <c r="H211" i="4" s="1"/>
  <c r="F212" i="4" s="1"/>
  <c r="D213" i="4" l="1"/>
  <c r="G212" i="4"/>
  <c r="H212" i="4" s="1"/>
  <c r="F213" i="4" s="1"/>
  <c r="D214" i="4" l="1"/>
  <c r="G213" i="4"/>
  <c r="H213" i="4" s="1"/>
  <c r="F214" i="4" s="1"/>
  <c r="D215" i="4" l="1"/>
  <c r="G214" i="4"/>
  <c r="H214" i="4" s="1"/>
  <c r="F215" i="4" s="1"/>
  <c r="D216" i="4" l="1"/>
  <c r="G215" i="4"/>
  <c r="H215" i="4" s="1"/>
  <c r="F216" i="4" s="1"/>
  <c r="D217" i="4" l="1"/>
  <c r="G216" i="4"/>
  <c r="H216" i="4" s="1"/>
  <c r="F217" i="4" s="1"/>
  <c r="D218" i="4" l="1"/>
  <c r="G217" i="4"/>
  <c r="H217" i="4" s="1"/>
  <c r="F218" i="4" s="1"/>
  <c r="D219" i="4" l="1"/>
  <c r="G218" i="4"/>
  <c r="H218" i="4" s="1"/>
  <c r="F219" i="4" s="1"/>
  <c r="D220" i="4" l="1"/>
  <c r="G219" i="4"/>
  <c r="H219" i="4" s="1"/>
  <c r="F220" i="4" s="1"/>
  <c r="D221" i="4" l="1"/>
  <c r="G220" i="4"/>
  <c r="H220" i="4" s="1"/>
  <c r="F221" i="4" s="1"/>
  <c r="D222" i="4" l="1"/>
  <c r="G221" i="4"/>
  <c r="H221" i="4" s="1"/>
  <c r="F222" i="4" s="1"/>
  <c r="D223" i="4" l="1"/>
  <c r="G222" i="4"/>
  <c r="H222" i="4" s="1"/>
  <c r="F223" i="4" s="1"/>
  <c r="D224" i="4" l="1"/>
  <c r="G223" i="4"/>
  <c r="H223" i="4" s="1"/>
  <c r="F224" i="4" s="1"/>
  <c r="D225" i="4" l="1"/>
  <c r="G224" i="4"/>
  <c r="H224" i="4" s="1"/>
  <c r="F225" i="4" s="1"/>
  <c r="D226" i="4" l="1"/>
  <c r="G225" i="4"/>
  <c r="H225" i="4" s="1"/>
  <c r="F226" i="4" s="1"/>
  <c r="D227" i="4" l="1"/>
  <c r="G226" i="4"/>
  <c r="H226" i="4" s="1"/>
  <c r="F227" i="4" s="1"/>
  <c r="D228" i="4" l="1"/>
  <c r="G227" i="4"/>
  <c r="H227" i="4" s="1"/>
  <c r="F228" i="4" s="1"/>
  <c r="D229" i="4" l="1"/>
  <c r="G228" i="4"/>
  <c r="H228" i="4" s="1"/>
  <c r="F229" i="4" s="1"/>
  <c r="D230" i="4" l="1"/>
  <c r="G229" i="4"/>
  <c r="H229" i="4" s="1"/>
  <c r="F230" i="4" s="1"/>
  <c r="D231" i="4" l="1"/>
  <c r="G230" i="4"/>
  <c r="H230" i="4" s="1"/>
  <c r="F231" i="4" s="1"/>
  <c r="D232" i="4" l="1"/>
  <c r="G231" i="4"/>
  <c r="H231" i="4" s="1"/>
  <c r="F232" i="4" s="1"/>
  <c r="D233" i="4" l="1"/>
  <c r="G232" i="4"/>
  <c r="H232" i="4" s="1"/>
  <c r="F233" i="4" s="1"/>
  <c r="D234" i="4" l="1"/>
  <c r="G233" i="4"/>
  <c r="H233" i="4" s="1"/>
  <c r="F234" i="4" s="1"/>
  <c r="D235" i="4" l="1"/>
  <c r="G234" i="4"/>
  <c r="H234" i="4" s="1"/>
  <c r="F235" i="4" s="1"/>
  <c r="D236" i="4" l="1"/>
  <c r="G235" i="4"/>
  <c r="H235" i="4" s="1"/>
  <c r="F236" i="4" s="1"/>
  <c r="D237" i="4" l="1"/>
  <c r="G236" i="4"/>
  <c r="H236" i="4" s="1"/>
  <c r="F237" i="4" s="1"/>
  <c r="D238" i="4" l="1"/>
  <c r="G237" i="4"/>
  <c r="H237" i="4" s="1"/>
  <c r="F238" i="4" s="1"/>
  <c r="D239" i="4" l="1"/>
  <c r="G238" i="4"/>
  <c r="H238" i="4" s="1"/>
  <c r="F239" i="4" s="1"/>
  <c r="D240" i="4" l="1"/>
  <c r="G239" i="4"/>
  <c r="H239" i="4" s="1"/>
  <c r="F240" i="4" s="1"/>
  <c r="D241" i="4" l="1"/>
  <c r="G240" i="4"/>
  <c r="H240" i="4" s="1"/>
  <c r="F241" i="4" s="1"/>
  <c r="D242" i="4" l="1"/>
  <c r="G241" i="4"/>
  <c r="H241" i="4" s="1"/>
  <c r="F242" i="4" s="1"/>
  <c r="D243" i="4" l="1"/>
  <c r="G242" i="4"/>
  <c r="H242" i="4" s="1"/>
  <c r="F243" i="4" s="1"/>
  <c r="D244" i="4" l="1"/>
  <c r="G243" i="4"/>
  <c r="H243" i="4" s="1"/>
  <c r="F244" i="4" s="1"/>
  <c r="D245" i="4" l="1"/>
  <c r="G244" i="4"/>
  <c r="H244" i="4" s="1"/>
  <c r="F245" i="4" s="1"/>
  <c r="D246" i="4" l="1"/>
  <c r="G245" i="4"/>
  <c r="H245" i="4" s="1"/>
  <c r="F246" i="4" s="1"/>
  <c r="D247" i="4" l="1"/>
  <c r="G246" i="4"/>
  <c r="H246" i="4" s="1"/>
  <c r="F247" i="4" s="1"/>
  <c r="D248" i="4" l="1"/>
  <c r="G247" i="4"/>
  <c r="H247" i="4" s="1"/>
  <c r="F248" i="4" s="1"/>
  <c r="D249" i="4" l="1"/>
  <c r="G248" i="4"/>
  <c r="H248" i="4" s="1"/>
  <c r="F249" i="4" s="1"/>
  <c r="D250" i="4" l="1"/>
  <c r="G249" i="4"/>
  <c r="H249" i="4" s="1"/>
  <c r="F250" i="4" s="1"/>
  <c r="D251" i="4" l="1"/>
  <c r="G250" i="4"/>
  <c r="H250" i="4" s="1"/>
  <c r="F251" i="4" s="1"/>
  <c r="D252" i="4" l="1"/>
  <c r="G251" i="4"/>
  <c r="H251" i="4" s="1"/>
  <c r="F252" i="4" s="1"/>
  <c r="D253" i="4" l="1"/>
  <c r="G252" i="4"/>
  <c r="H252" i="4" s="1"/>
  <c r="F253" i="4" s="1"/>
  <c r="D254" i="4" l="1"/>
  <c r="G253" i="4"/>
  <c r="H253" i="4" s="1"/>
  <c r="F254" i="4" s="1"/>
  <c r="D255" i="4" l="1"/>
  <c r="G254" i="4"/>
  <c r="H254" i="4" s="1"/>
  <c r="F255" i="4" s="1"/>
  <c r="D256" i="4" l="1"/>
  <c r="G255" i="4"/>
  <c r="H255" i="4" s="1"/>
  <c r="F256" i="4" s="1"/>
  <c r="D257" i="4" l="1"/>
  <c r="G256" i="4"/>
  <c r="H256" i="4" s="1"/>
  <c r="F257" i="4" s="1"/>
  <c r="D258" i="4" l="1"/>
  <c r="G257" i="4"/>
  <c r="H257" i="4" s="1"/>
  <c r="F258" i="4" s="1"/>
  <c r="D259" i="4" l="1"/>
  <c r="G258" i="4"/>
  <c r="H258" i="4" s="1"/>
  <c r="F259" i="4" s="1"/>
  <c r="D260" i="4" l="1"/>
  <c r="G259" i="4"/>
  <c r="H259" i="4" s="1"/>
  <c r="F260" i="4" s="1"/>
  <c r="D261" i="4" l="1"/>
  <c r="G260" i="4"/>
  <c r="H260" i="4" s="1"/>
  <c r="F261" i="4" s="1"/>
  <c r="D262" i="4" l="1"/>
  <c r="G261" i="4"/>
  <c r="H261" i="4" s="1"/>
  <c r="F262" i="4" s="1"/>
  <c r="D263" i="4" l="1"/>
  <c r="G262" i="4"/>
  <c r="H262" i="4" s="1"/>
  <c r="F263" i="4" s="1"/>
  <c r="D264" i="4" l="1"/>
  <c r="G263" i="4"/>
  <c r="H263" i="4" s="1"/>
  <c r="F264" i="4" s="1"/>
  <c r="D265" i="4" l="1"/>
  <c r="G264" i="4"/>
  <c r="H264" i="4" s="1"/>
  <c r="F265" i="4" s="1"/>
  <c r="D266" i="4" l="1"/>
  <c r="G265" i="4"/>
  <c r="H265" i="4" s="1"/>
  <c r="F266" i="4" s="1"/>
  <c r="D267" i="4" l="1"/>
  <c r="G266" i="4"/>
  <c r="H266" i="4" s="1"/>
  <c r="F267" i="4" s="1"/>
  <c r="D268" i="4" l="1"/>
  <c r="G267" i="4"/>
  <c r="H267" i="4" s="1"/>
  <c r="F268" i="4" s="1"/>
  <c r="D269" i="4" l="1"/>
  <c r="G268" i="4"/>
  <c r="H268" i="4" s="1"/>
  <c r="F269" i="4" s="1"/>
  <c r="D270" i="4" l="1"/>
  <c r="G269" i="4"/>
  <c r="H269" i="4" s="1"/>
  <c r="F270" i="4" s="1"/>
  <c r="D271" i="4" l="1"/>
  <c r="G270" i="4"/>
  <c r="H270" i="4" s="1"/>
  <c r="F271" i="4" s="1"/>
  <c r="D272" i="4" l="1"/>
  <c r="G271" i="4"/>
  <c r="H271" i="4" s="1"/>
  <c r="F272" i="4" s="1"/>
  <c r="D273" i="4" l="1"/>
  <c r="G272" i="4"/>
  <c r="H272" i="4" s="1"/>
  <c r="F273" i="4" s="1"/>
  <c r="D274" i="4" l="1"/>
  <c r="G273" i="4"/>
  <c r="H273" i="4" s="1"/>
  <c r="F274" i="4" s="1"/>
  <c r="D275" i="4" l="1"/>
  <c r="G274" i="4"/>
  <c r="H274" i="4" s="1"/>
  <c r="F275" i="4" s="1"/>
  <c r="D276" i="4" l="1"/>
  <c r="G275" i="4"/>
  <c r="H275" i="4" s="1"/>
  <c r="F276" i="4" s="1"/>
  <c r="D277" i="4" l="1"/>
  <c r="G276" i="4"/>
  <c r="H276" i="4" s="1"/>
  <c r="F277" i="4" s="1"/>
  <c r="D278" i="4" l="1"/>
  <c r="G277" i="4"/>
  <c r="H277" i="4" s="1"/>
  <c r="F278" i="4" s="1"/>
  <c r="D279" i="4" l="1"/>
  <c r="G278" i="4"/>
  <c r="H278" i="4" s="1"/>
  <c r="F279" i="4" s="1"/>
  <c r="D280" i="4" l="1"/>
  <c r="G279" i="4"/>
  <c r="H279" i="4" s="1"/>
  <c r="F280" i="4" s="1"/>
  <c r="D281" i="4" l="1"/>
  <c r="G280" i="4"/>
  <c r="H280" i="4" s="1"/>
  <c r="F281" i="4" s="1"/>
  <c r="D282" i="4" l="1"/>
  <c r="G281" i="4"/>
  <c r="H281" i="4" s="1"/>
  <c r="F282" i="4" s="1"/>
  <c r="D283" i="4" l="1"/>
  <c r="G282" i="4"/>
  <c r="H282" i="4" s="1"/>
  <c r="F283" i="4" s="1"/>
  <c r="D284" i="4" l="1"/>
  <c r="G283" i="4"/>
  <c r="H283" i="4" s="1"/>
  <c r="F284" i="4" s="1"/>
  <c r="D285" i="4" l="1"/>
  <c r="G284" i="4"/>
  <c r="H284" i="4" s="1"/>
  <c r="F285" i="4" s="1"/>
  <c r="D286" i="4" l="1"/>
  <c r="G285" i="4"/>
  <c r="H285" i="4" s="1"/>
  <c r="F286" i="4" s="1"/>
  <c r="D287" i="4" l="1"/>
  <c r="G286" i="4"/>
  <c r="H286" i="4" s="1"/>
  <c r="F287" i="4" s="1"/>
  <c r="D288" i="4" l="1"/>
  <c r="G287" i="4"/>
  <c r="H287" i="4" s="1"/>
  <c r="F288" i="4" s="1"/>
  <c r="D289" i="4" l="1"/>
  <c r="G288" i="4"/>
  <c r="H288" i="4" s="1"/>
  <c r="F289" i="4" s="1"/>
  <c r="D290" i="4" l="1"/>
  <c r="G289" i="4"/>
  <c r="H289" i="4" s="1"/>
  <c r="F290" i="4" s="1"/>
  <c r="D291" i="4" l="1"/>
  <c r="G290" i="4"/>
  <c r="H290" i="4" s="1"/>
  <c r="F291" i="4" s="1"/>
  <c r="D292" i="4" l="1"/>
  <c r="G291" i="4"/>
  <c r="H291" i="4" s="1"/>
  <c r="F292" i="4" s="1"/>
  <c r="D293" i="4" l="1"/>
  <c r="G292" i="4"/>
  <c r="H292" i="4" s="1"/>
  <c r="F293" i="4" s="1"/>
  <c r="D294" i="4" l="1"/>
  <c r="G293" i="4"/>
  <c r="H293" i="4" s="1"/>
  <c r="F294" i="4" s="1"/>
  <c r="D295" i="4" l="1"/>
  <c r="G294" i="4"/>
  <c r="H294" i="4" s="1"/>
  <c r="F295" i="4" s="1"/>
  <c r="D296" i="4" l="1"/>
  <c r="G295" i="4"/>
  <c r="H295" i="4" s="1"/>
  <c r="F296" i="4" s="1"/>
  <c r="D297" i="4" l="1"/>
  <c r="G296" i="4"/>
  <c r="H296" i="4" s="1"/>
  <c r="F297" i="4" s="1"/>
  <c r="D298" i="4" l="1"/>
  <c r="G297" i="4"/>
  <c r="H297" i="4" s="1"/>
  <c r="F298" i="4" s="1"/>
  <c r="D299" i="4" l="1"/>
  <c r="G298" i="4"/>
  <c r="H298" i="4" s="1"/>
  <c r="F299" i="4" s="1"/>
  <c r="D300" i="4" l="1"/>
  <c r="G299" i="4"/>
  <c r="H299" i="4" s="1"/>
  <c r="F300" i="4" s="1"/>
  <c r="D301" i="4" l="1"/>
  <c r="G300" i="4"/>
  <c r="H300" i="4" s="1"/>
  <c r="F301" i="4" s="1"/>
  <c r="D302" i="4" l="1"/>
  <c r="G301" i="4"/>
  <c r="H301" i="4" s="1"/>
  <c r="F302" i="4" s="1"/>
  <c r="D303" i="4" l="1"/>
  <c r="G302" i="4"/>
  <c r="H302" i="4" s="1"/>
  <c r="F303" i="4" s="1"/>
  <c r="D304" i="4" l="1"/>
  <c r="G303" i="4"/>
  <c r="H303" i="4" s="1"/>
  <c r="F304" i="4" s="1"/>
  <c r="D305" i="4" l="1"/>
  <c r="G304" i="4"/>
  <c r="H304" i="4" s="1"/>
  <c r="F305" i="4" s="1"/>
  <c r="D306" i="4" l="1"/>
  <c r="G305" i="4"/>
  <c r="H305" i="4" s="1"/>
  <c r="F306" i="4" s="1"/>
  <c r="D307" i="4" l="1"/>
  <c r="G306" i="4"/>
  <c r="H306" i="4" s="1"/>
  <c r="F307" i="4" s="1"/>
  <c r="D308" i="4" l="1"/>
  <c r="G307" i="4"/>
  <c r="H307" i="4" s="1"/>
  <c r="F308" i="4" s="1"/>
  <c r="D309" i="4" l="1"/>
  <c r="G308" i="4"/>
  <c r="H308" i="4" s="1"/>
  <c r="F309" i="4" s="1"/>
  <c r="D310" i="4" l="1"/>
  <c r="G309" i="4"/>
  <c r="H309" i="4" s="1"/>
  <c r="F310" i="4" s="1"/>
  <c r="D311" i="4" l="1"/>
  <c r="G310" i="4"/>
  <c r="H310" i="4" s="1"/>
  <c r="F311" i="4" s="1"/>
  <c r="D312" i="4" l="1"/>
  <c r="G311" i="4"/>
  <c r="H311" i="4" s="1"/>
  <c r="F312" i="4" s="1"/>
  <c r="D313" i="4" l="1"/>
  <c r="G312" i="4"/>
  <c r="H312" i="4" s="1"/>
  <c r="F313" i="4" s="1"/>
  <c r="D314" i="4" l="1"/>
  <c r="G313" i="4"/>
  <c r="H313" i="4" s="1"/>
  <c r="F314" i="4" s="1"/>
  <c r="D315" i="4" l="1"/>
  <c r="G314" i="4"/>
  <c r="H314" i="4" s="1"/>
  <c r="F315" i="4" s="1"/>
  <c r="D316" i="4" l="1"/>
  <c r="G315" i="4"/>
  <c r="H315" i="4" s="1"/>
  <c r="F316" i="4" s="1"/>
  <c r="D317" i="4" l="1"/>
  <c r="G316" i="4"/>
  <c r="H316" i="4" s="1"/>
  <c r="F317" i="4" s="1"/>
  <c r="D318" i="4" l="1"/>
  <c r="G317" i="4"/>
  <c r="H317" i="4" s="1"/>
  <c r="F318" i="4" s="1"/>
  <c r="D319" i="4" l="1"/>
  <c r="G318" i="4"/>
  <c r="H318" i="4" s="1"/>
  <c r="F319" i="4" s="1"/>
  <c r="D320" i="4" l="1"/>
  <c r="G319" i="4"/>
  <c r="H319" i="4" s="1"/>
  <c r="F320" i="4" s="1"/>
  <c r="D321" i="4" l="1"/>
  <c r="G320" i="4"/>
  <c r="H320" i="4" s="1"/>
  <c r="F321" i="4" s="1"/>
  <c r="D322" i="4" l="1"/>
  <c r="G321" i="4"/>
  <c r="H321" i="4" s="1"/>
  <c r="F322" i="4" s="1"/>
  <c r="D323" i="4" l="1"/>
  <c r="G322" i="4"/>
  <c r="H322" i="4" s="1"/>
  <c r="F323" i="4" s="1"/>
  <c r="D324" i="4" l="1"/>
  <c r="G323" i="4"/>
  <c r="H323" i="4" s="1"/>
  <c r="F324" i="4" s="1"/>
  <c r="D325" i="4" l="1"/>
  <c r="G324" i="4"/>
  <c r="H324" i="4" s="1"/>
  <c r="F325" i="4" s="1"/>
  <c r="D326" i="4" l="1"/>
  <c r="G325" i="4"/>
  <c r="H325" i="4" s="1"/>
  <c r="F326" i="4" s="1"/>
  <c r="D327" i="4" l="1"/>
  <c r="G326" i="4"/>
  <c r="H326" i="4" s="1"/>
  <c r="F327" i="4" s="1"/>
  <c r="D328" i="4" l="1"/>
  <c r="G327" i="4"/>
  <c r="H327" i="4" s="1"/>
  <c r="F328" i="4" s="1"/>
  <c r="D329" i="4" l="1"/>
  <c r="G328" i="4"/>
  <c r="H328" i="4" s="1"/>
  <c r="F329" i="4" s="1"/>
  <c r="D330" i="4" l="1"/>
  <c r="G329" i="4"/>
  <c r="H329" i="4" s="1"/>
  <c r="F330" i="4" s="1"/>
  <c r="D331" i="4" l="1"/>
  <c r="G330" i="4"/>
  <c r="H330" i="4" s="1"/>
  <c r="F331" i="4" s="1"/>
  <c r="D332" i="4" l="1"/>
  <c r="G331" i="4"/>
  <c r="H331" i="4" s="1"/>
  <c r="F332" i="4" s="1"/>
  <c r="D333" i="4" l="1"/>
  <c r="G332" i="4"/>
  <c r="H332" i="4" s="1"/>
  <c r="F333" i="4" s="1"/>
  <c r="D334" i="4" l="1"/>
  <c r="G333" i="4"/>
  <c r="H333" i="4" s="1"/>
  <c r="F334" i="4" s="1"/>
  <c r="D335" i="4" l="1"/>
  <c r="G334" i="4"/>
  <c r="H334" i="4" s="1"/>
  <c r="F335" i="4" s="1"/>
  <c r="D336" i="4" l="1"/>
  <c r="G335" i="4"/>
  <c r="H335" i="4" s="1"/>
  <c r="F336" i="4" s="1"/>
  <c r="D337" i="4" l="1"/>
  <c r="G336" i="4"/>
  <c r="H336" i="4" s="1"/>
  <c r="F337" i="4" s="1"/>
  <c r="D338" i="4" l="1"/>
  <c r="G337" i="4"/>
  <c r="H337" i="4" s="1"/>
  <c r="F338" i="4" s="1"/>
  <c r="D339" i="4" l="1"/>
  <c r="G338" i="4"/>
  <c r="H338" i="4" s="1"/>
  <c r="F339" i="4" s="1"/>
  <c r="D340" i="4" l="1"/>
  <c r="G339" i="4"/>
  <c r="H339" i="4" s="1"/>
  <c r="F340" i="4" s="1"/>
  <c r="D341" i="4" l="1"/>
  <c r="G340" i="4"/>
  <c r="H340" i="4" s="1"/>
  <c r="F341" i="4" s="1"/>
  <c r="D342" i="4" l="1"/>
  <c r="G341" i="4"/>
  <c r="H341" i="4" s="1"/>
  <c r="F342" i="4" s="1"/>
  <c r="D343" i="4" l="1"/>
  <c r="G342" i="4"/>
  <c r="H342" i="4" s="1"/>
  <c r="F343" i="4" s="1"/>
  <c r="D344" i="4" l="1"/>
  <c r="G343" i="4"/>
  <c r="H343" i="4" s="1"/>
  <c r="F344" i="4" s="1"/>
  <c r="D345" i="4" l="1"/>
  <c r="G344" i="4"/>
  <c r="H344" i="4" s="1"/>
  <c r="F345" i="4" s="1"/>
  <c r="D346" i="4" l="1"/>
  <c r="G345" i="4"/>
  <c r="H345" i="4" s="1"/>
  <c r="F346" i="4" s="1"/>
  <c r="D347" i="4" l="1"/>
  <c r="G346" i="4"/>
  <c r="H346" i="4" s="1"/>
  <c r="F347" i="4" s="1"/>
  <c r="D348" i="4" l="1"/>
  <c r="G347" i="4"/>
  <c r="H347" i="4" s="1"/>
  <c r="F348" i="4" s="1"/>
  <c r="D349" i="4" l="1"/>
  <c r="G348" i="4"/>
  <c r="H348" i="4" s="1"/>
  <c r="F349" i="4" s="1"/>
  <c r="D350" i="4" l="1"/>
  <c r="G349" i="4"/>
  <c r="H349" i="4" s="1"/>
  <c r="F350" i="4" s="1"/>
  <c r="D351" i="4" l="1"/>
  <c r="G350" i="4"/>
  <c r="H350" i="4" s="1"/>
  <c r="F351" i="4" s="1"/>
  <c r="D352" i="4" l="1"/>
  <c r="G351" i="4"/>
  <c r="H351" i="4" s="1"/>
  <c r="F352" i="4" s="1"/>
  <c r="D353" i="4" l="1"/>
  <c r="G352" i="4"/>
  <c r="H352" i="4" s="1"/>
  <c r="F353" i="4" s="1"/>
  <c r="D354" i="4" l="1"/>
  <c r="G353" i="4"/>
  <c r="H353" i="4" s="1"/>
  <c r="F354" i="4" s="1"/>
  <c r="D355" i="4" l="1"/>
  <c r="G354" i="4"/>
  <c r="H354" i="4" s="1"/>
  <c r="F355" i="4" s="1"/>
  <c r="D356" i="4" l="1"/>
  <c r="G355" i="4"/>
  <c r="H355" i="4" s="1"/>
  <c r="F356" i="4" s="1"/>
  <c r="D357" i="4" l="1"/>
  <c r="G356" i="4"/>
  <c r="H356" i="4" s="1"/>
  <c r="F357" i="4" s="1"/>
  <c r="D358" i="4" l="1"/>
  <c r="G357" i="4"/>
  <c r="H357" i="4" s="1"/>
  <c r="F358" i="4" s="1"/>
  <c r="D359" i="4" l="1"/>
  <c r="G358" i="4"/>
  <c r="H358" i="4" s="1"/>
  <c r="F359" i="4" s="1"/>
  <c r="D360" i="4" l="1"/>
  <c r="G359" i="4"/>
  <c r="H359" i="4" s="1"/>
  <c r="F360" i="4" s="1"/>
  <c r="D361" i="4" l="1"/>
  <c r="G360" i="4"/>
  <c r="H360" i="4" s="1"/>
  <c r="F361" i="4" s="1"/>
  <c r="D362" i="4" l="1"/>
  <c r="G361" i="4"/>
  <c r="H361" i="4" s="1"/>
  <c r="F362" i="4" s="1"/>
  <c r="D363" i="4" l="1"/>
  <c r="G362" i="4"/>
  <c r="H362" i="4" s="1"/>
  <c r="F363" i="4" s="1"/>
  <c r="D364" i="4" l="1"/>
  <c r="G363" i="4"/>
  <c r="H363" i="4" s="1"/>
  <c r="F364" i="4" s="1"/>
  <c r="D365" i="4" l="1"/>
  <c r="G364" i="4"/>
  <c r="H364" i="4" s="1"/>
  <c r="F365" i="4" s="1"/>
  <c r="D366" i="4" l="1"/>
  <c r="G365" i="4"/>
  <c r="H365" i="4" s="1"/>
  <c r="F366" i="4" s="1"/>
  <c r="D367" i="4" l="1"/>
  <c r="G366" i="4"/>
  <c r="H366" i="4" s="1"/>
  <c r="F367" i="4" s="1"/>
  <c r="D368" i="4" l="1"/>
  <c r="G367" i="4"/>
  <c r="H367" i="4" s="1"/>
  <c r="F368" i="4" s="1"/>
  <c r="D369" i="4" l="1"/>
  <c r="G368" i="4"/>
  <c r="H368" i="4" s="1"/>
  <c r="F369" i="4" s="1"/>
  <c r="D370" i="4" l="1"/>
  <c r="G369" i="4"/>
  <c r="H369" i="4" s="1"/>
  <c r="F370" i="4" s="1"/>
  <c r="D371" i="4" l="1"/>
  <c r="G370" i="4"/>
  <c r="H370" i="4" s="1"/>
  <c r="F371" i="4" s="1"/>
  <c r="D372" i="4" l="1"/>
  <c r="G371" i="4"/>
  <c r="H371" i="4" s="1"/>
  <c r="F372" i="4" s="1"/>
  <c r="D373" i="4" l="1"/>
  <c r="G372" i="4"/>
  <c r="H372" i="4" s="1"/>
  <c r="D374" i="4" l="1"/>
  <c r="F373" i="4"/>
  <c r="G373" i="4" l="1"/>
  <c r="H373" i="4" s="1"/>
  <c r="F374" i="4" l="1"/>
  <c r="G374" i="4" s="1"/>
  <c r="H374" i="4" s="1"/>
  <c r="D13" i="4" l="1"/>
  <c r="E13" i="4"/>
  <c r="F13" i="4"/>
  <c r="G13" i="4"/>
</calcChain>
</file>

<file path=xl/sharedStrings.xml><?xml version="1.0" encoding="utf-8"?>
<sst xmlns="http://schemas.openxmlformats.org/spreadsheetml/2006/main" count="49" uniqueCount="36">
  <si>
    <t>Purchase Price</t>
  </si>
  <si>
    <t>Down Payment</t>
  </si>
  <si>
    <t>Amount Financed</t>
  </si>
  <si>
    <t>Term (years)</t>
  </si>
  <si>
    <t>Monthly Payment</t>
  </si>
  <si>
    <t>Date</t>
  </si>
  <si>
    <t>Payment</t>
  </si>
  <si>
    <t>Interest</t>
  </si>
  <si>
    <t>Principal</t>
  </si>
  <si>
    <t>Balance</t>
  </si>
  <si>
    <t>Loan Date</t>
  </si>
  <si>
    <t>Totals</t>
  </si>
  <si>
    <t>APR</t>
  </si>
  <si>
    <t>Annual Interest Rate</t>
  </si>
  <si>
    <t>Credit Card Amortization</t>
  </si>
  <si>
    <t>Starting Balance</t>
  </si>
  <si>
    <t>Monthly Interest Rate</t>
  </si>
  <si>
    <t>Minimum Payment Percent</t>
  </si>
  <si>
    <t>Minimum Payment Dollars</t>
  </si>
  <si>
    <t>Payment Rounding</t>
  </si>
  <si>
    <t>Starting Date</t>
  </si>
  <si>
    <t>Minimum Payment</t>
  </si>
  <si>
    <t>Additional Payment</t>
  </si>
  <si>
    <t>Input Area</t>
  </si>
  <si>
    <t>Simple Amortization Schedule</t>
  </si>
  <si>
    <t>Dynamic Amortization Schedule</t>
  </si>
  <si>
    <t>Pmt. No</t>
  </si>
  <si>
    <t xml:space="preserve">Totals: </t>
  </si>
  <si>
    <t>Purchase Price:</t>
  </si>
  <si>
    <t>Down Payment:</t>
  </si>
  <si>
    <t>Amount Financed:</t>
  </si>
  <si>
    <t>Starting Rate:</t>
  </si>
  <si>
    <t>Term (years):</t>
  </si>
  <si>
    <t>Loan Date:</t>
  </si>
  <si>
    <t>Computed Payment:</t>
  </si>
  <si>
    <t>Addt'l 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</si>
</sst>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14" fontId="0" fillId="0" borderId="0" xfId="0" applyNumberFormat="1"/>
    <xf numFmtId="43" fontId="0" fillId="0" borderId="0" xfId="1" applyFont="1"/>
    <xf numFmtId="0" fontId="3" fillId="0" borderId="0" xfId="0" applyFont="1"/>
    <xf numFmtId="0" fontId="0" fillId="0" borderId="1" xfId="0" applyBorder="1"/>
    <xf numFmtId="43" fontId="0" fillId="0" borderId="1" xfId="1" applyFont="1" applyBorder="1"/>
    <xf numFmtId="8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44" fontId="0" fillId="0" borderId="1" xfId="2" applyFont="1" applyBorder="1"/>
    <xf numFmtId="0" fontId="4" fillId="0" borderId="0" xfId="0" applyFont="1"/>
    <xf numFmtId="43" fontId="0" fillId="0" borderId="1" xfId="1" applyFont="1" applyFill="1" applyBorder="1"/>
    <xf numFmtId="0" fontId="2" fillId="2" borderId="1" xfId="0" applyFont="1" applyFill="1" applyBorder="1" applyAlignment="1">
      <alignment horizontal="center" wrapText="1"/>
    </xf>
    <xf numFmtId="14" fontId="0" fillId="0" borderId="1" xfId="0" applyNumberFormat="1" applyFill="1" applyBorder="1"/>
    <xf numFmtId="43" fontId="0" fillId="3" borderId="1" xfId="1" applyFont="1" applyFill="1" applyBorder="1"/>
    <xf numFmtId="14" fontId="0" fillId="3" borderId="1" xfId="0" applyNumberFormat="1" applyFill="1" applyBorder="1"/>
    <xf numFmtId="44" fontId="0" fillId="3" borderId="1" xfId="2" applyNumberFormat="1" applyFont="1" applyFill="1" applyBorder="1"/>
    <xf numFmtId="165" fontId="0" fillId="3" borderId="1" xfId="0" applyNumberFormat="1" applyFill="1" applyBorder="1"/>
    <xf numFmtId="0" fontId="2" fillId="2" borderId="4" xfId="0" applyFont="1" applyFill="1" applyBorder="1" applyAlignment="1">
      <alignment horizontal="center"/>
    </xf>
    <xf numFmtId="14" fontId="0" fillId="0" borderId="4" xfId="0" applyNumberFormat="1" applyBorder="1"/>
    <xf numFmtId="0" fontId="0" fillId="0" borderId="4" xfId="0" applyBorder="1"/>
    <xf numFmtId="8" fontId="0" fillId="0" borderId="4" xfId="0" applyNumberFormat="1" applyBorder="1"/>
    <xf numFmtId="44" fontId="0" fillId="0" borderId="4" xfId="2" applyFont="1" applyBorder="1"/>
    <xf numFmtId="14" fontId="0" fillId="3" borderId="4" xfId="0" applyNumberFormat="1" applyFill="1" applyBorder="1"/>
    <xf numFmtId="10" fontId="0" fillId="3" borderId="4" xfId="3" applyNumberFormat="1" applyFont="1" applyFill="1" applyBorder="1"/>
    <xf numFmtId="43" fontId="0" fillId="0" borderId="4" xfId="1" applyFont="1" applyFill="1" applyBorder="1"/>
    <xf numFmtId="43" fontId="0" fillId="3" borderId="4" xfId="1" applyFont="1" applyFill="1" applyBorder="1"/>
    <xf numFmtId="43" fontId="0" fillId="0" borderId="4" xfId="1" applyFont="1" applyBorder="1"/>
    <xf numFmtId="43" fontId="0" fillId="0" borderId="0" xfId="0" applyNumberFormat="1"/>
    <xf numFmtId="0" fontId="0" fillId="0" borderId="4" xfId="0" applyBorder="1" applyAlignment="1">
      <alignment horizontal="right" indent="1"/>
    </xf>
    <xf numFmtId="44" fontId="0" fillId="3" borderId="4" xfId="2" applyFont="1" applyFill="1" applyBorder="1"/>
    <xf numFmtId="14" fontId="0" fillId="0" borderId="2" xfId="0" applyNumberFormat="1" applyBorder="1"/>
    <xf numFmtId="0" fontId="5" fillId="4" borderId="3" xfId="0" applyFont="1" applyFill="1" applyBorder="1"/>
    <xf numFmtId="0" fontId="5" fillId="4" borderId="1" xfId="0" applyFont="1" applyFill="1" applyBorder="1" applyAlignment="1">
      <alignment horizontal="right"/>
    </xf>
    <xf numFmtId="8" fontId="5" fillId="4" borderId="1" xfId="0" applyNumberFormat="1" applyFont="1" applyFill="1" applyBorder="1"/>
    <xf numFmtId="0" fontId="5" fillId="4" borderId="1" xfId="0" applyFont="1" applyFill="1" applyBorder="1"/>
    <xf numFmtId="0" fontId="5" fillId="4" borderId="4" xfId="0" applyFont="1" applyFill="1" applyBorder="1"/>
    <xf numFmtId="0" fontId="5" fillId="4" borderId="0" xfId="0" applyFont="1" applyFill="1"/>
    <xf numFmtId="0" fontId="5" fillId="4" borderId="4" xfId="0" applyFont="1" applyFill="1" applyBorder="1" applyAlignment="1">
      <alignment horizontal="right"/>
    </xf>
    <xf numFmtId="8" fontId="5" fillId="4" borderId="4" xfId="0" applyNumberFormat="1" applyFont="1" applyFill="1" applyBorder="1"/>
    <xf numFmtId="166" fontId="0" fillId="3" borderId="4" xfId="1" applyNumberFormat="1" applyFont="1" applyFill="1" applyBorder="1"/>
    <xf numFmtId="40" fontId="0" fillId="0" borderId="4" xfId="1" applyNumberFormat="1" applyFont="1" applyFill="1" applyBorder="1"/>
    <xf numFmtId="44" fontId="0" fillId="0" borderId="0" xfId="0" applyNumberFormat="1"/>
    <xf numFmtId="14" fontId="0" fillId="0" borderId="4" xfId="0" applyNumberFormat="1" applyFill="1" applyBorder="1"/>
    <xf numFmtId="164" fontId="0" fillId="0" borderId="4" xfId="1" applyNumberFormat="1" applyFont="1" applyFill="1" applyBorder="1"/>
    <xf numFmtId="8" fontId="0" fillId="0" borderId="0" xfId="0" applyNumberFormat="1"/>
    <xf numFmtId="43" fontId="5" fillId="4" borderId="1" xfId="0" applyNumberFormat="1" applyFont="1" applyFill="1" applyBorder="1"/>
    <xf numFmtId="0" fontId="0" fillId="0" borderId="4" xfId="0" applyBorder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1</xdr:row>
      <xdr:rowOff>19051</xdr:rowOff>
    </xdr:from>
    <xdr:to>
      <xdr:col>13</xdr:col>
      <xdr:colOff>457200</xdr:colOff>
      <xdr:row>8</xdr:row>
      <xdr:rowOff>171450</xdr:rowOff>
    </xdr:to>
    <xdr:sp macro="" textlink="">
      <xdr:nvSpPr>
        <xdr:cNvPr id="2" name="TextBox 1"/>
        <xdr:cNvSpPr txBox="1"/>
      </xdr:nvSpPr>
      <xdr:spPr>
        <a:xfrm>
          <a:off x="7400924" y="285751"/>
          <a:ext cx="3114676" cy="1695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Gray shaded cells may be changed.</a:t>
          </a:r>
          <a:br>
            <a:rPr lang="en-US" sz="1100"/>
          </a:br>
          <a:r>
            <a:rPr lang="en-US" sz="1100"/>
            <a:t/>
          </a:r>
          <a:br>
            <a:rPr lang="en-US" sz="1100"/>
          </a:br>
          <a:r>
            <a:rPr lang="en-US" sz="1100"/>
            <a:t>For an adjustable rate loand, enter</a:t>
          </a:r>
          <a:r>
            <a:rPr lang="en-US" sz="1100" baseline="0"/>
            <a:t> a new rate in the APR columns, and it is applied to subsequent payments.  It will change the monthly payment.</a:t>
          </a:r>
          <a:br>
            <a:rPr lang="en-US" sz="1100" baseline="0"/>
          </a:br>
          <a:r>
            <a:rPr lang="en-US" sz="1100" baseline="0"/>
            <a:t/>
          </a:r>
          <a:br>
            <a:rPr lang="en-US" sz="1100" baseline="0"/>
          </a:br>
          <a:r>
            <a:rPr lang="en-US" sz="1100" baseline="0"/>
            <a:t>Enter any additional monthly payments in the Addt'l Pmt column.  It was adjust the length of the loan, resulting in early pay-off.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0"/>
  <sheetViews>
    <sheetView showGridLines="0" tabSelected="1" workbookViewId="0"/>
  </sheetViews>
  <sheetFormatPr defaultRowHeight="15" x14ac:dyDescent="0.25"/>
  <cols>
    <col min="2" max="2" width="16.28515625" customWidth="1"/>
    <col min="3" max="4" width="15.28515625" customWidth="1"/>
    <col min="5" max="5" width="13.85546875" customWidth="1"/>
    <col min="6" max="6" width="12.5703125" bestFit="1" customWidth="1"/>
  </cols>
  <sheetData>
    <row r="1" spans="1:6" ht="21" x14ac:dyDescent="0.35">
      <c r="A1" s="10" t="s">
        <v>24</v>
      </c>
    </row>
    <row r="2" spans="1:6" ht="29.25" customHeight="1" x14ac:dyDescent="0.25">
      <c r="A2" s="48" t="s">
        <v>23</v>
      </c>
      <c r="B2" s="48"/>
      <c r="C2" s="48"/>
    </row>
    <row r="3" spans="1:6" x14ac:dyDescent="0.25">
      <c r="A3" s="47" t="s">
        <v>0</v>
      </c>
      <c r="B3" s="47"/>
      <c r="C3" s="30">
        <v>225000</v>
      </c>
    </row>
    <row r="4" spans="1:6" x14ac:dyDescent="0.25">
      <c r="A4" s="47" t="s">
        <v>1</v>
      </c>
      <c r="B4" s="47"/>
      <c r="C4" s="26">
        <f>Purchase_Price*0.2</f>
        <v>45000</v>
      </c>
    </row>
    <row r="5" spans="1:6" x14ac:dyDescent="0.25">
      <c r="A5" s="47" t="s">
        <v>2</v>
      </c>
      <c r="B5" s="47"/>
      <c r="C5" s="27">
        <f>Purchase_Price-Down_Payment</f>
        <v>180000</v>
      </c>
    </row>
    <row r="6" spans="1:6" x14ac:dyDescent="0.25">
      <c r="A6" s="47"/>
      <c r="B6" s="47"/>
      <c r="C6" s="20"/>
    </row>
    <row r="7" spans="1:6" x14ac:dyDescent="0.25">
      <c r="A7" s="47" t="s">
        <v>13</v>
      </c>
      <c r="B7" s="47"/>
      <c r="C7" s="24">
        <v>5.8999999999999997E-2</v>
      </c>
    </row>
    <row r="8" spans="1:6" x14ac:dyDescent="0.25">
      <c r="A8" s="47" t="s">
        <v>3</v>
      </c>
      <c r="B8" s="47"/>
      <c r="C8" s="44">
        <v>30</v>
      </c>
    </row>
    <row r="9" spans="1:6" x14ac:dyDescent="0.25">
      <c r="A9" s="47" t="s">
        <v>4</v>
      </c>
      <c r="B9" s="47"/>
      <c r="C9" s="21">
        <f>-PMT(Rate/12,Term*12,Amount_Financed)</f>
        <v>1067.6457115005742</v>
      </c>
    </row>
    <row r="10" spans="1:6" x14ac:dyDescent="0.25">
      <c r="A10" s="47" t="s">
        <v>10</v>
      </c>
      <c r="B10" s="47"/>
      <c r="C10" s="23">
        <v>40923</v>
      </c>
    </row>
    <row r="12" spans="1:6" x14ac:dyDescent="0.25">
      <c r="A12" s="7" t="s">
        <v>26</v>
      </c>
      <c r="B12" s="7" t="s">
        <v>5</v>
      </c>
      <c r="C12" s="7" t="s">
        <v>6</v>
      </c>
      <c r="D12" s="7" t="s">
        <v>7</v>
      </c>
      <c r="E12" s="7" t="s">
        <v>8</v>
      </c>
      <c r="F12" s="7" t="s">
        <v>9</v>
      </c>
    </row>
    <row r="13" spans="1:6" x14ac:dyDescent="0.25">
      <c r="A13" s="32"/>
      <c r="B13" s="33" t="s">
        <v>27</v>
      </c>
      <c r="C13" s="46">
        <f>SUM(C15:C374)</f>
        <v>384352.45614020398</v>
      </c>
      <c r="D13" s="46">
        <f t="shared" ref="D13:E13" si="0">SUM(D15:D374)</f>
        <v>204352.4561402064</v>
      </c>
      <c r="E13" s="46">
        <f t="shared" si="0"/>
        <v>180000.00000000041</v>
      </c>
      <c r="F13" s="35"/>
    </row>
    <row r="14" spans="1:6" x14ac:dyDescent="0.25">
      <c r="A14" s="29"/>
      <c r="B14" s="31">
        <f>Loan_Date</f>
        <v>40923</v>
      </c>
      <c r="C14" s="6"/>
      <c r="D14" s="4"/>
      <c r="E14" s="4"/>
      <c r="F14" s="9">
        <f>Amount_Financed</f>
        <v>180000</v>
      </c>
    </row>
    <row r="15" spans="1:6" x14ac:dyDescent="0.25">
      <c r="A15" s="29">
        <v>1</v>
      </c>
      <c r="B15" s="31">
        <f>DATE(YEAR(B14),MONTH(B14)+1,DAY(B14))</f>
        <v>40954</v>
      </c>
      <c r="C15" s="5">
        <f t="shared" ref="C15:C78" si="1">Monthly_Payment</f>
        <v>1067.6457115005742</v>
      </c>
      <c r="D15" s="5">
        <f t="shared" ref="D15:D78" si="2">F14*Rate/12</f>
        <v>885</v>
      </c>
      <c r="E15" s="5">
        <f>C15-D15</f>
        <v>182.64571150057418</v>
      </c>
      <c r="F15" s="5">
        <f>F14-E15</f>
        <v>179817.35428849942</v>
      </c>
    </row>
    <row r="16" spans="1:6" x14ac:dyDescent="0.25">
      <c r="A16" s="29">
        <f>A15+1</f>
        <v>2</v>
      </c>
      <c r="B16" s="31">
        <f t="shared" ref="B16:B79" si="3">DATE(YEAR(B15),MONTH(B15)+1,DAY(B15))</f>
        <v>40983</v>
      </c>
      <c r="C16" s="5">
        <f t="shared" si="1"/>
        <v>1067.6457115005742</v>
      </c>
      <c r="D16" s="5">
        <f t="shared" si="2"/>
        <v>884.1019919184555</v>
      </c>
      <c r="E16" s="5">
        <f t="shared" ref="E16:E79" si="4">C16-D16</f>
        <v>183.54371958211868</v>
      </c>
      <c r="F16" s="5">
        <f t="shared" ref="F16:F79" si="5">F15-E16</f>
        <v>179633.81056891731</v>
      </c>
    </row>
    <row r="17" spans="1:6" x14ac:dyDescent="0.25">
      <c r="A17" s="29">
        <f t="shared" ref="A17:A80" si="6">A16+1</f>
        <v>3</v>
      </c>
      <c r="B17" s="31">
        <f t="shared" si="3"/>
        <v>41014</v>
      </c>
      <c r="C17" s="5">
        <f t="shared" si="1"/>
        <v>1067.6457115005742</v>
      </c>
      <c r="D17" s="5">
        <f t="shared" si="2"/>
        <v>883.19956863051004</v>
      </c>
      <c r="E17" s="5">
        <f t="shared" si="4"/>
        <v>184.44614287006414</v>
      </c>
      <c r="F17" s="5">
        <f t="shared" si="5"/>
        <v>179449.36442604725</v>
      </c>
    </row>
    <row r="18" spans="1:6" x14ac:dyDescent="0.25">
      <c r="A18" s="29">
        <f t="shared" si="6"/>
        <v>4</v>
      </c>
      <c r="B18" s="31">
        <f t="shared" si="3"/>
        <v>41044</v>
      </c>
      <c r="C18" s="5">
        <f t="shared" si="1"/>
        <v>1067.6457115005742</v>
      </c>
      <c r="D18" s="5">
        <f t="shared" si="2"/>
        <v>882.29270842806557</v>
      </c>
      <c r="E18" s="5">
        <f t="shared" si="4"/>
        <v>185.35300307250861</v>
      </c>
      <c r="F18" s="5">
        <f t="shared" si="5"/>
        <v>179264.01142297476</v>
      </c>
    </row>
    <row r="19" spans="1:6" x14ac:dyDescent="0.25">
      <c r="A19" s="29">
        <f t="shared" si="6"/>
        <v>5</v>
      </c>
      <c r="B19" s="31">
        <f t="shared" si="3"/>
        <v>41075</v>
      </c>
      <c r="C19" s="5">
        <f t="shared" si="1"/>
        <v>1067.6457115005742</v>
      </c>
      <c r="D19" s="5">
        <f>F18*Rate/12</f>
        <v>881.3813894962924</v>
      </c>
      <c r="E19" s="5">
        <f t="shared" si="4"/>
        <v>186.26432200428178</v>
      </c>
      <c r="F19" s="5">
        <f t="shared" si="5"/>
        <v>179077.74710097048</v>
      </c>
    </row>
    <row r="20" spans="1:6" x14ac:dyDescent="0.25">
      <c r="A20" s="29">
        <f t="shared" si="6"/>
        <v>6</v>
      </c>
      <c r="B20" s="31">
        <f t="shared" si="3"/>
        <v>41105</v>
      </c>
      <c r="C20" s="5">
        <f t="shared" si="1"/>
        <v>1067.6457115005742</v>
      </c>
      <c r="D20" s="5">
        <f t="shared" si="2"/>
        <v>880.46558991310485</v>
      </c>
      <c r="E20" s="5">
        <f t="shared" si="4"/>
        <v>187.18012158746933</v>
      </c>
      <c r="F20" s="5">
        <f t="shared" si="5"/>
        <v>178890.566979383</v>
      </c>
    </row>
    <row r="21" spans="1:6" x14ac:dyDescent="0.25">
      <c r="A21" s="29">
        <f t="shared" si="6"/>
        <v>7</v>
      </c>
      <c r="B21" s="31">
        <f t="shared" si="3"/>
        <v>41136</v>
      </c>
      <c r="C21" s="5">
        <f t="shared" si="1"/>
        <v>1067.6457115005742</v>
      </c>
      <c r="D21" s="5">
        <f t="shared" si="2"/>
        <v>879.54528764863301</v>
      </c>
      <c r="E21" s="5">
        <f t="shared" si="4"/>
        <v>188.10042385194117</v>
      </c>
      <c r="F21" s="5">
        <f t="shared" si="5"/>
        <v>178702.46655553105</v>
      </c>
    </row>
    <row r="22" spans="1:6" x14ac:dyDescent="0.25">
      <c r="A22" s="29">
        <f t="shared" si="6"/>
        <v>8</v>
      </c>
      <c r="B22" s="31">
        <f t="shared" si="3"/>
        <v>41167</v>
      </c>
      <c r="C22" s="5">
        <f t="shared" si="1"/>
        <v>1067.6457115005742</v>
      </c>
      <c r="D22" s="5">
        <f t="shared" si="2"/>
        <v>878.62046056469433</v>
      </c>
      <c r="E22" s="5">
        <f t="shared" si="4"/>
        <v>189.02525093587985</v>
      </c>
      <c r="F22" s="5">
        <f t="shared" si="5"/>
        <v>178513.44130459518</v>
      </c>
    </row>
    <row r="23" spans="1:6" x14ac:dyDescent="0.25">
      <c r="A23" s="29">
        <f t="shared" si="6"/>
        <v>9</v>
      </c>
      <c r="B23" s="31">
        <f t="shared" si="3"/>
        <v>41197</v>
      </c>
      <c r="C23" s="5">
        <f t="shared" si="1"/>
        <v>1067.6457115005742</v>
      </c>
      <c r="D23" s="5">
        <f t="shared" si="2"/>
        <v>877.69108641425964</v>
      </c>
      <c r="E23" s="5">
        <f t="shared" si="4"/>
        <v>189.95462508631454</v>
      </c>
      <c r="F23" s="5">
        <f t="shared" si="5"/>
        <v>178323.48667950887</v>
      </c>
    </row>
    <row r="24" spans="1:6" x14ac:dyDescent="0.25">
      <c r="A24" s="29">
        <f t="shared" si="6"/>
        <v>10</v>
      </c>
      <c r="B24" s="31">
        <f t="shared" si="3"/>
        <v>41228</v>
      </c>
      <c r="C24" s="5">
        <f t="shared" si="1"/>
        <v>1067.6457115005742</v>
      </c>
      <c r="D24" s="5">
        <f t="shared" si="2"/>
        <v>876.75714284091862</v>
      </c>
      <c r="E24" s="5">
        <f t="shared" si="4"/>
        <v>190.88856865965556</v>
      </c>
      <c r="F24" s="5">
        <f t="shared" si="5"/>
        <v>178132.59811084921</v>
      </c>
    </row>
    <row r="25" spans="1:6" x14ac:dyDescent="0.25">
      <c r="A25" s="29">
        <f t="shared" si="6"/>
        <v>11</v>
      </c>
      <c r="B25" s="31">
        <f t="shared" si="3"/>
        <v>41258</v>
      </c>
      <c r="C25" s="5">
        <f t="shared" si="1"/>
        <v>1067.6457115005742</v>
      </c>
      <c r="D25" s="5">
        <f t="shared" si="2"/>
        <v>875.81860737834188</v>
      </c>
      <c r="E25" s="5">
        <f t="shared" si="4"/>
        <v>191.8271041222323</v>
      </c>
      <c r="F25" s="5">
        <f t="shared" si="5"/>
        <v>177940.77100672698</v>
      </c>
    </row>
    <row r="26" spans="1:6" x14ac:dyDescent="0.25">
      <c r="A26" s="29">
        <f t="shared" si="6"/>
        <v>12</v>
      </c>
      <c r="B26" s="31">
        <f t="shared" si="3"/>
        <v>41289</v>
      </c>
      <c r="C26" s="5">
        <f t="shared" si="1"/>
        <v>1067.6457115005742</v>
      </c>
      <c r="D26" s="5">
        <f t="shared" si="2"/>
        <v>874.87545744974102</v>
      </c>
      <c r="E26" s="5">
        <f t="shared" si="4"/>
        <v>192.77025405083316</v>
      </c>
      <c r="F26" s="5">
        <f t="shared" si="5"/>
        <v>177748.00075267613</v>
      </c>
    </row>
    <row r="27" spans="1:6" x14ac:dyDescent="0.25">
      <c r="A27" s="29">
        <f t="shared" si="6"/>
        <v>13</v>
      </c>
      <c r="B27" s="31">
        <f t="shared" si="3"/>
        <v>41320</v>
      </c>
      <c r="C27" s="5">
        <f t="shared" si="1"/>
        <v>1067.6457115005742</v>
      </c>
      <c r="D27" s="5">
        <f t="shared" si="2"/>
        <v>873.92767036732437</v>
      </c>
      <c r="E27" s="5">
        <f t="shared" si="4"/>
        <v>193.71804113324981</v>
      </c>
      <c r="F27" s="5">
        <f t="shared" si="5"/>
        <v>177554.28271154288</v>
      </c>
    </row>
    <row r="28" spans="1:6" x14ac:dyDescent="0.25">
      <c r="A28" s="29">
        <f t="shared" si="6"/>
        <v>14</v>
      </c>
      <c r="B28" s="31">
        <f t="shared" si="3"/>
        <v>41348</v>
      </c>
      <c r="C28" s="5">
        <f t="shared" si="1"/>
        <v>1067.6457115005742</v>
      </c>
      <c r="D28" s="5">
        <f t="shared" si="2"/>
        <v>872.97522333175255</v>
      </c>
      <c r="E28" s="5">
        <f t="shared" si="4"/>
        <v>194.67048816882163</v>
      </c>
      <c r="F28" s="5">
        <f t="shared" si="5"/>
        <v>177359.61222337405</v>
      </c>
    </row>
    <row r="29" spans="1:6" x14ac:dyDescent="0.25">
      <c r="A29" s="29">
        <f t="shared" si="6"/>
        <v>15</v>
      </c>
      <c r="B29" s="31">
        <f t="shared" si="3"/>
        <v>41379</v>
      </c>
      <c r="C29" s="5">
        <f t="shared" si="1"/>
        <v>1067.6457115005742</v>
      </c>
      <c r="D29" s="5">
        <f t="shared" si="2"/>
        <v>872.01809343158902</v>
      </c>
      <c r="E29" s="5">
        <f t="shared" si="4"/>
        <v>195.62761806898516</v>
      </c>
      <c r="F29" s="5">
        <f t="shared" si="5"/>
        <v>177163.98460530507</v>
      </c>
    </row>
    <row r="30" spans="1:6" x14ac:dyDescent="0.25">
      <c r="A30" s="29">
        <f t="shared" si="6"/>
        <v>16</v>
      </c>
      <c r="B30" s="31">
        <f t="shared" si="3"/>
        <v>41409</v>
      </c>
      <c r="C30" s="5">
        <f t="shared" si="1"/>
        <v>1067.6457115005742</v>
      </c>
      <c r="D30" s="5">
        <f t="shared" si="2"/>
        <v>871.05625764274998</v>
      </c>
      <c r="E30" s="5">
        <f t="shared" si="4"/>
        <v>196.5894538578242</v>
      </c>
      <c r="F30" s="5">
        <f t="shared" si="5"/>
        <v>176967.39515144724</v>
      </c>
    </row>
    <row r="31" spans="1:6" x14ac:dyDescent="0.25">
      <c r="A31" s="29">
        <f t="shared" si="6"/>
        <v>17</v>
      </c>
      <c r="B31" s="31">
        <f t="shared" si="3"/>
        <v>41440</v>
      </c>
      <c r="C31" s="5">
        <f t="shared" si="1"/>
        <v>1067.6457115005742</v>
      </c>
      <c r="D31" s="5">
        <f t="shared" si="2"/>
        <v>870.08969282794897</v>
      </c>
      <c r="E31" s="5">
        <f t="shared" si="4"/>
        <v>197.55601867262521</v>
      </c>
      <c r="F31" s="5">
        <f t="shared" si="5"/>
        <v>176769.83913277462</v>
      </c>
    </row>
    <row r="32" spans="1:6" x14ac:dyDescent="0.25">
      <c r="A32" s="29">
        <f t="shared" si="6"/>
        <v>18</v>
      </c>
      <c r="B32" s="31">
        <f t="shared" si="3"/>
        <v>41470</v>
      </c>
      <c r="C32" s="5">
        <f t="shared" si="1"/>
        <v>1067.6457115005742</v>
      </c>
      <c r="D32" s="5">
        <f t="shared" si="2"/>
        <v>869.11837573614184</v>
      </c>
      <c r="E32" s="5">
        <f t="shared" si="4"/>
        <v>198.52733576443234</v>
      </c>
      <c r="F32" s="5">
        <f t="shared" si="5"/>
        <v>176571.31179701019</v>
      </c>
    </row>
    <row r="33" spans="1:6" x14ac:dyDescent="0.25">
      <c r="A33" s="29">
        <f t="shared" si="6"/>
        <v>19</v>
      </c>
      <c r="B33" s="31">
        <f t="shared" si="3"/>
        <v>41501</v>
      </c>
      <c r="C33" s="5">
        <f t="shared" si="1"/>
        <v>1067.6457115005742</v>
      </c>
      <c r="D33" s="5">
        <f t="shared" si="2"/>
        <v>868.1422830019668</v>
      </c>
      <c r="E33" s="5">
        <f t="shared" si="4"/>
        <v>199.50342849860738</v>
      </c>
      <c r="F33" s="5">
        <f t="shared" si="5"/>
        <v>176371.80836851159</v>
      </c>
    </row>
    <row r="34" spans="1:6" x14ac:dyDescent="0.25">
      <c r="A34" s="29">
        <f t="shared" si="6"/>
        <v>20</v>
      </c>
      <c r="B34" s="31">
        <f t="shared" si="3"/>
        <v>41532</v>
      </c>
      <c r="C34" s="5">
        <f t="shared" si="1"/>
        <v>1067.6457115005742</v>
      </c>
      <c r="D34" s="5">
        <f t="shared" si="2"/>
        <v>867.16139114518194</v>
      </c>
      <c r="E34" s="5">
        <f t="shared" si="4"/>
        <v>200.48432035539224</v>
      </c>
      <c r="F34" s="5">
        <f t="shared" si="5"/>
        <v>176171.32404815618</v>
      </c>
    </row>
    <row r="35" spans="1:6" x14ac:dyDescent="0.25">
      <c r="A35" s="29">
        <f t="shared" si="6"/>
        <v>21</v>
      </c>
      <c r="B35" s="31">
        <f t="shared" si="3"/>
        <v>41562</v>
      </c>
      <c r="C35" s="5">
        <f t="shared" si="1"/>
        <v>1067.6457115005742</v>
      </c>
      <c r="D35" s="5">
        <f t="shared" si="2"/>
        <v>866.17567657010113</v>
      </c>
      <c r="E35" s="5">
        <f t="shared" si="4"/>
        <v>201.47003493047305</v>
      </c>
      <c r="F35" s="5">
        <f t="shared" si="5"/>
        <v>175969.8540132257</v>
      </c>
    </row>
    <row r="36" spans="1:6" x14ac:dyDescent="0.25">
      <c r="A36" s="29">
        <f t="shared" si="6"/>
        <v>22</v>
      </c>
      <c r="B36" s="31">
        <f t="shared" si="3"/>
        <v>41593</v>
      </c>
      <c r="C36" s="5">
        <f t="shared" si="1"/>
        <v>1067.6457115005742</v>
      </c>
      <c r="D36" s="5">
        <f t="shared" si="2"/>
        <v>865.18511556502642</v>
      </c>
      <c r="E36" s="5">
        <f t="shared" si="4"/>
        <v>202.46059593554776</v>
      </c>
      <c r="F36" s="5">
        <f t="shared" si="5"/>
        <v>175767.39341729015</v>
      </c>
    </row>
    <row r="37" spans="1:6" x14ac:dyDescent="0.25">
      <c r="A37" s="29">
        <f t="shared" si="6"/>
        <v>23</v>
      </c>
      <c r="B37" s="31">
        <f t="shared" si="3"/>
        <v>41623</v>
      </c>
      <c r="C37" s="5">
        <f t="shared" si="1"/>
        <v>1067.6457115005742</v>
      </c>
      <c r="D37" s="5">
        <f t="shared" si="2"/>
        <v>864.18968430167649</v>
      </c>
      <c r="E37" s="5">
        <f t="shared" si="4"/>
        <v>203.45602719889769</v>
      </c>
      <c r="F37" s="5">
        <f t="shared" si="5"/>
        <v>175563.93739009125</v>
      </c>
    </row>
    <row r="38" spans="1:6" x14ac:dyDescent="0.25">
      <c r="A38" s="29">
        <f t="shared" si="6"/>
        <v>24</v>
      </c>
      <c r="B38" s="31">
        <f t="shared" si="3"/>
        <v>41654</v>
      </c>
      <c r="C38" s="5">
        <f t="shared" si="1"/>
        <v>1067.6457115005742</v>
      </c>
      <c r="D38" s="5">
        <f t="shared" si="2"/>
        <v>863.18935883461518</v>
      </c>
      <c r="E38" s="5">
        <f t="shared" si="4"/>
        <v>204.456352665959</v>
      </c>
      <c r="F38" s="5">
        <f t="shared" si="5"/>
        <v>175359.48103742528</v>
      </c>
    </row>
    <row r="39" spans="1:6" x14ac:dyDescent="0.25">
      <c r="A39" s="29">
        <f t="shared" si="6"/>
        <v>25</v>
      </c>
      <c r="B39" s="31">
        <f t="shared" si="3"/>
        <v>41685</v>
      </c>
      <c r="C39" s="5">
        <f t="shared" si="1"/>
        <v>1067.6457115005742</v>
      </c>
      <c r="D39" s="5">
        <f t="shared" si="2"/>
        <v>862.18411510067426</v>
      </c>
      <c r="E39" s="5">
        <f t="shared" si="4"/>
        <v>205.46159639989992</v>
      </c>
      <c r="F39" s="5">
        <f t="shared" si="5"/>
        <v>175154.01944102539</v>
      </c>
    </row>
    <row r="40" spans="1:6" x14ac:dyDescent="0.25">
      <c r="A40" s="29">
        <f t="shared" si="6"/>
        <v>26</v>
      </c>
      <c r="B40" s="31">
        <f t="shared" si="3"/>
        <v>41713</v>
      </c>
      <c r="C40" s="5">
        <f t="shared" si="1"/>
        <v>1067.6457115005742</v>
      </c>
      <c r="D40" s="5">
        <f t="shared" si="2"/>
        <v>861.17392891837471</v>
      </c>
      <c r="E40" s="5">
        <f t="shared" si="4"/>
        <v>206.47178258219947</v>
      </c>
      <c r="F40" s="5">
        <f t="shared" si="5"/>
        <v>174947.54765844319</v>
      </c>
    </row>
    <row r="41" spans="1:6" x14ac:dyDescent="0.25">
      <c r="A41" s="29">
        <f t="shared" si="6"/>
        <v>27</v>
      </c>
      <c r="B41" s="31">
        <f t="shared" si="3"/>
        <v>41744</v>
      </c>
      <c r="C41" s="5">
        <f t="shared" si="1"/>
        <v>1067.6457115005742</v>
      </c>
      <c r="D41" s="5">
        <f t="shared" si="2"/>
        <v>860.15877598734562</v>
      </c>
      <c r="E41" s="5">
        <f t="shared" si="4"/>
        <v>207.48693551322856</v>
      </c>
      <c r="F41" s="5">
        <f t="shared" si="5"/>
        <v>174740.06072292995</v>
      </c>
    </row>
    <row r="42" spans="1:6" x14ac:dyDescent="0.25">
      <c r="A42" s="29">
        <f t="shared" si="6"/>
        <v>28</v>
      </c>
      <c r="B42" s="31">
        <f t="shared" si="3"/>
        <v>41774</v>
      </c>
      <c r="C42" s="5">
        <f t="shared" si="1"/>
        <v>1067.6457115005742</v>
      </c>
      <c r="D42" s="5">
        <f t="shared" si="2"/>
        <v>859.13863188773894</v>
      </c>
      <c r="E42" s="5">
        <f t="shared" si="4"/>
        <v>208.50707961283524</v>
      </c>
      <c r="F42" s="5">
        <f t="shared" si="5"/>
        <v>174531.55364331711</v>
      </c>
    </row>
    <row r="43" spans="1:6" x14ac:dyDescent="0.25">
      <c r="A43" s="29">
        <f t="shared" si="6"/>
        <v>29</v>
      </c>
      <c r="B43" s="31">
        <f t="shared" si="3"/>
        <v>41805</v>
      </c>
      <c r="C43" s="5">
        <f t="shared" si="1"/>
        <v>1067.6457115005742</v>
      </c>
      <c r="D43" s="5">
        <f t="shared" si="2"/>
        <v>858.11347207964229</v>
      </c>
      <c r="E43" s="5">
        <f t="shared" si="4"/>
        <v>209.53223942093189</v>
      </c>
      <c r="F43" s="5">
        <f t="shared" si="5"/>
        <v>174322.02140389619</v>
      </c>
    </row>
    <row r="44" spans="1:6" x14ac:dyDescent="0.25">
      <c r="A44" s="29">
        <f t="shared" si="6"/>
        <v>30</v>
      </c>
      <c r="B44" s="31">
        <f t="shared" si="3"/>
        <v>41835</v>
      </c>
      <c r="C44" s="5">
        <f t="shared" si="1"/>
        <v>1067.6457115005742</v>
      </c>
      <c r="D44" s="5">
        <f t="shared" si="2"/>
        <v>857.08327190248963</v>
      </c>
      <c r="E44" s="5">
        <f t="shared" si="4"/>
        <v>210.56243959808455</v>
      </c>
      <c r="F44" s="5">
        <f t="shared" si="5"/>
        <v>174111.4589642981</v>
      </c>
    </row>
    <row r="45" spans="1:6" x14ac:dyDescent="0.25">
      <c r="A45" s="29">
        <f t="shared" si="6"/>
        <v>31</v>
      </c>
      <c r="B45" s="31">
        <f t="shared" si="3"/>
        <v>41866</v>
      </c>
      <c r="C45" s="5">
        <f t="shared" si="1"/>
        <v>1067.6457115005742</v>
      </c>
      <c r="D45" s="5">
        <f t="shared" si="2"/>
        <v>856.0480065744656</v>
      </c>
      <c r="E45" s="5">
        <f t="shared" si="4"/>
        <v>211.59770492610858</v>
      </c>
      <c r="F45" s="5">
        <f t="shared" si="5"/>
        <v>173899.861259372</v>
      </c>
    </row>
    <row r="46" spans="1:6" x14ac:dyDescent="0.25">
      <c r="A46" s="29">
        <f t="shared" si="6"/>
        <v>32</v>
      </c>
      <c r="B46" s="31">
        <f t="shared" si="3"/>
        <v>41897</v>
      </c>
      <c r="C46" s="5">
        <f t="shared" si="1"/>
        <v>1067.6457115005742</v>
      </c>
      <c r="D46" s="5">
        <f t="shared" si="2"/>
        <v>855.00765119191237</v>
      </c>
      <c r="E46" s="5">
        <f t="shared" si="4"/>
        <v>212.63806030866181</v>
      </c>
      <c r="F46" s="5">
        <f t="shared" si="5"/>
        <v>173687.22319906333</v>
      </c>
    </row>
    <row r="47" spans="1:6" x14ac:dyDescent="0.25">
      <c r="A47" s="29">
        <f t="shared" si="6"/>
        <v>33</v>
      </c>
      <c r="B47" s="31">
        <f t="shared" si="3"/>
        <v>41927</v>
      </c>
      <c r="C47" s="5">
        <f t="shared" si="1"/>
        <v>1067.6457115005742</v>
      </c>
      <c r="D47" s="5">
        <f t="shared" si="2"/>
        <v>853.96218072872796</v>
      </c>
      <c r="E47" s="5">
        <f t="shared" si="4"/>
        <v>213.68353077184622</v>
      </c>
      <c r="F47" s="5">
        <f t="shared" si="5"/>
        <v>173473.53966829149</v>
      </c>
    </row>
    <row r="48" spans="1:6" x14ac:dyDescent="0.25">
      <c r="A48" s="29">
        <f t="shared" si="6"/>
        <v>34</v>
      </c>
      <c r="B48" s="31">
        <f t="shared" si="3"/>
        <v>41958</v>
      </c>
      <c r="C48" s="5">
        <f t="shared" si="1"/>
        <v>1067.6457115005742</v>
      </c>
      <c r="D48" s="5">
        <f t="shared" si="2"/>
        <v>852.91157003576643</v>
      </c>
      <c r="E48" s="5">
        <f t="shared" si="4"/>
        <v>214.73414146480775</v>
      </c>
      <c r="F48" s="5">
        <f t="shared" si="5"/>
        <v>173258.80552682668</v>
      </c>
    </row>
    <row r="49" spans="1:6" x14ac:dyDescent="0.25">
      <c r="A49" s="29">
        <f t="shared" si="6"/>
        <v>35</v>
      </c>
      <c r="B49" s="31">
        <f t="shared" si="3"/>
        <v>41988</v>
      </c>
      <c r="C49" s="5">
        <f t="shared" si="1"/>
        <v>1067.6457115005742</v>
      </c>
      <c r="D49" s="5">
        <f t="shared" si="2"/>
        <v>851.85579384023106</v>
      </c>
      <c r="E49" s="5">
        <f t="shared" si="4"/>
        <v>215.78991766034312</v>
      </c>
      <c r="F49" s="5">
        <f t="shared" si="5"/>
        <v>173043.01560916632</v>
      </c>
    </row>
    <row r="50" spans="1:6" x14ac:dyDescent="0.25">
      <c r="A50" s="29">
        <f t="shared" si="6"/>
        <v>36</v>
      </c>
      <c r="B50" s="31">
        <f t="shared" si="3"/>
        <v>42019</v>
      </c>
      <c r="C50" s="5">
        <f t="shared" si="1"/>
        <v>1067.6457115005742</v>
      </c>
      <c r="D50" s="5">
        <f t="shared" si="2"/>
        <v>850.79482674506778</v>
      </c>
      <c r="E50" s="5">
        <f t="shared" si="4"/>
        <v>216.8508847555064</v>
      </c>
      <c r="F50" s="5">
        <f t="shared" si="5"/>
        <v>172826.1647244108</v>
      </c>
    </row>
    <row r="51" spans="1:6" x14ac:dyDescent="0.25">
      <c r="A51" s="29">
        <f t="shared" si="6"/>
        <v>37</v>
      </c>
      <c r="B51" s="31">
        <f t="shared" si="3"/>
        <v>42050</v>
      </c>
      <c r="C51" s="5">
        <f t="shared" si="1"/>
        <v>1067.6457115005742</v>
      </c>
      <c r="D51" s="5">
        <f t="shared" si="2"/>
        <v>849.72864322835312</v>
      </c>
      <c r="E51" s="5">
        <f t="shared" si="4"/>
        <v>217.91706827222106</v>
      </c>
      <c r="F51" s="5">
        <f t="shared" si="5"/>
        <v>172608.24765613858</v>
      </c>
    </row>
    <row r="52" spans="1:6" x14ac:dyDescent="0.25">
      <c r="A52" s="29">
        <f t="shared" si="6"/>
        <v>38</v>
      </c>
      <c r="B52" s="31">
        <f t="shared" si="3"/>
        <v>42078</v>
      </c>
      <c r="C52" s="5">
        <f t="shared" si="1"/>
        <v>1067.6457115005742</v>
      </c>
      <c r="D52" s="5">
        <f t="shared" si="2"/>
        <v>848.6572176426813</v>
      </c>
      <c r="E52" s="5">
        <f t="shared" si="4"/>
        <v>218.98849385789288</v>
      </c>
      <c r="F52" s="5">
        <f t="shared" si="5"/>
        <v>172389.25916228068</v>
      </c>
    </row>
    <row r="53" spans="1:6" x14ac:dyDescent="0.25">
      <c r="A53" s="29">
        <f t="shared" si="6"/>
        <v>39</v>
      </c>
      <c r="B53" s="31">
        <f t="shared" si="3"/>
        <v>42109</v>
      </c>
      <c r="C53" s="5">
        <f t="shared" si="1"/>
        <v>1067.6457115005742</v>
      </c>
      <c r="D53" s="5">
        <f t="shared" si="2"/>
        <v>847.58052421454659</v>
      </c>
      <c r="E53" s="5">
        <f t="shared" si="4"/>
        <v>220.06518728602759</v>
      </c>
      <c r="F53" s="5">
        <f t="shared" si="5"/>
        <v>172169.19397499465</v>
      </c>
    </row>
    <row r="54" spans="1:6" x14ac:dyDescent="0.25">
      <c r="A54" s="29">
        <f t="shared" si="6"/>
        <v>40</v>
      </c>
      <c r="B54" s="31">
        <f t="shared" si="3"/>
        <v>42139</v>
      </c>
      <c r="C54" s="5">
        <f t="shared" si="1"/>
        <v>1067.6457115005742</v>
      </c>
      <c r="D54" s="5">
        <f t="shared" si="2"/>
        <v>846.49853704372356</v>
      </c>
      <c r="E54" s="5">
        <f t="shared" si="4"/>
        <v>221.14717445685062</v>
      </c>
      <c r="F54" s="5">
        <f t="shared" si="5"/>
        <v>171948.04680053779</v>
      </c>
    </row>
    <row r="55" spans="1:6" x14ac:dyDescent="0.25">
      <c r="A55" s="29">
        <f t="shared" si="6"/>
        <v>41</v>
      </c>
      <c r="B55" s="31">
        <f t="shared" si="3"/>
        <v>42170</v>
      </c>
      <c r="C55" s="5">
        <f t="shared" si="1"/>
        <v>1067.6457115005742</v>
      </c>
      <c r="D55" s="5">
        <f t="shared" si="2"/>
        <v>845.41123010264403</v>
      </c>
      <c r="E55" s="5">
        <f t="shared" si="4"/>
        <v>222.23448139793015</v>
      </c>
      <c r="F55" s="5">
        <f t="shared" si="5"/>
        <v>171725.81231913986</v>
      </c>
    </row>
    <row r="56" spans="1:6" x14ac:dyDescent="0.25">
      <c r="A56" s="29">
        <f t="shared" si="6"/>
        <v>42</v>
      </c>
      <c r="B56" s="31">
        <f t="shared" si="3"/>
        <v>42200</v>
      </c>
      <c r="C56" s="5">
        <f t="shared" si="1"/>
        <v>1067.6457115005742</v>
      </c>
      <c r="D56" s="5">
        <f t="shared" si="2"/>
        <v>844.31857723577093</v>
      </c>
      <c r="E56" s="5">
        <f t="shared" si="4"/>
        <v>223.32713426480325</v>
      </c>
      <c r="F56" s="5">
        <f t="shared" si="5"/>
        <v>171502.48518487505</v>
      </c>
    </row>
    <row r="57" spans="1:6" x14ac:dyDescent="0.25">
      <c r="A57" s="29">
        <f t="shared" si="6"/>
        <v>43</v>
      </c>
      <c r="B57" s="31">
        <f t="shared" si="3"/>
        <v>42231</v>
      </c>
      <c r="C57" s="5">
        <f t="shared" si="1"/>
        <v>1067.6457115005742</v>
      </c>
      <c r="D57" s="5">
        <f t="shared" si="2"/>
        <v>843.22055215896899</v>
      </c>
      <c r="E57" s="5">
        <f t="shared" si="4"/>
        <v>224.42515934160519</v>
      </c>
      <c r="F57" s="5">
        <f t="shared" si="5"/>
        <v>171278.06002553346</v>
      </c>
    </row>
    <row r="58" spans="1:6" x14ac:dyDescent="0.25">
      <c r="A58" s="29">
        <f t="shared" si="6"/>
        <v>44</v>
      </c>
      <c r="B58" s="31">
        <f t="shared" si="3"/>
        <v>42262</v>
      </c>
      <c r="C58" s="5">
        <f t="shared" si="1"/>
        <v>1067.6457115005742</v>
      </c>
      <c r="D58" s="5">
        <f t="shared" si="2"/>
        <v>842.1171284588728</v>
      </c>
      <c r="E58" s="5">
        <f t="shared" si="4"/>
        <v>225.52858304170138</v>
      </c>
      <c r="F58" s="5">
        <f t="shared" si="5"/>
        <v>171052.53144249175</v>
      </c>
    </row>
    <row r="59" spans="1:6" x14ac:dyDescent="0.25">
      <c r="A59" s="29">
        <f t="shared" si="6"/>
        <v>45</v>
      </c>
      <c r="B59" s="31">
        <f t="shared" si="3"/>
        <v>42292</v>
      </c>
      <c r="C59" s="5">
        <f t="shared" si="1"/>
        <v>1067.6457115005742</v>
      </c>
      <c r="D59" s="5">
        <f t="shared" si="2"/>
        <v>841.00827959225114</v>
      </c>
      <c r="E59" s="5">
        <f t="shared" si="4"/>
        <v>226.63743190832304</v>
      </c>
      <c r="F59" s="5">
        <f t="shared" si="5"/>
        <v>170825.89401058343</v>
      </c>
    </row>
    <row r="60" spans="1:6" x14ac:dyDescent="0.25">
      <c r="A60" s="29">
        <f t="shared" si="6"/>
        <v>46</v>
      </c>
      <c r="B60" s="31">
        <f t="shared" si="3"/>
        <v>42323</v>
      </c>
      <c r="C60" s="5">
        <f t="shared" si="1"/>
        <v>1067.6457115005742</v>
      </c>
      <c r="D60" s="5">
        <f t="shared" si="2"/>
        <v>839.89397888536848</v>
      </c>
      <c r="E60" s="5">
        <f t="shared" si="4"/>
        <v>227.7517326152057</v>
      </c>
      <c r="F60" s="5">
        <f t="shared" si="5"/>
        <v>170598.14227796823</v>
      </c>
    </row>
    <row r="61" spans="1:6" x14ac:dyDescent="0.25">
      <c r="A61" s="29">
        <f t="shared" si="6"/>
        <v>47</v>
      </c>
      <c r="B61" s="31">
        <f t="shared" si="3"/>
        <v>42353</v>
      </c>
      <c r="C61" s="5">
        <f t="shared" si="1"/>
        <v>1067.6457115005742</v>
      </c>
      <c r="D61" s="5">
        <f t="shared" si="2"/>
        <v>838.77419953334368</v>
      </c>
      <c r="E61" s="5">
        <f t="shared" si="4"/>
        <v>228.8715119672305</v>
      </c>
      <c r="F61" s="5">
        <f t="shared" si="5"/>
        <v>170369.27076600099</v>
      </c>
    </row>
    <row r="62" spans="1:6" x14ac:dyDescent="0.25">
      <c r="A62" s="29">
        <f t="shared" si="6"/>
        <v>48</v>
      </c>
      <c r="B62" s="31">
        <f t="shared" si="3"/>
        <v>42384</v>
      </c>
      <c r="C62" s="5">
        <f t="shared" si="1"/>
        <v>1067.6457115005742</v>
      </c>
      <c r="D62" s="5">
        <f t="shared" si="2"/>
        <v>837.64891459950479</v>
      </c>
      <c r="E62" s="5">
        <f t="shared" si="4"/>
        <v>229.99679690106939</v>
      </c>
      <c r="F62" s="5">
        <f t="shared" si="5"/>
        <v>170139.27396909992</v>
      </c>
    </row>
    <row r="63" spans="1:6" x14ac:dyDescent="0.25">
      <c r="A63" s="29">
        <f t="shared" si="6"/>
        <v>49</v>
      </c>
      <c r="B63" s="31">
        <f t="shared" si="3"/>
        <v>42415</v>
      </c>
      <c r="C63" s="5">
        <f t="shared" si="1"/>
        <v>1067.6457115005742</v>
      </c>
      <c r="D63" s="5">
        <f t="shared" si="2"/>
        <v>836.51809701474122</v>
      </c>
      <c r="E63" s="5">
        <f t="shared" si="4"/>
        <v>231.12761448583296</v>
      </c>
      <c r="F63" s="5">
        <f t="shared" si="5"/>
        <v>169908.14635461409</v>
      </c>
    </row>
    <row r="64" spans="1:6" x14ac:dyDescent="0.25">
      <c r="A64" s="29">
        <f t="shared" si="6"/>
        <v>50</v>
      </c>
      <c r="B64" s="31">
        <f t="shared" si="3"/>
        <v>42444</v>
      </c>
      <c r="C64" s="5">
        <f t="shared" si="1"/>
        <v>1067.6457115005742</v>
      </c>
      <c r="D64" s="5">
        <f t="shared" si="2"/>
        <v>835.38171957685256</v>
      </c>
      <c r="E64" s="5">
        <f t="shared" si="4"/>
        <v>232.26399192372162</v>
      </c>
      <c r="F64" s="5">
        <f t="shared" si="5"/>
        <v>169675.88236269038</v>
      </c>
    </row>
    <row r="65" spans="1:6" x14ac:dyDescent="0.25">
      <c r="A65" s="29">
        <f t="shared" si="6"/>
        <v>51</v>
      </c>
      <c r="B65" s="31">
        <f t="shared" si="3"/>
        <v>42475</v>
      </c>
      <c r="C65" s="5">
        <f t="shared" si="1"/>
        <v>1067.6457115005742</v>
      </c>
      <c r="D65" s="5">
        <f t="shared" si="2"/>
        <v>834.23975494989429</v>
      </c>
      <c r="E65" s="5">
        <f t="shared" si="4"/>
        <v>233.40595655067989</v>
      </c>
      <c r="F65" s="5">
        <f t="shared" si="5"/>
        <v>169442.4764061397</v>
      </c>
    </row>
    <row r="66" spans="1:6" x14ac:dyDescent="0.25">
      <c r="A66" s="29">
        <f t="shared" si="6"/>
        <v>52</v>
      </c>
      <c r="B66" s="31">
        <f t="shared" si="3"/>
        <v>42505</v>
      </c>
      <c r="C66" s="5">
        <f t="shared" si="1"/>
        <v>1067.6457115005742</v>
      </c>
      <c r="D66" s="5">
        <f t="shared" si="2"/>
        <v>833.09217566352015</v>
      </c>
      <c r="E66" s="5">
        <f t="shared" si="4"/>
        <v>234.55353583705403</v>
      </c>
      <c r="F66" s="5">
        <f t="shared" si="5"/>
        <v>169207.92287030266</v>
      </c>
    </row>
    <row r="67" spans="1:6" x14ac:dyDescent="0.25">
      <c r="A67" s="29">
        <f t="shared" si="6"/>
        <v>53</v>
      </c>
      <c r="B67" s="31">
        <f t="shared" si="3"/>
        <v>42536</v>
      </c>
      <c r="C67" s="5">
        <f t="shared" si="1"/>
        <v>1067.6457115005742</v>
      </c>
      <c r="D67" s="5">
        <f t="shared" si="2"/>
        <v>831.93895411232143</v>
      </c>
      <c r="E67" s="5">
        <f t="shared" si="4"/>
        <v>235.70675738825275</v>
      </c>
      <c r="F67" s="5">
        <f t="shared" si="5"/>
        <v>168972.21611291441</v>
      </c>
    </row>
    <row r="68" spans="1:6" x14ac:dyDescent="0.25">
      <c r="A68" s="29">
        <f t="shared" si="6"/>
        <v>54</v>
      </c>
      <c r="B68" s="31">
        <f t="shared" si="3"/>
        <v>42566</v>
      </c>
      <c r="C68" s="5">
        <f t="shared" si="1"/>
        <v>1067.6457115005742</v>
      </c>
      <c r="D68" s="5">
        <f t="shared" si="2"/>
        <v>830.78006255516254</v>
      </c>
      <c r="E68" s="5">
        <f t="shared" si="4"/>
        <v>236.86564894541164</v>
      </c>
      <c r="F68" s="5">
        <f t="shared" si="5"/>
        <v>168735.35046396899</v>
      </c>
    </row>
    <row r="69" spans="1:6" x14ac:dyDescent="0.25">
      <c r="A69" s="29">
        <f t="shared" si="6"/>
        <v>55</v>
      </c>
      <c r="B69" s="31">
        <f t="shared" si="3"/>
        <v>42597</v>
      </c>
      <c r="C69" s="5">
        <f t="shared" si="1"/>
        <v>1067.6457115005742</v>
      </c>
      <c r="D69" s="5">
        <f t="shared" si="2"/>
        <v>829.6154731145142</v>
      </c>
      <c r="E69" s="5">
        <f t="shared" si="4"/>
        <v>238.03023838605998</v>
      </c>
      <c r="F69" s="5">
        <f t="shared" si="5"/>
        <v>168497.32022558292</v>
      </c>
    </row>
    <row r="70" spans="1:6" x14ac:dyDescent="0.25">
      <c r="A70" s="29">
        <f t="shared" si="6"/>
        <v>56</v>
      </c>
      <c r="B70" s="31">
        <f t="shared" si="3"/>
        <v>42628</v>
      </c>
      <c r="C70" s="5">
        <f t="shared" si="1"/>
        <v>1067.6457115005742</v>
      </c>
      <c r="D70" s="5">
        <f t="shared" si="2"/>
        <v>828.44515777578272</v>
      </c>
      <c r="E70" s="5">
        <f t="shared" si="4"/>
        <v>239.20055372479146</v>
      </c>
      <c r="F70" s="5">
        <f t="shared" si="5"/>
        <v>168258.11967185812</v>
      </c>
    </row>
    <row r="71" spans="1:6" x14ac:dyDescent="0.25">
      <c r="A71" s="29">
        <f t="shared" si="6"/>
        <v>57</v>
      </c>
      <c r="B71" s="31">
        <f t="shared" si="3"/>
        <v>42658</v>
      </c>
      <c r="C71" s="5">
        <f t="shared" si="1"/>
        <v>1067.6457115005742</v>
      </c>
      <c r="D71" s="5">
        <f t="shared" si="2"/>
        <v>827.26908838663576</v>
      </c>
      <c r="E71" s="5">
        <f t="shared" si="4"/>
        <v>240.37662311393842</v>
      </c>
      <c r="F71" s="5">
        <f t="shared" si="5"/>
        <v>168017.74304874419</v>
      </c>
    </row>
    <row r="72" spans="1:6" x14ac:dyDescent="0.25">
      <c r="A72" s="29">
        <f t="shared" si="6"/>
        <v>58</v>
      </c>
      <c r="B72" s="31">
        <f t="shared" si="3"/>
        <v>42689</v>
      </c>
      <c r="C72" s="5">
        <f t="shared" si="1"/>
        <v>1067.6457115005742</v>
      </c>
      <c r="D72" s="5">
        <f t="shared" si="2"/>
        <v>826.08723665632544</v>
      </c>
      <c r="E72" s="5">
        <f t="shared" si="4"/>
        <v>241.55847484424874</v>
      </c>
      <c r="F72" s="5">
        <f t="shared" si="5"/>
        <v>167776.18457389995</v>
      </c>
    </row>
    <row r="73" spans="1:6" x14ac:dyDescent="0.25">
      <c r="A73" s="29">
        <f t="shared" si="6"/>
        <v>59</v>
      </c>
      <c r="B73" s="31">
        <f t="shared" si="3"/>
        <v>42719</v>
      </c>
      <c r="C73" s="5">
        <f t="shared" si="1"/>
        <v>1067.6457115005742</v>
      </c>
      <c r="D73" s="5">
        <f t="shared" si="2"/>
        <v>824.89957415500805</v>
      </c>
      <c r="E73" s="5">
        <f t="shared" si="4"/>
        <v>242.74613734556613</v>
      </c>
      <c r="F73" s="5">
        <f t="shared" si="5"/>
        <v>167533.4384365544</v>
      </c>
    </row>
    <row r="74" spans="1:6" x14ac:dyDescent="0.25">
      <c r="A74" s="29">
        <f t="shared" si="6"/>
        <v>60</v>
      </c>
      <c r="B74" s="31">
        <f t="shared" si="3"/>
        <v>42750</v>
      </c>
      <c r="C74" s="5">
        <f t="shared" si="1"/>
        <v>1067.6457115005742</v>
      </c>
      <c r="D74" s="5">
        <f t="shared" si="2"/>
        <v>823.70607231305905</v>
      </c>
      <c r="E74" s="5">
        <f t="shared" si="4"/>
        <v>243.93963918751513</v>
      </c>
      <c r="F74" s="5">
        <f t="shared" si="5"/>
        <v>167289.49879736689</v>
      </c>
    </row>
    <row r="75" spans="1:6" x14ac:dyDescent="0.25">
      <c r="A75" s="29">
        <f t="shared" si="6"/>
        <v>61</v>
      </c>
      <c r="B75" s="31">
        <f t="shared" si="3"/>
        <v>42781</v>
      </c>
      <c r="C75" s="5">
        <f t="shared" si="1"/>
        <v>1067.6457115005742</v>
      </c>
      <c r="D75" s="5">
        <f t="shared" si="2"/>
        <v>822.50670242038723</v>
      </c>
      <c r="E75" s="5">
        <f t="shared" si="4"/>
        <v>245.13900908018695</v>
      </c>
      <c r="F75" s="5">
        <f t="shared" si="5"/>
        <v>167044.3597882867</v>
      </c>
    </row>
    <row r="76" spans="1:6" x14ac:dyDescent="0.25">
      <c r="A76" s="29">
        <f t="shared" si="6"/>
        <v>62</v>
      </c>
      <c r="B76" s="31">
        <f t="shared" si="3"/>
        <v>42809</v>
      </c>
      <c r="C76" s="5">
        <f t="shared" si="1"/>
        <v>1067.6457115005742</v>
      </c>
      <c r="D76" s="5">
        <f t="shared" si="2"/>
        <v>821.30143562574301</v>
      </c>
      <c r="E76" s="5">
        <f t="shared" si="4"/>
        <v>246.34427587483117</v>
      </c>
      <c r="F76" s="5">
        <f t="shared" si="5"/>
        <v>166798.01551241186</v>
      </c>
    </row>
    <row r="77" spans="1:6" x14ac:dyDescent="0.25">
      <c r="A77" s="29">
        <f t="shared" si="6"/>
        <v>63</v>
      </c>
      <c r="B77" s="31">
        <f t="shared" si="3"/>
        <v>42840</v>
      </c>
      <c r="C77" s="5">
        <f t="shared" si="1"/>
        <v>1067.6457115005742</v>
      </c>
      <c r="D77" s="5">
        <f t="shared" si="2"/>
        <v>820.09024293602488</v>
      </c>
      <c r="E77" s="5">
        <f t="shared" si="4"/>
        <v>247.5554685645493</v>
      </c>
      <c r="F77" s="5">
        <f t="shared" si="5"/>
        <v>166550.4600438473</v>
      </c>
    </row>
    <row r="78" spans="1:6" x14ac:dyDescent="0.25">
      <c r="A78" s="29">
        <f t="shared" si="6"/>
        <v>64</v>
      </c>
      <c r="B78" s="31">
        <f t="shared" si="3"/>
        <v>42870</v>
      </c>
      <c r="C78" s="5">
        <f t="shared" si="1"/>
        <v>1067.6457115005742</v>
      </c>
      <c r="D78" s="5">
        <f t="shared" si="2"/>
        <v>818.87309521558245</v>
      </c>
      <c r="E78" s="5">
        <f t="shared" si="4"/>
        <v>248.77261628499173</v>
      </c>
      <c r="F78" s="5">
        <f t="shared" si="5"/>
        <v>166301.68742756231</v>
      </c>
    </row>
    <row r="79" spans="1:6" x14ac:dyDescent="0.25">
      <c r="A79" s="29">
        <f t="shared" si="6"/>
        <v>65</v>
      </c>
      <c r="B79" s="31">
        <f t="shared" si="3"/>
        <v>42901</v>
      </c>
      <c r="C79" s="5">
        <f t="shared" ref="C79:C142" si="7">Monthly_Payment</f>
        <v>1067.6457115005742</v>
      </c>
      <c r="D79" s="5">
        <f t="shared" ref="D79:D142" si="8">F78*Rate/12</f>
        <v>817.64996318551459</v>
      </c>
      <c r="E79" s="5">
        <f t="shared" si="4"/>
        <v>249.99574831505959</v>
      </c>
      <c r="F79" s="5">
        <f t="shared" si="5"/>
        <v>166051.69167924725</v>
      </c>
    </row>
    <row r="80" spans="1:6" x14ac:dyDescent="0.25">
      <c r="A80" s="29">
        <f t="shared" si="6"/>
        <v>66</v>
      </c>
      <c r="B80" s="31">
        <f t="shared" ref="B80:B143" si="9">DATE(YEAR(B79),MONTH(B79)+1,DAY(B79))</f>
        <v>42931</v>
      </c>
      <c r="C80" s="5">
        <f t="shared" si="7"/>
        <v>1067.6457115005742</v>
      </c>
      <c r="D80" s="5">
        <f t="shared" si="8"/>
        <v>816.42081742296557</v>
      </c>
      <c r="E80" s="5">
        <f t="shared" ref="E80:E143" si="10">C80-D80</f>
        <v>251.22489407760861</v>
      </c>
      <c r="F80" s="5">
        <f t="shared" ref="F80:F143" si="11">F79-E80</f>
        <v>165800.46678516964</v>
      </c>
    </row>
    <row r="81" spans="1:6" x14ac:dyDescent="0.25">
      <c r="A81" s="29">
        <f t="shared" ref="A81:A144" si="12">A80+1</f>
        <v>67</v>
      </c>
      <c r="B81" s="31">
        <f t="shared" si="9"/>
        <v>42962</v>
      </c>
      <c r="C81" s="5">
        <f t="shared" si="7"/>
        <v>1067.6457115005742</v>
      </c>
      <c r="D81" s="5">
        <f t="shared" si="8"/>
        <v>815.18562836041735</v>
      </c>
      <c r="E81" s="5">
        <f t="shared" si="10"/>
        <v>252.46008314015683</v>
      </c>
      <c r="F81" s="5">
        <f t="shared" si="11"/>
        <v>165548.0067020295</v>
      </c>
    </row>
    <row r="82" spans="1:6" x14ac:dyDescent="0.25">
      <c r="A82" s="29">
        <f t="shared" si="12"/>
        <v>68</v>
      </c>
      <c r="B82" s="31">
        <f t="shared" si="9"/>
        <v>42993</v>
      </c>
      <c r="C82" s="5">
        <f t="shared" si="7"/>
        <v>1067.6457115005742</v>
      </c>
      <c r="D82" s="5">
        <f t="shared" si="8"/>
        <v>813.9443662849784</v>
      </c>
      <c r="E82" s="5">
        <f t="shared" si="10"/>
        <v>253.70134521559578</v>
      </c>
      <c r="F82" s="5">
        <f t="shared" si="11"/>
        <v>165294.30535681389</v>
      </c>
    </row>
    <row r="83" spans="1:6" x14ac:dyDescent="0.25">
      <c r="A83" s="29">
        <f t="shared" si="12"/>
        <v>69</v>
      </c>
      <c r="B83" s="31">
        <f t="shared" si="9"/>
        <v>43023</v>
      </c>
      <c r="C83" s="5">
        <f t="shared" si="7"/>
        <v>1067.6457115005742</v>
      </c>
      <c r="D83" s="5">
        <f t="shared" si="8"/>
        <v>812.69700133766821</v>
      </c>
      <c r="E83" s="5">
        <f t="shared" si="10"/>
        <v>254.94871016290597</v>
      </c>
      <c r="F83" s="5">
        <f t="shared" si="11"/>
        <v>165039.35664665097</v>
      </c>
    </row>
    <row r="84" spans="1:6" x14ac:dyDescent="0.25">
      <c r="A84" s="29">
        <f t="shared" si="12"/>
        <v>70</v>
      </c>
      <c r="B84" s="31">
        <f t="shared" si="9"/>
        <v>43054</v>
      </c>
      <c r="C84" s="5">
        <f t="shared" si="7"/>
        <v>1067.6457115005742</v>
      </c>
      <c r="D84" s="5">
        <f t="shared" si="8"/>
        <v>811.44350351270043</v>
      </c>
      <c r="E84" s="5">
        <f t="shared" si="10"/>
        <v>256.20220798787375</v>
      </c>
      <c r="F84" s="5">
        <f t="shared" si="11"/>
        <v>164783.1544386631</v>
      </c>
    </row>
    <row r="85" spans="1:6" x14ac:dyDescent="0.25">
      <c r="A85" s="29">
        <f t="shared" si="12"/>
        <v>71</v>
      </c>
      <c r="B85" s="31">
        <f t="shared" si="9"/>
        <v>43084</v>
      </c>
      <c r="C85" s="5">
        <f t="shared" si="7"/>
        <v>1067.6457115005742</v>
      </c>
      <c r="D85" s="5">
        <f t="shared" si="8"/>
        <v>810.18384265676013</v>
      </c>
      <c r="E85" s="5">
        <f t="shared" si="10"/>
        <v>257.46186884381405</v>
      </c>
      <c r="F85" s="5">
        <f t="shared" si="11"/>
        <v>164525.69256981928</v>
      </c>
    </row>
    <row r="86" spans="1:6" x14ac:dyDescent="0.25">
      <c r="A86" s="29">
        <f t="shared" si="12"/>
        <v>72</v>
      </c>
      <c r="B86" s="31">
        <f t="shared" si="9"/>
        <v>43115</v>
      </c>
      <c r="C86" s="5">
        <f t="shared" si="7"/>
        <v>1067.6457115005742</v>
      </c>
      <c r="D86" s="5">
        <f t="shared" si="8"/>
        <v>808.91798846827805</v>
      </c>
      <c r="E86" s="5">
        <f t="shared" si="10"/>
        <v>258.72772303229613</v>
      </c>
      <c r="F86" s="5">
        <f t="shared" si="11"/>
        <v>164266.96484678698</v>
      </c>
    </row>
    <row r="87" spans="1:6" x14ac:dyDescent="0.25">
      <c r="A87" s="29">
        <f t="shared" si="12"/>
        <v>73</v>
      </c>
      <c r="B87" s="31">
        <f t="shared" si="9"/>
        <v>43146</v>
      </c>
      <c r="C87" s="5">
        <f t="shared" si="7"/>
        <v>1067.6457115005742</v>
      </c>
      <c r="D87" s="5">
        <f t="shared" si="8"/>
        <v>807.64591049670264</v>
      </c>
      <c r="E87" s="5">
        <f t="shared" si="10"/>
        <v>259.99980100387154</v>
      </c>
      <c r="F87" s="5">
        <f t="shared" si="11"/>
        <v>164006.96504578312</v>
      </c>
    </row>
    <row r="88" spans="1:6" x14ac:dyDescent="0.25">
      <c r="A88" s="29">
        <f t="shared" si="12"/>
        <v>74</v>
      </c>
      <c r="B88" s="31">
        <f t="shared" si="9"/>
        <v>43174</v>
      </c>
      <c r="C88" s="5">
        <f t="shared" si="7"/>
        <v>1067.6457115005742</v>
      </c>
      <c r="D88" s="5">
        <f t="shared" si="8"/>
        <v>806.3675781417669</v>
      </c>
      <c r="E88" s="5">
        <f t="shared" si="10"/>
        <v>261.27813335880728</v>
      </c>
      <c r="F88" s="5">
        <f t="shared" si="11"/>
        <v>163745.68691242431</v>
      </c>
    </row>
    <row r="89" spans="1:6" x14ac:dyDescent="0.25">
      <c r="A89" s="29">
        <f t="shared" si="12"/>
        <v>75</v>
      </c>
      <c r="B89" s="31">
        <f t="shared" si="9"/>
        <v>43205</v>
      </c>
      <c r="C89" s="5">
        <f t="shared" si="7"/>
        <v>1067.6457115005742</v>
      </c>
      <c r="D89" s="5">
        <f t="shared" si="8"/>
        <v>805.08296065275283</v>
      </c>
      <c r="E89" s="5">
        <f t="shared" si="10"/>
        <v>262.56275084782135</v>
      </c>
      <c r="F89" s="5">
        <f t="shared" si="11"/>
        <v>163483.12416157647</v>
      </c>
    </row>
    <row r="90" spans="1:6" x14ac:dyDescent="0.25">
      <c r="A90" s="29">
        <f t="shared" si="12"/>
        <v>76</v>
      </c>
      <c r="B90" s="31">
        <f t="shared" si="9"/>
        <v>43235</v>
      </c>
      <c r="C90" s="5">
        <f t="shared" si="7"/>
        <v>1067.6457115005742</v>
      </c>
      <c r="D90" s="5">
        <f t="shared" si="8"/>
        <v>803.79202712775088</v>
      </c>
      <c r="E90" s="5">
        <f t="shared" si="10"/>
        <v>263.8536843728233</v>
      </c>
      <c r="F90" s="5">
        <f t="shared" si="11"/>
        <v>163219.27047720365</v>
      </c>
    </row>
    <row r="91" spans="1:6" x14ac:dyDescent="0.25">
      <c r="A91" s="29">
        <f t="shared" si="12"/>
        <v>77</v>
      </c>
      <c r="B91" s="31">
        <f t="shared" si="9"/>
        <v>43266</v>
      </c>
      <c r="C91" s="5">
        <f t="shared" si="7"/>
        <v>1067.6457115005742</v>
      </c>
      <c r="D91" s="5">
        <f t="shared" si="8"/>
        <v>802.49474651291791</v>
      </c>
      <c r="E91" s="5">
        <f t="shared" si="10"/>
        <v>265.15096498765627</v>
      </c>
      <c r="F91" s="5">
        <f t="shared" si="11"/>
        <v>162954.11951221598</v>
      </c>
    </row>
    <row r="92" spans="1:6" x14ac:dyDescent="0.25">
      <c r="A92" s="29">
        <f t="shared" si="12"/>
        <v>78</v>
      </c>
      <c r="B92" s="31">
        <f t="shared" si="9"/>
        <v>43296</v>
      </c>
      <c r="C92" s="5">
        <f t="shared" si="7"/>
        <v>1067.6457115005742</v>
      </c>
      <c r="D92" s="5">
        <f t="shared" si="8"/>
        <v>801.19108760172855</v>
      </c>
      <c r="E92" s="5">
        <f t="shared" si="10"/>
        <v>266.45462389884563</v>
      </c>
      <c r="F92" s="5">
        <f t="shared" si="11"/>
        <v>162687.66488831714</v>
      </c>
    </row>
    <row r="93" spans="1:6" x14ac:dyDescent="0.25">
      <c r="A93" s="29">
        <f t="shared" si="12"/>
        <v>79</v>
      </c>
      <c r="B93" s="31">
        <f t="shared" si="9"/>
        <v>43327</v>
      </c>
      <c r="C93" s="5">
        <f t="shared" si="7"/>
        <v>1067.6457115005742</v>
      </c>
      <c r="D93" s="5">
        <f t="shared" si="8"/>
        <v>799.88101903422591</v>
      </c>
      <c r="E93" s="5">
        <f t="shared" si="10"/>
        <v>267.76469246634827</v>
      </c>
      <c r="F93" s="5">
        <f t="shared" si="11"/>
        <v>162419.90019585079</v>
      </c>
    </row>
    <row r="94" spans="1:6" x14ac:dyDescent="0.25">
      <c r="A94" s="29">
        <f t="shared" si="12"/>
        <v>80</v>
      </c>
      <c r="B94" s="31">
        <f t="shared" si="9"/>
        <v>43358</v>
      </c>
      <c r="C94" s="5">
        <f t="shared" si="7"/>
        <v>1067.6457115005742</v>
      </c>
      <c r="D94" s="5">
        <f t="shared" si="8"/>
        <v>798.56450929626635</v>
      </c>
      <c r="E94" s="5">
        <f t="shared" si="10"/>
        <v>269.08120220430783</v>
      </c>
      <c r="F94" s="5">
        <f t="shared" si="11"/>
        <v>162150.81899364648</v>
      </c>
    </row>
    <row r="95" spans="1:6" x14ac:dyDescent="0.25">
      <c r="A95" s="29">
        <f t="shared" si="12"/>
        <v>81</v>
      </c>
      <c r="B95" s="31">
        <f t="shared" si="9"/>
        <v>43388</v>
      </c>
      <c r="C95" s="5">
        <f t="shared" si="7"/>
        <v>1067.6457115005742</v>
      </c>
      <c r="D95" s="5">
        <f t="shared" si="8"/>
        <v>797.24152671876175</v>
      </c>
      <c r="E95" s="5">
        <f t="shared" si="10"/>
        <v>270.40418478181243</v>
      </c>
      <c r="F95" s="5">
        <f t="shared" si="11"/>
        <v>161880.41480886468</v>
      </c>
    </row>
    <row r="96" spans="1:6" x14ac:dyDescent="0.25">
      <c r="A96" s="29">
        <f t="shared" si="12"/>
        <v>82</v>
      </c>
      <c r="B96" s="31">
        <f t="shared" si="9"/>
        <v>43419</v>
      </c>
      <c r="C96" s="5">
        <f t="shared" si="7"/>
        <v>1067.6457115005742</v>
      </c>
      <c r="D96" s="5">
        <f t="shared" si="8"/>
        <v>795.91203947691793</v>
      </c>
      <c r="E96" s="5">
        <f t="shared" si="10"/>
        <v>271.73367202365625</v>
      </c>
      <c r="F96" s="5">
        <f t="shared" si="11"/>
        <v>161608.68113684101</v>
      </c>
    </row>
    <row r="97" spans="1:6" x14ac:dyDescent="0.25">
      <c r="A97" s="29">
        <f t="shared" si="12"/>
        <v>83</v>
      </c>
      <c r="B97" s="31">
        <f t="shared" si="9"/>
        <v>43449</v>
      </c>
      <c r="C97" s="5">
        <f t="shared" si="7"/>
        <v>1067.6457115005742</v>
      </c>
      <c r="D97" s="5">
        <f t="shared" si="8"/>
        <v>794.57601558946828</v>
      </c>
      <c r="E97" s="5">
        <f t="shared" si="10"/>
        <v>273.0696959111059</v>
      </c>
      <c r="F97" s="5">
        <f t="shared" si="11"/>
        <v>161335.6114409299</v>
      </c>
    </row>
    <row r="98" spans="1:6" x14ac:dyDescent="0.25">
      <c r="A98" s="29">
        <f t="shared" si="12"/>
        <v>84</v>
      </c>
      <c r="B98" s="31">
        <f t="shared" si="9"/>
        <v>43480</v>
      </c>
      <c r="C98" s="5">
        <f t="shared" si="7"/>
        <v>1067.6457115005742</v>
      </c>
      <c r="D98" s="5">
        <f t="shared" si="8"/>
        <v>793.23342291790539</v>
      </c>
      <c r="E98" s="5">
        <f t="shared" si="10"/>
        <v>274.41228858266879</v>
      </c>
      <c r="F98" s="5">
        <f t="shared" si="11"/>
        <v>161061.19915234722</v>
      </c>
    </row>
    <row r="99" spans="1:6" x14ac:dyDescent="0.25">
      <c r="A99" s="29">
        <f t="shared" si="12"/>
        <v>85</v>
      </c>
      <c r="B99" s="31">
        <f t="shared" si="9"/>
        <v>43511</v>
      </c>
      <c r="C99" s="5">
        <f t="shared" si="7"/>
        <v>1067.6457115005742</v>
      </c>
      <c r="D99" s="5">
        <f t="shared" si="8"/>
        <v>791.8842291657071</v>
      </c>
      <c r="E99" s="5">
        <f t="shared" si="10"/>
        <v>275.76148233486708</v>
      </c>
      <c r="F99" s="5">
        <f t="shared" si="11"/>
        <v>160785.43767001235</v>
      </c>
    </row>
    <row r="100" spans="1:6" x14ac:dyDescent="0.25">
      <c r="A100" s="29">
        <f t="shared" si="12"/>
        <v>86</v>
      </c>
      <c r="B100" s="31">
        <f t="shared" si="9"/>
        <v>43539</v>
      </c>
      <c r="C100" s="5">
        <f t="shared" si="7"/>
        <v>1067.6457115005742</v>
      </c>
      <c r="D100" s="5">
        <f t="shared" si="8"/>
        <v>790.52840187756067</v>
      </c>
      <c r="E100" s="5">
        <f t="shared" si="10"/>
        <v>277.11730962301351</v>
      </c>
      <c r="F100" s="5">
        <f t="shared" si="11"/>
        <v>160508.32036038933</v>
      </c>
    </row>
    <row r="101" spans="1:6" x14ac:dyDescent="0.25">
      <c r="A101" s="29">
        <f t="shared" si="12"/>
        <v>87</v>
      </c>
      <c r="B101" s="31">
        <f t="shared" si="9"/>
        <v>43570</v>
      </c>
      <c r="C101" s="5">
        <f t="shared" si="7"/>
        <v>1067.6457115005742</v>
      </c>
      <c r="D101" s="5">
        <f t="shared" si="8"/>
        <v>789.16590843858091</v>
      </c>
      <c r="E101" s="5">
        <f t="shared" si="10"/>
        <v>278.47980306199327</v>
      </c>
      <c r="F101" s="5">
        <f t="shared" si="11"/>
        <v>160229.84055732735</v>
      </c>
    </row>
    <row r="102" spans="1:6" x14ac:dyDescent="0.25">
      <c r="A102" s="29">
        <f t="shared" si="12"/>
        <v>88</v>
      </c>
      <c r="B102" s="31">
        <f t="shared" si="9"/>
        <v>43600</v>
      </c>
      <c r="C102" s="5">
        <f t="shared" si="7"/>
        <v>1067.6457115005742</v>
      </c>
      <c r="D102" s="5">
        <f t="shared" si="8"/>
        <v>787.79671607352611</v>
      </c>
      <c r="E102" s="5">
        <f t="shared" si="10"/>
        <v>279.84899542704807</v>
      </c>
      <c r="F102" s="5">
        <f t="shared" si="11"/>
        <v>159949.9915619003</v>
      </c>
    </row>
    <row r="103" spans="1:6" x14ac:dyDescent="0.25">
      <c r="A103" s="29">
        <f t="shared" si="12"/>
        <v>89</v>
      </c>
      <c r="B103" s="31">
        <f t="shared" si="9"/>
        <v>43631</v>
      </c>
      <c r="C103" s="5">
        <f t="shared" si="7"/>
        <v>1067.6457115005742</v>
      </c>
      <c r="D103" s="5">
        <f t="shared" si="8"/>
        <v>786.42079184600971</v>
      </c>
      <c r="E103" s="5">
        <f t="shared" si="10"/>
        <v>281.22491965456447</v>
      </c>
      <c r="F103" s="5">
        <f t="shared" si="11"/>
        <v>159668.76664224573</v>
      </c>
    </row>
    <row r="104" spans="1:6" x14ac:dyDescent="0.25">
      <c r="A104" s="29">
        <f t="shared" si="12"/>
        <v>90</v>
      </c>
      <c r="B104" s="31">
        <f t="shared" si="9"/>
        <v>43661</v>
      </c>
      <c r="C104" s="5">
        <f t="shared" si="7"/>
        <v>1067.6457115005742</v>
      </c>
      <c r="D104" s="5">
        <f t="shared" si="8"/>
        <v>785.03810265770801</v>
      </c>
      <c r="E104" s="5">
        <f t="shared" si="10"/>
        <v>282.60760884286617</v>
      </c>
      <c r="F104" s="5">
        <f t="shared" si="11"/>
        <v>159386.15903340286</v>
      </c>
    </row>
    <row r="105" spans="1:6" x14ac:dyDescent="0.25">
      <c r="A105" s="29">
        <f t="shared" si="12"/>
        <v>91</v>
      </c>
      <c r="B105" s="31">
        <f t="shared" si="9"/>
        <v>43692</v>
      </c>
      <c r="C105" s="5">
        <f t="shared" si="7"/>
        <v>1067.6457115005742</v>
      </c>
      <c r="D105" s="5">
        <f t="shared" si="8"/>
        <v>783.64861524756407</v>
      </c>
      <c r="E105" s="5">
        <f t="shared" si="10"/>
        <v>283.99709625301011</v>
      </c>
      <c r="F105" s="5">
        <f t="shared" si="11"/>
        <v>159102.16193714985</v>
      </c>
    </row>
    <row r="106" spans="1:6" x14ac:dyDescent="0.25">
      <c r="A106" s="29">
        <f t="shared" si="12"/>
        <v>92</v>
      </c>
      <c r="B106" s="31">
        <f t="shared" si="9"/>
        <v>43723</v>
      </c>
      <c r="C106" s="5">
        <f t="shared" si="7"/>
        <v>1067.6457115005742</v>
      </c>
      <c r="D106" s="5">
        <f t="shared" si="8"/>
        <v>782.25229619098673</v>
      </c>
      <c r="E106" s="5">
        <f t="shared" si="10"/>
        <v>285.39341530958745</v>
      </c>
      <c r="F106" s="5">
        <f t="shared" si="11"/>
        <v>158816.76852184028</v>
      </c>
    </row>
    <row r="107" spans="1:6" x14ac:dyDescent="0.25">
      <c r="A107" s="29">
        <f t="shared" si="12"/>
        <v>93</v>
      </c>
      <c r="B107" s="31">
        <f t="shared" si="9"/>
        <v>43753</v>
      </c>
      <c r="C107" s="5">
        <f t="shared" si="7"/>
        <v>1067.6457115005742</v>
      </c>
      <c r="D107" s="5">
        <f t="shared" si="8"/>
        <v>780.8491118990479</v>
      </c>
      <c r="E107" s="5">
        <f t="shared" si="10"/>
        <v>286.79659960152628</v>
      </c>
      <c r="F107" s="5">
        <f t="shared" si="11"/>
        <v>158529.97192223876</v>
      </c>
    </row>
    <row r="108" spans="1:6" x14ac:dyDescent="0.25">
      <c r="A108" s="29">
        <f t="shared" si="12"/>
        <v>94</v>
      </c>
      <c r="B108" s="31">
        <f t="shared" si="9"/>
        <v>43784</v>
      </c>
      <c r="C108" s="5">
        <f t="shared" si="7"/>
        <v>1067.6457115005742</v>
      </c>
      <c r="D108" s="5">
        <f t="shared" si="8"/>
        <v>779.4390286176739</v>
      </c>
      <c r="E108" s="5">
        <f t="shared" si="10"/>
        <v>288.20668288290028</v>
      </c>
      <c r="F108" s="5">
        <f t="shared" si="11"/>
        <v>158241.76523935585</v>
      </c>
    </row>
    <row r="109" spans="1:6" x14ac:dyDescent="0.25">
      <c r="A109" s="29">
        <f t="shared" si="12"/>
        <v>95</v>
      </c>
      <c r="B109" s="31">
        <f t="shared" si="9"/>
        <v>43814</v>
      </c>
      <c r="C109" s="5">
        <f t="shared" si="7"/>
        <v>1067.6457115005742</v>
      </c>
      <c r="D109" s="5">
        <f t="shared" si="8"/>
        <v>778.02201242683293</v>
      </c>
      <c r="E109" s="5">
        <f t="shared" si="10"/>
        <v>289.62369907374125</v>
      </c>
      <c r="F109" s="5">
        <f t="shared" si="11"/>
        <v>157952.14154028211</v>
      </c>
    </row>
    <row r="110" spans="1:6" x14ac:dyDescent="0.25">
      <c r="A110" s="29">
        <f t="shared" si="12"/>
        <v>96</v>
      </c>
      <c r="B110" s="31">
        <f t="shared" si="9"/>
        <v>43845</v>
      </c>
      <c r="C110" s="5">
        <f t="shared" si="7"/>
        <v>1067.6457115005742</v>
      </c>
      <c r="D110" s="5">
        <f t="shared" si="8"/>
        <v>776.59802923972029</v>
      </c>
      <c r="E110" s="5">
        <f t="shared" si="10"/>
        <v>291.04768226085389</v>
      </c>
      <c r="F110" s="5">
        <f t="shared" si="11"/>
        <v>157661.09385802125</v>
      </c>
    </row>
    <row r="111" spans="1:6" x14ac:dyDescent="0.25">
      <c r="A111" s="29">
        <f t="shared" si="12"/>
        <v>97</v>
      </c>
      <c r="B111" s="31">
        <f t="shared" si="9"/>
        <v>43876</v>
      </c>
      <c r="C111" s="5">
        <f t="shared" si="7"/>
        <v>1067.6457115005742</v>
      </c>
      <c r="D111" s="5">
        <f t="shared" si="8"/>
        <v>775.16704480193778</v>
      </c>
      <c r="E111" s="5">
        <f t="shared" si="10"/>
        <v>292.4786666986364</v>
      </c>
      <c r="F111" s="5">
        <f t="shared" si="11"/>
        <v>157368.61519132261</v>
      </c>
    </row>
    <row r="112" spans="1:6" x14ac:dyDescent="0.25">
      <c r="A112" s="29">
        <f t="shared" si="12"/>
        <v>98</v>
      </c>
      <c r="B112" s="31">
        <f t="shared" si="9"/>
        <v>43905</v>
      </c>
      <c r="C112" s="5">
        <f t="shared" si="7"/>
        <v>1067.6457115005742</v>
      </c>
      <c r="D112" s="5">
        <f t="shared" si="8"/>
        <v>773.72902469066946</v>
      </c>
      <c r="E112" s="5">
        <f t="shared" si="10"/>
        <v>293.91668680990472</v>
      </c>
      <c r="F112" s="5">
        <f t="shared" si="11"/>
        <v>157074.69850451269</v>
      </c>
    </row>
    <row r="113" spans="1:6" x14ac:dyDescent="0.25">
      <c r="A113" s="29">
        <f t="shared" si="12"/>
        <v>99</v>
      </c>
      <c r="B113" s="31">
        <f t="shared" si="9"/>
        <v>43936</v>
      </c>
      <c r="C113" s="5">
        <f t="shared" si="7"/>
        <v>1067.6457115005742</v>
      </c>
      <c r="D113" s="5">
        <f t="shared" si="8"/>
        <v>772.28393431385405</v>
      </c>
      <c r="E113" s="5">
        <f t="shared" si="10"/>
        <v>295.36177718672013</v>
      </c>
      <c r="F113" s="5">
        <f t="shared" si="11"/>
        <v>156779.33672732598</v>
      </c>
    </row>
    <row r="114" spans="1:6" x14ac:dyDescent="0.25">
      <c r="A114" s="29">
        <f t="shared" si="12"/>
        <v>100</v>
      </c>
      <c r="B114" s="31">
        <f t="shared" si="9"/>
        <v>43966</v>
      </c>
      <c r="C114" s="5">
        <f t="shared" si="7"/>
        <v>1067.6457115005742</v>
      </c>
      <c r="D114" s="5">
        <f t="shared" si="8"/>
        <v>770.83173890935268</v>
      </c>
      <c r="E114" s="5">
        <f t="shared" si="10"/>
        <v>296.8139725912215</v>
      </c>
      <c r="F114" s="5">
        <f t="shared" si="11"/>
        <v>156482.52275473476</v>
      </c>
    </row>
    <row r="115" spans="1:6" x14ac:dyDescent="0.25">
      <c r="A115" s="29">
        <f t="shared" si="12"/>
        <v>101</v>
      </c>
      <c r="B115" s="31">
        <f t="shared" si="9"/>
        <v>43997</v>
      </c>
      <c r="C115" s="5">
        <f t="shared" si="7"/>
        <v>1067.6457115005742</v>
      </c>
      <c r="D115" s="5">
        <f t="shared" si="8"/>
        <v>769.37240354411244</v>
      </c>
      <c r="E115" s="5">
        <f t="shared" si="10"/>
        <v>298.27330795646174</v>
      </c>
      <c r="F115" s="5">
        <f t="shared" si="11"/>
        <v>156184.2494467783</v>
      </c>
    </row>
    <row r="116" spans="1:6" x14ac:dyDescent="0.25">
      <c r="A116" s="29">
        <f t="shared" si="12"/>
        <v>102</v>
      </c>
      <c r="B116" s="31">
        <f t="shared" si="9"/>
        <v>44027</v>
      </c>
      <c r="C116" s="5">
        <f t="shared" si="7"/>
        <v>1067.6457115005742</v>
      </c>
      <c r="D116" s="5">
        <f t="shared" si="8"/>
        <v>767.90589311332667</v>
      </c>
      <c r="E116" s="5">
        <f t="shared" si="10"/>
        <v>299.73981838724751</v>
      </c>
      <c r="F116" s="5">
        <f t="shared" si="11"/>
        <v>155884.50962839104</v>
      </c>
    </row>
    <row r="117" spans="1:6" x14ac:dyDescent="0.25">
      <c r="A117" s="29">
        <f t="shared" si="12"/>
        <v>103</v>
      </c>
      <c r="B117" s="31">
        <f t="shared" si="9"/>
        <v>44058</v>
      </c>
      <c r="C117" s="5">
        <f t="shared" si="7"/>
        <v>1067.6457115005742</v>
      </c>
      <c r="D117" s="5">
        <f t="shared" si="8"/>
        <v>766.43217233958921</v>
      </c>
      <c r="E117" s="5">
        <f t="shared" si="10"/>
        <v>301.21353916098496</v>
      </c>
      <c r="F117" s="5">
        <f t="shared" si="11"/>
        <v>155583.29608923005</v>
      </c>
    </row>
    <row r="118" spans="1:6" x14ac:dyDescent="0.25">
      <c r="A118" s="29">
        <f t="shared" si="12"/>
        <v>104</v>
      </c>
      <c r="B118" s="31">
        <f t="shared" si="9"/>
        <v>44089</v>
      </c>
      <c r="C118" s="5">
        <f t="shared" si="7"/>
        <v>1067.6457115005742</v>
      </c>
      <c r="D118" s="5">
        <f t="shared" si="8"/>
        <v>764.95120577204773</v>
      </c>
      <c r="E118" s="5">
        <f t="shared" si="10"/>
        <v>302.69450572852645</v>
      </c>
      <c r="F118" s="5">
        <f t="shared" si="11"/>
        <v>155280.60158350153</v>
      </c>
    </row>
    <row r="119" spans="1:6" x14ac:dyDescent="0.25">
      <c r="A119" s="29">
        <f t="shared" si="12"/>
        <v>105</v>
      </c>
      <c r="B119" s="31">
        <f t="shared" si="9"/>
        <v>44119</v>
      </c>
      <c r="C119" s="5">
        <f t="shared" si="7"/>
        <v>1067.6457115005742</v>
      </c>
      <c r="D119" s="5">
        <f t="shared" si="8"/>
        <v>763.46295778554907</v>
      </c>
      <c r="E119" s="5">
        <f t="shared" si="10"/>
        <v>304.18275371502511</v>
      </c>
      <c r="F119" s="5">
        <f t="shared" si="11"/>
        <v>154976.4188297865</v>
      </c>
    </row>
    <row r="120" spans="1:6" x14ac:dyDescent="0.25">
      <c r="A120" s="29">
        <f t="shared" si="12"/>
        <v>106</v>
      </c>
      <c r="B120" s="31">
        <f t="shared" si="9"/>
        <v>44150</v>
      </c>
      <c r="C120" s="5">
        <f t="shared" si="7"/>
        <v>1067.6457115005742</v>
      </c>
      <c r="D120" s="5">
        <f t="shared" si="8"/>
        <v>761.96739257978368</v>
      </c>
      <c r="E120" s="5">
        <f t="shared" si="10"/>
        <v>305.6783189207905</v>
      </c>
      <c r="F120" s="5">
        <f t="shared" si="11"/>
        <v>154670.74051086573</v>
      </c>
    </row>
    <row r="121" spans="1:6" x14ac:dyDescent="0.25">
      <c r="A121" s="29">
        <f t="shared" si="12"/>
        <v>107</v>
      </c>
      <c r="B121" s="31">
        <f t="shared" si="9"/>
        <v>44180</v>
      </c>
      <c r="C121" s="5">
        <f t="shared" si="7"/>
        <v>1067.6457115005742</v>
      </c>
      <c r="D121" s="5">
        <f t="shared" si="8"/>
        <v>760.46447417842307</v>
      </c>
      <c r="E121" s="5">
        <f t="shared" si="10"/>
        <v>307.18123732215111</v>
      </c>
      <c r="F121" s="5">
        <f t="shared" si="11"/>
        <v>154363.55927354356</v>
      </c>
    </row>
    <row r="122" spans="1:6" x14ac:dyDescent="0.25">
      <c r="A122" s="29">
        <f t="shared" si="12"/>
        <v>108</v>
      </c>
      <c r="B122" s="31">
        <f t="shared" si="9"/>
        <v>44211</v>
      </c>
      <c r="C122" s="5">
        <f t="shared" si="7"/>
        <v>1067.6457115005742</v>
      </c>
      <c r="D122" s="5">
        <f t="shared" si="8"/>
        <v>758.95416642825592</v>
      </c>
      <c r="E122" s="5">
        <f t="shared" si="10"/>
        <v>308.69154507231826</v>
      </c>
      <c r="F122" s="5">
        <f t="shared" si="11"/>
        <v>154054.86772847123</v>
      </c>
    </row>
    <row r="123" spans="1:6" x14ac:dyDescent="0.25">
      <c r="A123" s="29">
        <f t="shared" si="12"/>
        <v>109</v>
      </c>
      <c r="B123" s="31">
        <f t="shared" si="9"/>
        <v>44242</v>
      </c>
      <c r="C123" s="5">
        <f t="shared" si="7"/>
        <v>1067.6457115005742</v>
      </c>
      <c r="D123" s="5">
        <f t="shared" si="8"/>
        <v>757.43643299831683</v>
      </c>
      <c r="E123" s="5">
        <f t="shared" si="10"/>
        <v>310.20927850225735</v>
      </c>
      <c r="F123" s="5">
        <f t="shared" si="11"/>
        <v>153744.65844996896</v>
      </c>
    </row>
    <row r="124" spans="1:6" x14ac:dyDescent="0.25">
      <c r="A124" s="29">
        <f t="shared" si="12"/>
        <v>110</v>
      </c>
      <c r="B124" s="31">
        <f t="shared" si="9"/>
        <v>44270</v>
      </c>
      <c r="C124" s="5">
        <f t="shared" si="7"/>
        <v>1067.6457115005742</v>
      </c>
      <c r="D124" s="5">
        <f t="shared" si="8"/>
        <v>755.91123737901398</v>
      </c>
      <c r="E124" s="5">
        <f t="shared" si="10"/>
        <v>311.7344741215602</v>
      </c>
      <c r="F124" s="5">
        <f t="shared" si="11"/>
        <v>153432.9239758474</v>
      </c>
    </row>
    <row r="125" spans="1:6" x14ac:dyDescent="0.25">
      <c r="A125" s="29">
        <f t="shared" si="12"/>
        <v>111</v>
      </c>
      <c r="B125" s="31">
        <f t="shared" si="9"/>
        <v>44301</v>
      </c>
      <c r="C125" s="5">
        <f t="shared" si="7"/>
        <v>1067.6457115005742</v>
      </c>
      <c r="D125" s="5">
        <f t="shared" si="8"/>
        <v>754.3785428812497</v>
      </c>
      <c r="E125" s="5">
        <f t="shared" si="10"/>
        <v>313.26716861932448</v>
      </c>
      <c r="F125" s="5">
        <f t="shared" si="11"/>
        <v>153119.65680722808</v>
      </c>
    </row>
    <row r="126" spans="1:6" x14ac:dyDescent="0.25">
      <c r="A126" s="29">
        <f t="shared" si="12"/>
        <v>112</v>
      </c>
      <c r="B126" s="31">
        <f t="shared" si="9"/>
        <v>44331</v>
      </c>
      <c r="C126" s="5">
        <f t="shared" si="7"/>
        <v>1067.6457115005742</v>
      </c>
      <c r="D126" s="5">
        <f t="shared" si="8"/>
        <v>752.83831263553805</v>
      </c>
      <c r="E126" s="5">
        <f t="shared" si="10"/>
        <v>314.80739886503613</v>
      </c>
      <c r="F126" s="5">
        <f t="shared" si="11"/>
        <v>152804.84940836305</v>
      </c>
    </row>
    <row r="127" spans="1:6" x14ac:dyDescent="0.25">
      <c r="A127" s="29">
        <f t="shared" si="12"/>
        <v>113</v>
      </c>
      <c r="B127" s="31">
        <f t="shared" si="9"/>
        <v>44362</v>
      </c>
      <c r="C127" s="5">
        <f t="shared" si="7"/>
        <v>1067.6457115005742</v>
      </c>
      <c r="D127" s="5">
        <f t="shared" si="8"/>
        <v>751.29050959111828</v>
      </c>
      <c r="E127" s="5">
        <f t="shared" si="10"/>
        <v>316.3552019094559</v>
      </c>
      <c r="F127" s="5">
        <f t="shared" si="11"/>
        <v>152488.49420645359</v>
      </c>
    </row>
    <row r="128" spans="1:6" x14ac:dyDescent="0.25">
      <c r="A128" s="29">
        <f t="shared" si="12"/>
        <v>114</v>
      </c>
      <c r="B128" s="31">
        <f t="shared" si="9"/>
        <v>44392</v>
      </c>
      <c r="C128" s="5">
        <f t="shared" si="7"/>
        <v>1067.6457115005742</v>
      </c>
      <c r="D128" s="5">
        <f t="shared" si="8"/>
        <v>749.73509651506345</v>
      </c>
      <c r="E128" s="5">
        <f t="shared" si="10"/>
        <v>317.91061498551073</v>
      </c>
      <c r="F128" s="5">
        <f t="shared" si="11"/>
        <v>152170.58359146808</v>
      </c>
    </row>
    <row r="129" spans="1:6" x14ac:dyDescent="0.25">
      <c r="A129" s="29">
        <f t="shared" si="12"/>
        <v>115</v>
      </c>
      <c r="B129" s="31">
        <f t="shared" si="9"/>
        <v>44423</v>
      </c>
      <c r="C129" s="5">
        <f t="shared" si="7"/>
        <v>1067.6457115005742</v>
      </c>
      <c r="D129" s="5">
        <f t="shared" si="8"/>
        <v>748.17203599138475</v>
      </c>
      <c r="E129" s="5">
        <f t="shared" si="10"/>
        <v>319.47367550918943</v>
      </c>
      <c r="F129" s="5">
        <f t="shared" si="11"/>
        <v>151851.10991595889</v>
      </c>
    </row>
    <row r="130" spans="1:6" x14ac:dyDescent="0.25">
      <c r="A130" s="29">
        <f t="shared" si="12"/>
        <v>116</v>
      </c>
      <c r="B130" s="31">
        <f t="shared" si="9"/>
        <v>44454</v>
      </c>
      <c r="C130" s="5">
        <f t="shared" si="7"/>
        <v>1067.6457115005742</v>
      </c>
      <c r="D130" s="5">
        <f t="shared" si="8"/>
        <v>746.60129042013114</v>
      </c>
      <c r="E130" s="5">
        <f t="shared" si="10"/>
        <v>321.04442108044304</v>
      </c>
      <c r="F130" s="5">
        <f t="shared" si="11"/>
        <v>151530.06549487845</v>
      </c>
    </row>
    <row r="131" spans="1:6" x14ac:dyDescent="0.25">
      <c r="A131" s="29">
        <f t="shared" si="12"/>
        <v>117</v>
      </c>
      <c r="B131" s="31">
        <f t="shared" si="9"/>
        <v>44484</v>
      </c>
      <c r="C131" s="5">
        <f t="shared" si="7"/>
        <v>1067.6457115005742</v>
      </c>
      <c r="D131" s="5">
        <f t="shared" si="8"/>
        <v>745.02282201648575</v>
      </c>
      <c r="E131" s="5">
        <f t="shared" si="10"/>
        <v>322.62288948408843</v>
      </c>
      <c r="F131" s="5">
        <f t="shared" si="11"/>
        <v>151207.44260539438</v>
      </c>
    </row>
    <row r="132" spans="1:6" x14ac:dyDescent="0.25">
      <c r="A132" s="29">
        <f t="shared" si="12"/>
        <v>118</v>
      </c>
      <c r="B132" s="31">
        <f t="shared" si="9"/>
        <v>44515</v>
      </c>
      <c r="C132" s="5">
        <f t="shared" si="7"/>
        <v>1067.6457115005742</v>
      </c>
      <c r="D132" s="5">
        <f t="shared" si="8"/>
        <v>743.4365928098556</v>
      </c>
      <c r="E132" s="5">
        <f t="shared" si="10"/>
        <v>324.20911869071858</v>
      </c>
      <c r="F132" s="5">
        <f t="shared" si="11"/>
        <v>150883.23348670366</v>
      </c>
    </row>
    <row r="133" spans="1:6" x14ac:dyDescent="0.25">
      <c r="A133" s="29">
        <f t="shared" si="12"/>
        <v>119</v>
      </c>
      <c r="B133" s="31">
        <f t="shared" si="9"/>
        <v>44545</v>
      </c>
      <c r="C133" s="5">
        <f t="shared" si="7"/>
        <v>1067.6457115005742</v>
      </c>
      <c r="D133" s="5">
        <f t="shared" si="8"/>
        <v>741.84256464295959</v>
      </c>
      <c r="E133" s="5">
        <f t="shared" si="10"/>
        <v>325.80314685761459</v>
      </c>
      <c r="F133" s="5">
        <f t="shared" si="11"/>
        <v>150557.43033984603</v>
      </c>
    </row>
    <row r="134" spans="1:6" x14ac:dyDescent="0.25">
      <c r="A134" s="29">
        <f t="shared" si="12"/>
        <v>120</v>
      </c>
      <c r="B134" s="31">
        <f t="shared" si="9"/>
        <v>44576</v>
      </c>
      <c r="C134" s="5">
        <f t="shared" si="7"/>
        <v>1067.6457115005742</v>
      </c>
      <c r="D134" s="5">
        <f t="shared" si="8"/>
        <v>740.24069917090958</v>
      </c>
      <c r="E134" s="5">
        <f t="shared" si="10"/>
        <v>327.4050123296646</v>
      </c>
      <c r="F134" s="5">
        <f t="shared" si="11"/>
        <v>150230.02532751637</v>
      </c>
    </row>
    <row r="135" spans="1:6" x14ac:dyDescent="0.25">
      <c r="A135" s="29">
        <f t="shared" si="12"/>
        <v>121</v>
      </c>
      <c r="B135" s="31">
        <f t="shared" si="9"/>
        <v>44607</v>
      </c>
      <c r="C135" s="5">
        <f t="shared" si="7"/>
        <v>1067.6457115005742</v>
      </c>
      <c r="D135" s="5">
        <f t="shared" si="8"/>
        <v>738.63095786028873</v>
      </c>
      <c r="E135" s="5">
        <f t="shared" si="10"/>
        <v>329.01475364028545</v>
      </c>
      <c r="F135" s="5">
        <f t="shared" si="11"/>
        <v>149901.01057387609</v>
      </c>
    </row>
    <row r="136" spans="1:6" x14ac:dyDescent="0.25">
      <c r="A136" s="29">
        <f t="shared" si="12"/>
        <v>122</v>
      </c>
      <c r="B136" s="31">
        <f t="shared" si="9"/>
        <v>44635</v>
      </c>
      <c r="C136" s="5">
        <f t="shared" si="7"/>
        <v>1067.6457115005742</v>
      </c>
      <c r="D136" s="5">
        <f t="shared" si="8"/>
        <v>737.01330198822404</v>
      </c>
      <c r="E136" s="5">
        <f t="shared" si="10"/>
        <v>330.63240951235014</v>
      </c>
      <c r="F136" s="5">
        <f t="shared" si="11"/>
        <v>149570.37816436373</v>
      </c>
    </row>
    <row r="137" spans="1:6" x14ac:dyDescent="0.25">
      <c r="A137" s="29">
        <f t="shared" si="12"/>
        <v>123</v>
      </c>
      <c r="B137" s="31">
        <f t="shared" si="9"/>
        <v>44666</v>
      </c>
      <c r="C137" s="5">
        <f t="shared" si="7"/>
        <v>1067.6457115005742</v>
      </c>
      <c r="D137" s="5">
        <f t="shared" si="8"/>
        <v>735.38769264145503</v>
      </c>
      <c r="E137" s="5">
        <f t="shared" si="10"/>
        <v>332.25801885911915</v>
      </c>
      <c r="F137" s="5">
        <f t="shared" si="11"/>
        <v>149238.12014550462</v>
      </c>
    </row>
    <row r="138" spans="1:6" x14ac:dyDescent="0.25">
      <c r="A138" s="29">
        <f t="shared" si="12"/>
        <v>124</v>
      </c>
      <c r="B138" s="31">
        <f t="shared" si="9"/>
        <v>44696</v>
      </c>
      <c r="C138" s="5">
        <f t="shared" si="7"/>
        <v>1067.6457115005742</v>
      </c>
      <c r="D138" s="5">
        <f t="shared" si="8"/>
        <v>733.75409071539764</v>
      </c>
      <c r="E138" s="5">
        <f t="shared" si="10"/>
        <v>333.89162078517654</v>
      </c>
      <c r="F138" s="5">
        <f t="shared" si="11"/>
        <v>148904.22852471945</v>
      </c>
    </row>
    <row r="139" spans="1:6" x14ac:dyDescent="0.25">
      <c r="A139" s="29">
        <f t="shared" si="12"/>
        <v>125</v>
      </c>
      <c r="B139" s="31">
        <f t="shared" si="9"/>
        <v>44727</v>
      </c>
      <c r="C139" s="5">
        <f t="shared" si="7"/>
        <v>1067.6457115005742</v>
      </c>
      <c r="D139" s="5">
        <f t="shared" si="8"/>
        <v>732.11245691320391</v>
      </c>
      <c r="E139" s="5">
        <f t="shared" si="10"/>
        <v>335.53325458737027</v>
      </c>
      <c r="F139" s="5">
        <f t="shared" si="11"/>
        <v>148568.69527013207</v>
      </c>
    </row>
    <row r="140" spans="1:6" x14ac:dyDescent="0.25">
      <c r="A140" s="29">
        <f t="shared" si="12"/>
        <v>126</v>
      </c>
      <c r="B140" s="31">
        <f t="shared" si="9"/>
        <v>44757</v>
      </c>
      <c r="C140" s="5">
        <f t="shared" si="7"/>
        <v>1067.6457115005742</v>
      </c>
      <c r="D140" s="5">
        <f t="shared" si="8"/>
        <v>730.46275174481605</v>
      </c>
      <c r="E140" s="5">
        <f t="shared" si="10"/>
        <v>337.18295975575813</v>
      </c>
      <c r="F140" s="5">
        <f t="shared" si="11"/>
        <v>148231.5123103763</v>
      </c>
    </row>
    <row r="141" spans="1:6" x14ac:dyDescent="0.25">
      <c r="A141" s="29">
        <f t="shared" si="12"/>
        <v>127</v>
      </c>
      <c r="B141" s="31">
        <f t="shared" si="9"/>
        <v>44788</v>
      </c>
      <c r="C141" s="5">
        <f t="shared" si="7"/>
        <v>1067.6457115005742</v>
      </c>
      <c r="D141" s="5">
        <f t="shared" si="8"/>
        <v>728.80493552601683</v>
      </c>
      <c r="E141" s="5">
        <f t="shared" si="10"/>
        <v>338.84077597455735</v>
      </c>
      <c r="F141" s="5">
        <f t="shared" si="11"/>
        <v>147892.67153440174</v>
      </c>
    </row>
    <row r="142" spans="1:6" x14ac:dyDescent="0.25">
      <c r="A142" s="29">
        <f t="shared" si="12"/>
        <v>128</v>
      </c>
      <c r="B142" s="31">
        <f t="shared" si="9"/>
        <v>44819</v>
      </c>
      <c r="C142" s="5">
        <f t="shared" si="7"/>
        <v>1067.6457115005742</v>
      </c>
      <c r="D142" s="5">
        <f t="shared" si="8"/>
        <v>727.13896837747518</v>
      </c>
      <c r="E142" s="5">
        <f t="shared" si="10"/>
        <v>340.506743123099</v>
      </c>
      <c r="F142" s="5">
        <f t="shared" si="11"/>
        <v>147552.16479127866</v>
      </c>
    </row>
    <row r="143" spans="1:6" x14ac:dyDescent="0.25">
      <c r="A143" s="29">
        <f t="shared" si="12"/>
        <v>129</v>
      </c>
      <c r="B143" s="31">
        <f t="shared" si="9"/>
        <v>44849</v>
      </c>
      <c r="C143" s="5">
        <f t="shared" ref="C143:C206" si="13">Monthly_Payment</f>
        <v>1067.6457115005742</v>
      </c>
      <c r="D143" s="5">
        <f t="shared" ref="D143:D206" si="14">F142*Rate/12</f>
        <v>725.46481022378669</v>
      </c>
      <c r="E143" s="5">
        <f t="shared" si="10"/>
        <v>342.18090127678749</v>
      </c>
      <c r="F143" s="5">
        <f t="shared" si="11"/>
        <v>147209.98389000187</v>
      </c>
    </row>
    <row r="144" spans="1:6" x14ac:dyDescent="0.25">
      <c r="A144" s="29">
        <f t="shared" si="12"/>
        <v>130</v>
      </c>
      <c r="B144" s="31">
        <f t="shared" ref="B144:B207" si="15">DATE(YEAR(B143),MONTH(B143)+1,DAY(B143))</f>
        <v>44880</v>
      </c>
      <c r="C144" s="5">
        <f t="shared" si="13"/>
        <v>1067.6457115005742</v>
      </c>
      <c r="D144" s="5">
        <f t="shared" si="14"/>
        <v>723.78242079250913</v>
      </c>
      <c r="E144" s="5">
        <f t="shared" ref="E144:E207" si="16">C144-D144</f>
        <v>343.86329070806505</v>
      </c>
      <c r="F144" s="5">
        <f t="shared" ref="F144:F207" si="17">F143-E144</f>
        <v>146866.12059929379</v>
      </c>
    </row>
    <row r="145" spans="1:6" x14ac:dyDescent="0.25">
      <c r="A145" s="29">
        <f t="shared" ref="A145:A208" si="18">A144+1</f>
        <v>131</v>
      </c>
      <c r="B145" s="31">
        <f t="shared" si="15"/>
        <v>44910</v>
      </c>
      <c r="C145" s="5">
        <f t="shared" si="13"/>
        <v>1067.6457115005742</v>
      </c>
      <c r="D145" s="5">
        <f t="shared" si="14"/>
        <v>722.09175961319443</v>
      </c>
      <c r="E145" s="5">
        <f t="shared" si="16"/>
        <v>345.55395188737975</v>
      </c>
      <c r="F145" s="5">
        <f t="shared" si="17"/>
        <v>146520.56664740641</v>
      </c>
    </row>
    <row r="146" spans="1:6" x14ac:dyDescent="0.25">
      <c r="A146" s="29">
        <f t="shared" si="18"/>
        <v>132</v>
      </c>
      <c r="B146" s="31">
        <f t="shared" si="15"/>
        <v>44941</v>
      </c>
      <c r="C146" s="5">
        <f t="shared" si="13"/>
        <v>1067.6457115005742</v>
      </c>
      <c r="D146" s="5">
        <f t="shared" si="14"/>
        <v>720.39278601641479</v>
      </c>
      <c r="E146" s="5">
        <f t="shared" si="16"/>
        <v>347.25292548415939</v>
      </c>
      <c r="F146" s="5">
        <f t="shared" si="17"/>
        <v>146173.31372192226</v>
      </c>
    </row>
    <row r="147" spans="1:6" x14ac:dyDescent="0.25">
      <c r="A147" s="29">
        <f t="shared" si="18"/>
        <v>133</v>
      </c>
      <c r="B147" s="31">
        <f t="shared" si="15"/>
        <v>44972</v>
      </c>
      <c r="C147" s="5">
        <f t="shared" si="13"/>
        <v>1067.6457115005742</v>
      </c>
      <c r="D147" s="5">
        <f t="shared" si="14"/>
        <v>718.68545913278433</v>
      </c>
      <c r="E147" s="5">
        <f t="shared" si="16"/>
        <v>348.96025236778985</v>
      </c>
      <c r="F147" s="5">
        <f t="shared" si="17"/>
        <v>145824.35346955445</v>
      </c>
    </row>
    <row r="148" spans="1:6" x14ac:dyDescent="0.25">
      <c r="A148" s="29">
        <f t="shared" si="18"/>
        <v>134</v>
      </c>
      <c r="B148" s="31">
        <f t="shared" si="15"/>
        <v>45000</v>
      </c>
      <c r="C148" s="5">
        <f t="shared" si="13"/>
        <v>1067.6457115005742</v>
      </c>
      <c r="D148" s="5">
        <f t="shared" si="14"/>
        <v>716.96973789197602</v>
      </c>
      <c r="E148" s="5">
        <f t="shared" si="16"/>
        <v>350.67597360859816</v>
      </c>
      <c r="F148" s="5">
        <f t="shared" si="17"/>
        <v>145473.67749594586</v>
      </c>
    </row>
    <row r="149" spans="1:6" x14ac:dyDescent="0.25">
      <c r="A149" s="29">
        <f t="shared" si="18"/>
        <v>135</v>
      </c>
      <c r="B149" s="31">
        <f t="shared" si="15"/>
        <v>45031</v>
      </c>
      <c r="C149" s="5">
        <f t="shared" si="13"/>
        <v>1067.6457115005742</v>
      </c>
      <c r="D149" s="5">
        <f t="shared" si="14"/>
        <v>715.24558102173376</v>
      </c>
      <c r="E149" s="5">
        <f t="shared" si="16"/>
        <v>352.40013047884042</v>
      </c>
      <c r="F149" s="5">
        <f t="shared" si="17"/>
        <v>145121.27736546702</v>
      </c>
    </row>
    <row r="150" spans="1:6" x14ac:dyDescent="0.25">
      <c r="A150" s="29">
        <f t="shared" si="18"/>
        <v>136</v>
      </c>
      <c r="B150" s="31">
        <f t="shared" si="15"/>
        <v>45061</v>
      </c>
      <c r="C150" s="5">
        <f t="shared" si="13"/>
        <v>1067.6457115005742</v>
      </c>
      <c r="D150" s="5">
        <f t="shared" si="14"/>
        <v>713.5129470468795</v>
      </c>
      <c r="E150" s="5">
        <f t="shared" si="16"/>
        <v>354.13276445369468</v>
      </c>
      <c r="F150" s="5">
        <f t="shared" si="17"/>
        <v>144767.14460101331</v>
      </c>
    </row>
    <row r="151" spans="1:6" x14ac:dyDescent="0.25">
      <c r="A151" s="29">
        <f t="shared" si="18"/>
        <v>137</v>
      </c>
      <c r="B151" s="31">
        <f t="shared" si="15"/>
        <v>45092</v>
      </c>
      <c r="C151" s="5">
        <f t="shared" si="13"/>
        <v>1067.6457115005742</v>
      </c>
      <c r="D151" s="5">
        <f t="shared" si="14"/>
        <v>711.77179428831539</v>
      </c>
      <c r="E151" s="5">
        <f t="shared" si="16"/>
        <v>355.87391721225879</v>
      </c>
      <c r="F151" s="5">
        <f t="shared" si="17"/>
        <v>144411.27068380103</v>
      </c>
    </row>
    <row r="152" spans="1:6" x14ac:dyDescent="0.25">
      <c r="A152" s="29">
        <f t="shared" si="18"/>
        <v>138</v>
      </c>
      <c r="B152" s="31">
        <f t="shared" si="15"/>
        <v>45122</v>
      </c>
      <c r="C152" s="5">
        <f t="shared" si="13"/>
        <v>1067.6457115005742</v>
      </c>
      <c r="D152" s="5">
        <f t="shared" si="14"/>
        <v>710.02208086202165</v>
      </c>
      <c r="E152" s="5">
        <f t="shared" si="16"/>
        <v>357.62363063855253</v>
      </c>
      <c r="F152" s="5">
        <f t="shared" si="17"/>
        <v>144053.64705316248</v>
      </c>
    </row>
    <row r="153" spans="1:6" x14ac:dyDescent="0.25">
      <c r="A153" s="29">
        <f t="shared" si="18"/>
        <v>139</v>
      </c>
      <c r="B153" s="31">
        <f t="shared" si="15"/>
        <v>45153</v>
      </c>
      <c r="C153" s="5">
        <f t="shared" si="13"/>
        <v>1067.6457115005742</v>
      </c>
      <c r="D153" s="5">
        <f t="shared" si="14"/>
        <v>708.26376467804891</v>
      </c>
      <c r="E153" s="5">
        <f t="shared" si="16"/>
        <v>359.38194682252526</v>
      </c>
      <c r="F153" s="5">
        <f t="shared" si="17"/>
        <v>143694.26510633997</v>
      </c>
    </row>
    <row r="154" spans="1:6" x14ac:dyDescent="0.25">
      <c r="A154" s="29">
        <f t="shared" si="18"/>
        <v>140</v>
      </c>
      <c r="B154" s="31">
        <f t="shared" si="15"/>
        <v>45184</v>
      </c>
      <c r="C154" s="5">
        <f t="shared" si="13"/>
        <v>1067.6457115005742</v>
      </c>
      <c r="D154" s="5">
        <f t="shared" si="14"/>
        <v>706.49680343950479</v>
      </c>
      <c r="E154" s="5">
        <f t="shared" si="16"/>
        <v>361.14890806106939</v>
      </c>
      <c r="F154" s="5">
        <f t="shared" si="17"/>
        <v>143333.11619827891</v>
      </c>
    </row>
    <row r="155" spans="1:6" x14ac:dyDescent="0.25">
      <c r="A155" s="29">
        <f t="shared" si="18"/>
        <v>141</v>
      </c>
      <c r="B155" s="31">
        <f t="shared" si="15"/>
        <v>45214</v>
      </c>
      <c r="C155" s="5">
        <f t="shared" si="13"/>
        <v>1067.6457115005742</v>
      </c>
      <c r="D155" s="5">
        <f t="shared" si="14"/>
        <v>704.72115464153785</v>
      </c>
      <c r="E155" s="5">
        <f t="shared" si="16"/>
        <v>362.92455685903633</v>
      </c>
      <c r="F155" s="5">
        <f t="shared" si="17"/>
        <v>142970.19164141986</v>
      </c>
    </row>
    <row r="156" spans="1:6" x14ac:dyDescent="0.25">
      <c r="A156" s="29">
        <f t="shared" si="18"/>
        <v>142</v>
      </c>
      <c r="B156" s="31">
        <f t="shared" si="15"/>
        <v>45245</v>
      </c>
      <c r="C156" s="5">
        <f t="shared" si="13"/>
        <v>1067.6457115005742</v>
      </c>
      <c r="D156" s="5">
        <f t="shared" si="14"/>
        <v>702.93677557031424</v>
      </c>
      <c r="E156" s="5">
        <f t="shared" si="16"/>
        <v>364.70893593025994</v>
      </c>
      <c r="F156" s="5">
        <f t="shared" si="17"/>
        <v>142605.48270548962</v>
      </c>
    </row>
    <row r="157" spans="1:6" x14ac:dyDescent="0.25">
      <c r="A157" s="29">
        <f t="shared" si="18"/>
        <v>143</v>
      </c>
      <c r="B157" s="31">
        <f t="shared" si="15"/>
        <v>45275</v>
      </c>
      <c r="C157" s="5">
        <f t="shared" si="13"/>
        <v>1067.6457115005742</v>
      </c>
      <c r="D157" s="5">
        <f t="shared" si="14"/>
        <v>701.14362330199049</v>
      </c>
      <c r="E157" s="5">
        <f t="shared" si="16"/>
        <v>366.50208819858369</v>
      </c>
      <c r="F157" s="5">
        <f t="shared" si="17"/>
        <v>142238.98061729103</v>
      </c>
    </row>
    <row r="158" spans="1:6" x14ac:dyDescent="0.25">
      <c r="A158" s="29">
        <f t="shared" si="18"/>
        <v>144</v>
      </c>
      <c r="B158" s="31">
        <f t="shared" si="15"/>
        <v>45306</v>
      </c>
      <c r="C158" s="5">
        <f t="shared" si="13"/>
        <v>1067.6457115005742</v>
      </c>
      <c r="D158" s="5">
        <f t="shared" si="14"/>
        <v>699.34165470168091</v>
      </c>
      <c r="E158" s="5">
        <f t="shared" si="16"/>
        <v>368.30405679889327</v>
      </c>
      <c r="F158" s="5">
        <f t="shared" si="17"/>
        <v>141870.67656049214</v>
      </c>
    </row>
    <row r="159" spans="1:6" x14ac:dyDescent="0.25">
      <c r="A159" s="29">
        <f t="shared" si="18"/>
        <v>145</v>
      </c>
      <c r="B159" s="31">
        <f t="shared" si="15"/>
        <v>45337</v>
      </c>
      <c r="C159" s="5">
        <f t="shared" si="13"/>
        <v>1067.6457115005742</v>
      </c>
      <c r="D159" s="5">
        <f t="shared" si="14"/>
        <v>697.53082642241964</v>
      </c>
      <c r="E159" s="5">
        <f t="shared" si="16"/>
        <v>370.11488507815454</v>
      </c>
      <c r="F159" s="5">
        <f t="shared" si="17"/>
        <v>141500.56167541398</v>
      </c>
    </row>
    <row r="160" spans="1:6" x14ac:dyDescent="0.25">
      <c r="A160" s="29">
        <f t="shared" si="18"/>
        <v>146</v>
      </c>
      <c r="B160" s="31">
        <f t="shared" si="15"/>
        <v>45366</v>
      </c>
      <c r="C160" s="5">
        <f t="shared" si="13"/>
        <v>1067.6457115005742</v>
      </c>
      <c r="D160" s="5">
        <f t="shared" si="14"/>
        <v>695.7110949041188</v>
      </c>
      <c r="E160" s="5">
        <f t="shared" si="16"/>
        <v>371.93461659645538</v>
      </c>
      <c r="F160" s="5">
        <f t="shared" si="17"/>
        <v>141128.62705881751</v>
      </c>
    </row>
    <row r="161" spans="1:6" x14ac:dyDescent="0.25">
      <c r="A161" s="29">
        <f t="shared" si="18"/>
        <v>147</v>
      </c>
      <c r="B161" s="31">
        <f t="shared" si="15"/>
        <v>45397</v>
      </c>
      <c r="C161" s="5">
        <f t="shared" si="13"/>
        <v>1067.6457115005742</v>
      </c>
      <c r="D161" s="5">
        <f t="shared" si="14"/>
        <v>693.8824163725194</v>
      </c>
      <c r="E161" s="5">
        <f t="shared" si="16"/>
        <v>373.76329512805478</v>
      </c>
      <c r="F161" s="5">
        <f t="shared" si="17"/>
        <v>140754.86376368944</v>
      </c>
    </row>
    <row r="162" spans="1:6" x14ac:dyDescent="0.25">
      <c r="A162" s="29">
        <f t="shared" si="18"/>
        <v>148</v>
      </c>
      <c r="B162" s="31">
        <f t="shared" si="15"/>
        <v>45427</v>
      </c>
      <c r="C162" s="5">
        <f t="shared" si="13"/>
        <v>1067.6457115005742</v>
      </c>
      <c r="D162" s="5">
        <f t="shared" si="14"/>
        <v>692.04474683813976</v>
      </c>
      <c r="E162" s="5">
        <f t="shared" si="16"/>
        <v>375.60096466243442</v>
      </c>
      <c r="F162" s="5">
        <f t="shared" si="17"/>
        <v>140379.262799027</v>
      </c>
    </row>
    <row r="163" spans="1:6" x14ac:dyDescent="0.25">
      <c r="A163" s="29">
        <f t="shared" si="18"/>
        <v>149</v>
      </c>
      <c r="B163" s="31">
        <f t="shared" si="15"/>
        <v>45458</v>
      </c>
      <c r="C163" s="5">
        <f t="shared" si="13"/>
        <v>1067.6457115005742</v>
      </c>
      <c r="D163" s="5">
        <f t="shared" si="14"/>
        <v>690.19804209521601</v>
      </c>
      <c r="E163" s="5">
        <f t="shared" si="16"/>
        <v>377.44766940535817</v>
      </c>
      <c r="F163" s="5">
        <f t="shared" si="17"/>
        <v>140001.81512962165</v>
      </c>
    </row>
    <row r="164" spans="1:6" x14ac:dyDescent="0.25">
      <c r="A164" s="29">
        <f t="shared" si="18"/>
        <v>150</v>
      </c>
      <c r="B164" s="31">
        <f t="shared" si="15"/>
        <v>45488</v>
      </c>
      <c r="C164" s="5">
        <f t="shared" si="13"/>
        <v>1067.6457115005742</v>
      </c>
      <c r="D164" s="5">
        <f t="shared" si="14"/>
        <v>688.34225772063974</v>
      </c>
      <c r="E164" s="5">
        <f t="shared" si="16"/>
        <v>379.30345377993444</v>
      </c>
      <c r="F164" s="5">
        <f t="shared" si="17"/>
        <v>139622.51167584173</v>
      </c>
    </row>
    <row r="165" spans="1:6" x14ac:dyDescent="0.25">
      <c r="A165" s="29">
        <f t="shared" si="18"/>
        <v>151</v>
      </c>
      <c r="B165" s="31">
        <f t="shared" si="15"/>
        <v>45519</v>
      </c>
      <c r="C165" s="5">
        <f t="shared" si="13"/>
        <v>1067.6457115005742</v>
      </c>
      <c r="D165" s="5">
        <f t="shared" si="14"/>
        <v>686.4773490728885</v>
      </c>
      <c r="E165" s="5">
        <f t="shared" si="16"/>
        <v>381.16836242768568</v>
      </c>
      <c r="F165" s="5">
        <f t="shared" si="17"/>
        <v>139241.34331341405</v>
      </c>
    </row>
    <row r="166" spans="1:6" x14ac:dyDescent="0.25">
      <c r="A166" s="29">
        <f t="shared" si="18"/>
        <v>152</v>
      </c>
      <c r="B166" s="31">
        <f t="shared" si="15"/>
        <v>45550</v>
      </c>
      <c r="C166" s="5">
        <f t="shared" si="13"/>
        <v>1067.6457115005742</v>
      </c>
      <c r="D166" s="5">
        <f t="shared" si="14"/>
        <v>684.60327129095231</v>
      </c>
      <c r="E166" s="5">
        <f t="shared" si="16"/>
        <v>383.04244020962187</v>
      </c>
      <c r="F166" s="5">
        <f t="shared" si="17"/>
        <v>138858.30087320443</v>
      </c>
    </row>
    <row r="167" spans="1:6" x14ac:dyDescent="0.25">
      <c r="A167" s="29">
        <f t="shared" si="18"/>
        <v>153</v>
      </c>
      <c r="B167" s="31">
        <f t="shared" si="15"/>
        <v>45580</v>
      </c>
      <c r="C167" s="5">
        <f t="shared" si="13"/>
        <v>1067.6457115005742</v>
      </c>
      <c r="D167" s="5">
        <f t="shared" si="14"/>
        <v>682.71997929325505</v>
      </c>
      <c r="E167" s="5">
        <f t="shared" si="16"/>
        <v>384.92573220731913</v>
      </c>
      <c r="F167" s="5">
        <f t="shared" si="17"/>
        <v>138473.37514099712</v>
      </c>
    </row>
    <row r="168" spans="1:6" x14ac:dyDescent="0.25">
      <c r="A168" s="29">
        <f t="shared" si="18"/>
        <v>154</v>
      </c>
      <c r="B168" s="31">
        <f t="shared" si="15"/>
        <v>45611</v>
      </c>
      <c r="C168" s="5">
        <f t="shared" si="13"/>
        <v>1067.6457115005742</v>
      </c>
      <c r="D168" s="5">
        <f t="shared" si="14"/>
        <v>680.82742777656915</v>
      </c>
      <c r="E168" s="5">
        <f t="shared" si="16"/>
        <v>386.81828372400503</v>
      </c>
      <c r="F168" s="5">
        <f t="shared" si="17"/>
        <v>138086.5568572731</v>
      </c>
    </row>
    <row r="169" spans="1:6" x14ac:dyDescent="0.25">
      <c r="A169" s="29">
        <f t="shared" si="18"/>
        <v>155</v>
      </c>
      <c r="B169" s="31">
        <f t="shared" si="15"/>
        <v>45641</v>
      </c>
      <c r="C169" s="5">
        <f t="shared" si="13"/>
        <v>1067.6457115005742</v>
      </c>
      <c r="D169" s="5">
        <f t="shared" si="14"/>
        <v>678.92557121492598</v>
      </c>
      <c r="E169" s="5">
        <f t="shared" si="16"/>
        <v>388.7201402856482</v>
      </c>
      <c r="F169" s="5">
        <f t="shared" si="17"/>
        <v>137697.83671698745</v>
      </c>
    </row>
    <row r="170" spans="1:6" x14ac:dyDescent="0.25">
      <c r="A170" s="29">
        <f t="shared" si="18"/>
        <v>156</v>
      </c>
      <c r="B170" s="31">
        <f t="shared" si="15"/>
        <v>45672</v>
      </c>
      <c r="C170" s="5">
        <f t="shared" si="13"/>
        <v>1067.6457115005742</v>
      </c>
      <c r="D170" s="5">
        <f t="shared" si="14"/>
        <v>677.01436385852162</v>
      </c>
      <c r="E170" s="5">
        <f t="shared" si="16"/>
        <v>390.63134764205256</v>
      </c>
      <c r="F170" s="5">
        <f t="shared" si="17"/>
        <v>137307.20536934541</v>
      </c>
    </row>
    <row r="171" spans="1:6" x14ac:dyDescent="0.25">
      <c r="A171" s="29">
        <f t="shared" si="18"/>
        <v>157</v>
      </c>
      <c r="B171" s="31">
        <f t="shared" si="15"/>
        <v>45703</v>
      </c>
      <c r="C171" s="5">
        <f t="shared" si="13"/>
        <v>1067.6457115005742</v>
      </c>
      <c r="D171" s="5">
        <f t="shared" si="14"/>
        <v>675.0937597326149</v>
      </c>
      <c r="E171" s="5">
        <f t="shared" si="16"/>
        <v>392.55195176795928</v>
      </c>
      <c r="F171" s="5">
        <f t="shared" si="17"/>
        <v>136914.65341757744</v>
      </c>
    </row>
    <row r="172" spans="1:6" x14ac:dyDescent="0.25">
      <c r="A172" s="29">
        <f t="shared" si="18"/>
        <v>158</v>
      </c>
      <c r="B172" s="31">
        <f t="shared" si="15"/>
        <v>45731</v>
      </c>
      <c r="C172" s="5">
        <f t="shared" si="13"/>
        <v>1067.6457115005742</v>
      </c>
      <c r="D172" s="5">
        <f t="shared" si="14"/>
        <v>673.16371263642236</v>
      </c>
      <c r="E172" s="5">
        <f t="shared" si="16"/>
        <v>394.48199886415182</v>
      </c>
      <c r="F172" s="5">
        <f t="shared" si="17"/>
        <v>136520.17141871329</v>
      </c>
    </row>
    <row r="173" spans="1:6" x14ac:dyDescent="0.25">
      <c r="A173" s="29">
        <f t="shared" si="18"/>
        <v>159</v>
      </c>
      <c r="B173" s="31">
        <f t="shared" si="15"/>
        <v>45762</v>
      </c>
      <c r="C173" s="5">
        <f t="shared" si="13"/>
        <v>1067.6457115005742</v>
      </c>
      <c r="D173" s="5">
        <f t="shared" si="14"/>
        <v>671.22417614200697</v>
      </c>
      <c r="E173" s="5">
        <f t="shared" si="16"/>
        <v>396.42153535856721</v>
      </c>
      <c r="F173" s="5">
        <f t="shared" si="17"/>
        <v>136123.74988335473</v>
      </c>
    </row>
    <row r="174" spans="1:6" x14ac:dyDescent="0.25">
      <c r="A174" s="29">
        <f t="shared" si="18"/>
        <v>160</v>
      </c>
      <c r="B174" s="31">
        <f t="shared" si="15"/>
        <v>45792</v>
      </c>
      <c r="C174" s="5">
        <f t="shared" si="13"/>
        <v>1067.6457115005742</v>
      </c>
      <c r="D174" s="5">
        <f t="shared" si="14"/>
        <v>669.27510359316068</v>
      </c>
      <c r="E174" s="5">
        <f t="shared" si="16"/>
        <v>398.3706079074135</v>
      </c>
      <c r="F174" s="5">
        <f t="shared" si="17"/>
        <v>135725.37927544731</v>
      </c>
    </row>
    <row r="175" spans="1:6" x14ac:dyDescent="0.25">
      <c r="A175" s="29">
        <f t="shared" si="18"/>
        <v>161</v>
      </c>
      <c r="B175" s="31">
        <f t="shared" si="15"/>
        <v>45823</v>
      </c>
      <c r="C175" s="5">
        <f t="shared" si="13"/>
        <v>1067.6457115005742</v>
      </c>
      <c r="D175" s="5">
        <f t="shared" si="14"/>
        <v>667.31644810428259</v>
      </c>
      <c r="E175" s="5">
        <f t="shared" si="16"/>
        <v>400.32926339629159</v>
      </c>
      <c r="F175" s="5">
        <f t="shared" si="17"/>
        <v>135325.05001205101</v>
      </c>
    </row>
    <row r="176" spans="1:6" x14ac:dyDescent="0.25">
      <c r="A176" s="29">
        <f t="shared" si="18"/>
        <v>162</v>
      </c>
      <c r="B176" s="31">
        <f t="shared" si="15"/>
        <v>45853</v>
      </c>
      <c r="C176" s="5">
        <f t="shared" si="13"/>
        <v>1067.6457115005742</v>
      </c>
      <c r="D176" s="5">
        <f t="shared" si="14"/>
        <v>665.3481625592508</v>
      </c>
      <c r="E176" s="5">
        <f t="shared" si="16"/>
        <v>402.29754894132338</v>
      </c>
      <c r="F176" s="5">
        <f t="shared" si="17"/>
        <v>134922.75246310967</v>
      </c>
    </row>
    <row r="177" spans="1:6" x14ac:dyDescent="0.25">
      <c r="A177" s="29">
        <f t="shared" si="18"/>
        <v>163</v>
      </c>
      <c r="B177" s="31">
        <f t="shared" si="15"/>
        <v>45884</v>
      </c>
      <c r="C177" s="5">
        <f t="shared" si="13"/>
        <v>1067.6457115005742</v>
      </c>
      <c r="D177" s="5">
        <f t="shared" si="14"/>
        <v>663.37019961028921</v>
      </c>
      <c r="E177" s="5">
        <f t="shared" si="16"/>
        <v>404.27551189028497</v>
      </c>
      <c r="F177" s="5">
        <f t="shared" si="17"/>
        <v>134518.4769512194</v>
      </c>
    </row>
    <row r="178" spans="1:6" x14ac:dyDescent="0.25">
      <c r="A178" s="29">
        <f t="shared" si="18"/>
        <v>164</v>
      </c>
      <c r="B178" s="31">
        <f t="shared" si="15"/>
        <v>45915</v>
      </c>
      <c r="C178" s="5">
        <f t="shared" si="13"/>
        <v>1067.6457115005742</v>
      </c>
      <c r="D178" s="5">
        <f t="shared" si="14"/>
        <v>661.3825116768287</v>
      </c>
      <c r="E178" s="5">
        <f t="shared" si="16"/>
        <v>406.26319982374548</v>
      </c>
      <c r="F178" s="5">
        <f t="shared" si="17"/>
        <v>134112.21375139567</v>
      </c>
    </row>
    <row r="179" spans="1:6" x14ac:dyDescent="0.25">
      <c r="A179" s="29">
        <f t="shared" si="18"/>
        <v>165</v>
      </c>
      <c r="B179" s="31">
        <f t="shared" si="15"/>
        <v>45945</v>
      </c>
      <c r="C179" s="5">
        <f t="shared" si="13"/>
        <v>1067.6457115005742</v>
      </c>
      <c r="D179" s="5">
        <f t="shared" si="14"/>
        <v>659.38505094436198</v>
      </c>
      <c r="E179" s="5">
        <f t="shared" si="16"/>
        <v>408.2606605562122</v>
      </c>
      <c r="F179" s="5">
        <f t="shared" si="17"/>
        <v>133703.95309083947</v>
      </c>
    </row>
    <row r="180" spans="1:6" x14ac:dyDescent="0.25">
      <c r="A180" s="29">
        <f t="shared" si="18"/>
        <v>166</v>
      </c>
      <c r="B180" s="31">
        <f t="shared" si="15"/>
        <v>45976</v>
      </c>
      <c r="C180" s="5">
        <f t="shared" si="13"/>
        <v>1067.6457115005742</v>
      </c>
      <c r="D180" s="5">
        <f t="shared" si="14"/>
        <v>657.37776936329408</v>
      </c>
      <c r="E180" s="5">
        <f t="shared" si="16"/>
        <v>410.2679421372801</v>
      </c>
      <c r="F180" s="5">
        <f t="shared" si="17"/>
        <v>133293.68514870218</v>
      </c>
    </row>
    <row r="181" spans="1:6" x14ac:dyDescent="0.25">
      <c r="A181" s="29">
        <f t="shared" si="18"/>
        <v>167</v>
      </c>
      <c r="B181" s="31">
        <f t="shared" si="15"/>
        <v>46006</v>
      </c>
      <c r="C181" s="5">
        <f t="shared" si="13"/>
        <v>1067.6457115005742</v>
      </c>
      <c r="D181" s="5">
        <f t="shared" si="14"/>
        <v>655.3606186477856</v>
      </c>
      <c r="E181" s="5">
        <f t="shared" si="16"/>
        <v>412.28509285278858</v>
      </c>
      <c r="F181" s="5">
        <f t="shared" si="17"/>
        <v>132881.4000558494</v>
      </c>
    </row>
    <row r="182" spans="1:6" x14ac:dyDescent="0.25">
      <c r="A182" s="29">
        <f t="shared" si="18"/>
        <v>168</v>
      </c>
      <c r="B182" s="31">
        <f t="shared" si="15"/>
        <v>46037</v>
      </c>
      <c r="C182" s="5">
        <f t="shared" si="13"/>
        <v>1067.6457115005742</v>
      </c>
      <c r="D182" s="5">
        <f t="shared" si="14"/>
        <v>653.33355027459288</v>
      </c>
      <c r="E182" s="5">
        <f t="shared" si="16"/>
        <v>414.3121612259813</v>
      </c>
      <c r="F182" s="5">
        <f t="shared" si="17"/>
        <v>132467.08789462343</v>
      </c>
    </row>
    <row r="183" spans="1:6" x14ac:dyDescent="0.25">
      <c r="A183" s="29">
        <f t="shared" si="18"/>
        <v>169</v>
      </c>
      <c r="B183" s="31">
        <f t="shared" si="15"/>
        <v>46068</v>
      </c>
      <c r="C183" s="5">
        <f t="shared" si="13"/>
        <v>1067.6457115005742</v>
      </c>
      <c r="D183" s="5">
        <f t="shared" si="14"/>
        <v>651.2965154818985</v>
      </c>
      <c r="E183" s="5">
        <f t="shared" si="16"/>
        <v>416.34919601867568</v>
      </c>
      <c r="F183" s="5">
        <f t="shared" si="17"/>
        <v>132050.73869860475</v>
      </c>
    </row>
    <row r="184" spans="1:6" x14ac:dyDescent="0.25">
      <c r="A184" s="29">
        <f t="shared" si="18"/>
        <v>170</v>
      </c>
      <c r="B184" s="31">
        <f t="shared" si="15"/>
        <v>46096</v>
      </c>
      <c r="C184" s="5">
        <f t="shared" si="13"/>
        <v>1067.6457115005742</v>
      </c>
      <c r="D184" s="5">
        <f t="shared" si="14"/>
        <v>649.24946526813994</v>
      </c>
      <c r="E184" s="5">
        <f t="shared" si="16"/>
        <v>418.39624623243424</v>
      </c>
      <c r="F184" s="5">
        <f t="shared" si="17"/>
        <v>131632.34245237231</v>
      </c>
    </row>
    <row r="185" spans="1:6" x14ac:dyDescent="0.25">
      <c r="A185" s="29">
        <f t="shared" si="18"/>
        <v>171</v>
      </c>
      <c r="B185" s="31">
        <f t="shared" si="15"/>
        <v>46127</v>
      </c>
      <c r="C185" s="5">
        <f t="shared" si="13"/>
        <v>1067.6457115005742</v>
      </c>
      <c r="D185" s="5">
        <f t="shared" si="14"/>
        <v>647.19235039083048</v>
      </c>
      <c r="E185" s="5">
        <f t="shared" si="16"/>
        <v>420.4533611097437</v>
      </c>
      <c r="F185" s="5">
        <f t="shared" si="17"/>
        <v>131211.88909126256</v>
      </c>
    </row>
    <row r="186" spans="1:6" x14ac:dyDescent="0.25">
      <c r="A186" s="29">
        <f t="shared" si="18"/>
        <v>172</v>
      </c>
      <c r="B186" s="31">
        <f t="shared" si="15"/>
        <v>46157</v>
      </c>
      <c r="C186" s="5">
        <f t="shared" si="13"/>
        <v>1067.6457115005742</v>
      </c>
      <c r="D186" s="5">
        <f t="shared" si="14"/>
        <v>645.12512136537418</v>
      </c>
      <c r="E186" s="5">
        <f t="shared" si="16"/>
        <v>422.5205901352</v>
      </c>
      <c r="F186" s="5">
        <f t="shared" si="17"/>
        <v>130789.36850112736</v>
      </c>
    </row>
    <row r="187" spans="1:6" x14ac:dyDescent="0.25">
      <c r="A187" s="29">
        <f t="shared" si="18"/>
        <v>173</v>
      </c>
      <c r="B187" s="31">
        <f t="shared" si="15"/>
        <v>46188</v>
      </c>
      <c r="C187" s="5">
        <f t="shared" si="13"/>
        <v>1067.6457115005742</v>
      </c>
      <c r="D187" s="5">
        <f t="shared" si="14"/>
        <v>643.04772846387618</v>
      </c>
      <c r="E187" s="5">
        <f t="shared" si="16"/>
        <v>424.597983036698</v>
      </c>
      <c r="F187" s="5">
        <f t="shared" si="17"/>
        <v>130364.77051809066</v>
      </c>
    </row>
    <row r="188" spans="1:6" x14ac:dyDescent="0.25">
      <c r="A188" s="29">
        <f t="shared" si="18"/>
        <v>174</v>
      </c>
      <c r="B188" s="31">
        <f t="shared" si="15"/>
        <v>46218</v>
      </c>
      <c r="C188" s="5">
        <f t="shared" si="13"/>
        <v>1067.6457115005742</v>
      </c>
      <c r="D188" s="5">
        <f t="shared" si="14"/>
        <v>640.9601217139458</v>
      </c>
      <c r="E188" s="5">
        <f t="shared" si="16"/>
        <v>426.68558978662838</v>
      </c>
      <c r="F188" s="5">
        <f t="shared" si="17"/>
        <v>129938.08492830403</v>
      </c>
    </row>
    <row r="189" spans="1:6" x14ac:dyDescent="0.25">
      <c r="A189" s="29">
        <f t="shared" si="18"/>
        <v>175</v>
      </c>
      <c r="B189" s="31">
        <f t="shared" si="15"/>
        <v>46249</v>
      </c>
      <c r="C189" s="5">
        <f t="shared" si="13"/>
        <v>1067.6457115005742</v>
      </c>
      <c r="D189" s="5">
        <f t="shared" si="14"/>
        <v>638.86225089749485</v>
      </c>
      <c r="E189" s="5">
        <f t="shared" si="16"/>
        <v>428.78346060307933</v>
      </c>
      <c r="F189" s="5">
        <f t="shared" si="17"/>
        <v>129509.30146770095</v>
      </c>
    </row>
    <row r="190" spans="1:6" x14ac:dyDescent="0.25">
      <c r="A190" s="29">
        <f t="shared" si="18"/>
        <v>176</v>
      </c>
      <c r="B190" s="31">
        <f t="shared" si="15"/>
        <v>46280</v>
      </c>
      <c r="C190" s="5">
        <f t="shared" si="13"/>
        <v>1067.6457115005742</v>
      </c>
      <c r="D190" s="5">
        <f t="shared" si="14"/>
        <v>636.75406554952963</v>
      </c>
      <c r="E190" s="5">
        <f t="shared" si="16"/>
        <v>430.89164595104455</v>
      </c>
      <c r="F190" s="5">
        <f t="shared" si="17"/>
        <v>129078.4098217499</v>
      </c>
    </row>
    <row r="191" spans="1:6" x14ac:dyDescent="0.25">
      <c r="A191" s="29">
        <f t="shared" si="18"/>
        <v>177</v>
      </c>
      <c r="B191" s="31">
        <f t="shared" si="15"/>
        <v>46310</v>
      </c>
      <c r="C191" s="5">
        <f t="shared" si="13"/>
        <v>1067.6457115005742</v>
      </c>
      <c r="D191" s="5">
        <f t="shared" si="14"/>
        <v>634.63551495693696</v>
      </c>
      <c r="E191" s="5">
        <f t="shared" si="16"/>
        <v>433.01019654363722</v>
      </c>
      <c r="F191" s="5">
        <f t="shared" si="17"/>
        <v>128645.39962520626</v>
      </c>
    </row>
    <row r="192" spans="1:6" x14ac:dyDescent="0.25">
      <c r="A192" s="29">
        <f t="shared" si="18"/>
        <v>178</v>
      </c>
      <c r="B192" s="31">
        <f t="shared" si="15"/>
        <v>46341</v>
      </c>
      <c r="C192" s="5">
        <f t="shared" si="13"/>
        <v>1067.6457115005742</v>
      </c>
      <c r="D192" s="5">
        <f t="shared" si="14"/>
        <v>632.50654815726409</v>
      </c>
      <c r="E192" s="5">
        <f t="shared" si="16"/>
        <v>435.13916334331009</v>
      </c>
      <c r="F192" s="5">
        <f t="shared" si="17"/>
        <v>128210.26046186296</v>
      </c>
    </row>
    <row r="193" spans="1:6" x14ac:dyDescent="0.25">
      <c r="A193" s="29">
        <f t="shared" si="18"/>
        <v>179</v>
      </c>
      <c r="B193" s="31">
        <f t="shared" si="15"/>
        <v>46371</v>
      </c>
      <c r="C193" s="5">
        <f t="shared" si="13"/>
        <v>1067.6457115005742</v>
      </c>
      <c r="D193" s="5">
        <f t="shared" si="14"/>
        <v>630.36711393749283</v>
      </c>
      <c r="E193" s="5">
        <f t="shared" si="16"/>
        <v>437.27859756308135</v>
      </c>
      <c r="F193" s="5">
        <f t="shared" si="17"/>
        <v>127772.98186429987</v>
      </c>
    </row>
    <row r="194" spans="1:6" x14ac:dyDescent="0.25">
      <c r="A194" s="29">
        <f t="shared" si="18"/>
        <v>180</v>
      </c>
      <c r="B194" s="31">
        <f t="shared" si="15"/>
        <v>46402</v>
      </c>
      <c r="C194" s="5">
        <f t="shared" si="13"/>
        <v>1067.6457115005742</v>
      </c>
      <c r="D194" s="5">
        <f t="shared" si="14"/>
        <v>628.21716083280774</v>
      </c>
      <c r="E194" s="5">
        <f t="shared" si="16"/>
        <v>439.42855066776644</v>
      </c>
      <c r="F194" s="5">
        <f t="shared" si="17"/>
        <v>127333.5533136321</v>
      </c>
    </row>
    <row r="195" spans="1:6" x14ac:dyDescent="0.25">
      <c r="A195" s="29">
        <f t="shared" si="18"/>
        <v>181</v>
      </c>
      <c r="B195" s="31">
        <f t="shared" si="15"/>
        <v>46433</v>
      </c>
      <c r="C195" s="5">
        <f t="shared" si="13"/>
        <v>1067.6457115005742</v>
      </c>
      <c r="D195" s="5">
        <f t="shared" si="14"/>
        <v>626.05663712535784</v>
      </c>
      <c r="E195" s="5">
        <f t="shared" si="16"/>
        <v>441.58907437521634</v>
      </c>
      <c r="F195" s="5">
        <f t="shared" si="17"/>
        <v>126891.96423925689</v>
      </c>
    </row>
    <row r="196" spans="1:6" x14ac:dyDescent="0.25">
      <c r="A196" s="29">
        <f t="shared" si="18"/>
        <v>182</v>
      </c>
      <c r="B196" s="31">
        <f t="shared" si="15"/>
        <v>46461</v>
      </c>
      <c r="C196" s="5">
        <f t="shared" si="13"/>
        <v>1067.6457115005742</v>
      </c>
      <c r="D196" s="5">
        <f t="shared" si="14"/>
        <v>623.88549084301303</v>
      </c>
      <c r="E196" s="5">
        <f t="shared" si="16"/>
        <v>443.76022065756115</v>
      </c>
      <c r="F196" s="5">
        <f t="shared" si="17"/>
        <v>126448.20401859932</v>
      </c>
    </row>
    <row r="197" spans="1:6" x14ac:dyDescent="0.25">
      <c r="A197" s="29">
        <f t="shared" si="18"/>
        <v>183</v>
      </c>
      <c r="B197" s="31">
        <f t="shared" si="15"/>
        <v>46492</v>
      </c>
      <c r="C197" s="5">
        <f t="shared" si="13"/>
        <v>1067.6457115005742</v>
      </c>
      <c r="D197" s="5">
        <f t="shared" si="14"/>
        <v>621.70366975811328</v>
      </c>
      <c r="E197" s="5">
        <f t="shared" si="16"/>
        <v>445.9420417424609</v>
      </c>
      <c r="F197" s="5">
        <f t="shared" si="17"/>
        <v>126002.26197685687</v>
      </c>
    </row>
    <row r="198" spans="1:6" x14ac:dyDescent="0.25">
      <c r="A198" s="29">
        <f t="shared" si="18"/>
        <v>184</v>
      </c>
      <c r="B198" s="31">
        <f t="shared" si="15"/>
        <v>46522</v>
      </c>
      <c r="C198" s="5">
        <f t="shared" si="13"/>
        <v>1067.6457115005742</v>
      </c>
      <c r="D198" s="5">
        <f t="shared" si="14"/>
        <v>619.51112138621295</v>
      </c>
      <c r="E198" s="5">
        <f t="shared" si="16"/>
        <v>448.13459011436123</v>
      </c>
      <c r="F198" s="5">
        <f t="shared" si="17"/>
        <v>125554.1273867425</v>
      </c>
    </row>
    <row r="199" spans="1:6" x14ac:dyDescent="0.25">
      <c r="A199" s="29">
        <f t="shared" si="18"/>
        <v>185</v>
      </c>
      <c r="B199" s="31">
        <f t="shared" si="15"/>
        <v>46553</v>
      </c>
      <c r="C199" s="5">
        <f t="shared" si="13"/>
        <v>1067.6457115005742</v>
      </c>
      <c r="D199" s="5">
        <f t="shared" si="14"/>
        <v>617.3077929848173</v>
      </c>
      <c r="E199" s="5">
        <f t="shared" si="16"/>
        <v>450.33791851575688</v>
      </c>
      <c r="F199" s="5">
        <f t="shared" si="17"/>
        <v>125103.78946822675</v>
      </c>
    </row>
    <row r="200" spans="1:6" x14ac:dyDescent="0.25">
      <c r="A200" s="29">
        <f t="shared" si="18"/>
        <v>186</v>
      </c>
      <c r="B200" s="31">
        <f t="shared" si="15"/>
        <v>46583</v>
      </c>
      <c r="C200" s="5">
        <f t="shared" si="13"/>
        <v>1067.6457115005742</v>
      </c>
      <c r="D200" s="5">
        <f t="shared" si="14"/>
        <v>615.09363155211486</v>
      </c>
      <c r="E200" s="5">
        <f t="shared" si="16"/>
        <v>452.55207994845932</v>
      </c>
      <c r="F200" s="5">
        <f t="shared" si="17"/>
        <v>124651.23738827828</v>
      </c>
    </row>
    <row r="201" spans="1:6" x14ac:dyDescent="0.25">
      <c r="A201" s="29">
        <f t="shared" si="18"/>
        <v>187</v>
      </c>
      <c r="B201" s="31">
        <f t="shared" si="15"/>
        <v>46614</v>
      </c>
      <c r="C201" s="5">
        <f t="shared" si="13"/>
        <v>1067.6457115005742</v>
      </c>
      <c r="D201" s="5">
        <f t="shared" si="14"/>
        <v>612.86858382570153</v>
      </c>
      <c r="E201" s="5">
        <f t="shared" si="16"/>
        <v>454.77712767487265</v>
      </c>
      <c r="F201" s="5">
        <f t="shared" si="17"/>
        <v>124196.46026060342</v>
      </c>
    </row>
    <row r="202" spans="1:6" x14ac:dyDescent="0.25">
      <c r="A202" s="29">
        <f t="shared" si="18"/>
        <v>188</v>
      </c>
      <c r="B202" s="31">
        <f t="shared" si="15"/>
        <v>46645</v>
      </c>
      <c r="C202" s="5">
        <f t="shared" si="13"/>
        <v>1067.6457115005742</v>
      </c>
      <c r="D202" s="5">
        <f t="shared" si="14"/>
        <v>610.63259628130015</v>
      </c>
      <c r="E202" s="5">
        <f t="shared" si="16"/>
        <v>457.01311521927403</v>
      </c>
      <c r="F202" s="5">
        <f t="shared" si="17"/>
        <v>123739.44714538414</v>
      </c>
    </row>
    <row r="203" spans="1:6" x14ac:dyDescent="0.25">
      <c r="A203" s="29">
        <f t="shared" si="18"/>
        <v>189</v>
      </c>
      <c r="B203" s="31">
        <f t="shared" si="15"/>
        <v>46675</v>
      </c>
      <c r="C203" s="5">
        <f t="shared" si="13"/>
        <v>1067.6457115005742</v>
      </c>
      <c r="D203" s="5">
        <f t="shared" si="14"/>
        <v>608.38561513147204</v>
      </c>
      <c r="E203" s="5">
        <f t="shared" si="16"/>
        <v>459.26009636910214</v>
      </c>
      <c r="F203" s="5">
        <f t="shared" si="17"/>
        <v>123280.18704901503</v>
      </c>
    </row>
    <row r="204" spans="1:6" x14ac:dyDescent="0.25">
      <c r="A204" s="29">
        <f t="shared" si="18"/>
        <v>190</v>
      </c>
      <c r="B204" s="31">
        <f t="shared" si="15"/>
        <v>46706</v>
      </c>
      <c r="C204" s="5">
        <f t="shared" si="13"/>
        <v>1067.6457115005742</v>
      </c>
      <c r="D204" s="5">
        <f t="shared" si="14"/>
        <v>606.12758632432394</v>
      </c>
      <c r="E204" s="5">
        <f t="shared" si="16"/>
        <v>461.51812517625024</v>
      </c>
      <c r="F204" s="5">
        <f t="shared" si="17"/>
        <v>122818.66892383878</v>
      </c>
    </row>
    <row r="205" spans="1:6" x14ac:dyDescent="0.25">
      <c r="A205" s="29">
        <f t="shared" si="18"/>
        <v>191</v>
      </c>
      <c r="B205" s="31">
        <f t="shared" si="15"/>
        <v>46736</v>
      </c>
      <c r="C205" s="5">
        <f t="shared" si="13"/>
        <v>1067.6457115005742</v>
      </c>
      <c r="D205" s="5">
        <f t="shared" si="14"/>
        <v>603.85845554220725</v>
      </c>
      <c r="E205" s="5">
        <f t="shared" si="16"/>
        <v>463.78725595836693</v>
      </c>
      <c r="F205" s="5">
        <f t="shared" si="17"/>
        <v>122354.88166788041</v>
      </c>
    </row>
    <row r="206" spans="1:6" x14ac:dyDescent="0.25">
      <c r="A206" s="29">
        <f t="shared" si="18"/>
        <v>192</v>
      </c>
      <c r="B206" s="31">
        <f t="shared" si="15"/>
        <v>46767</v>
      </c>
      <c r="C206" s="5">
        <f t="shared" si="13"/>
        <v>1067.6457115005742</v>
      </c>
      <c r="D206" s="5">
        <f t="shared" si="14"/>
        <v>601.57816820041205</v>
      </c>
      <c r="E206" s="5">
        <f t="shared" si="16"/>
        <v>466.06754330016213</v>
      </c>
      <c r="F206" s="5">
        <f t="shared" si="17"/>
        <v>121888.81412458025</v>
      </c>
    </row>
    <row r="207" spans="1:6" x14ac:dyDescent="0.25">
      <c r="A207" s="29">
        <f t="shared" si="18"/>
        <v>193</v>
      </c>
      <c r="B207" s="31">
        <f t="shared" si="15"/>
        <v>46798</v>
      </c>
      <c r="C207" s="5">
        <f t="shared" ref="C207:C270" si="19">Monthly_Payment</f>
        <v>1067.6457115005742</v>
      </c>
      <c r="D207" s="5">
        <f t="shared" ref="D207:D270" si="20">F206*Rate/12</f>
        <v>599.28666944585291</v>
      </c>
      <c r="E207" s="5">
        <f t="shared" si="16"/>
        <v>468.35904205472127</v>
      </c>
      <c r="F207" s="5">
        <f t="shared" si="17"/>
        <v>121420.45508252553</v>
      </c>
    </row>
    <row r="208" spans="1:6" x14ac:dyDescent="0.25">
      <c r="A208" s="29">
        <f t="shared" si="18"/>
        <v>194</v>
      </c>
      <c r="B208" s="31">
        <f t="shared" ref="B208:B271" si="21">DATE(YEAR(B207),MONTH(B207)+1,DAY(B207))</f>
        <v>46827</v>
      </c>
      <c r="C208" s="5">
        <f t="shared" si="19"/>
        <v>1067.6457115005742</v>
      </c>
      <c r="D208" s="5">
        <f t="shared" si="20"/>
        <v>596.98390415575045</v>
      </c>
      <c r="E208" s="5">
        <f t="shared" ref="E208:E271" si="22">C208-D208</f>
        <v>470.66180734482373</v>
      </c>
      <c r="F208" s="5">
        <f t="shared" ref="F208:F271" si="23">F207-E208</f>
        <v>120949.79327518071</v>
      </c>
    </row>
    <row r="209" spans="1:6" x14ac:dyDescent="0.25">
      <c r="A209" s="29">
        <f t="shared" ref="A209:A272" si="24">A208+1</f>
        <v>195</v>
      </c>
      <c r="B209" s="31">
        <f t="shared" si="21"/>
        <v>46858</v>
      </c>
      <c r="C209" s="5">
        <f t="shared" si="19"/>
        <v>1067.6457115005742</v>
      </c>
      <c r="D209" s="5">
        <f t="shared" si="20"/>
        <v>594.6698169363051</v>
      </c>
      <c r="E209" s="5">
        <f t="shared" si="22"/>
        <v>472.97589456426908</v>
      </c>
      <c r="F209" s="5">
        <f t="shared" si="23"/>
        <v>120476.81738061644</v>
      </c>
    </row>
    <row r="210" spans="1:6" x14ac:dyDescent="0.25">
      <c r="A210" s="29">
        <f t="shared" si="24"/>
        <v>196</v>
      </c>
      <c r="B210" s="31">
        <f t="shared" si="21"/>
        <v>46888</v>
      </c>
      <c r="C210" s="5">
        <f t="shared" si="19"/>
        <v>1067.6457115005742</v>
      </c>
      <c r="D210" s="5">
        <f t="shared" si="20"/>
        <v>592.34435212136407</v>
      </c>
      <c r="E210" s="5">
        <f t="shared" si="22"/>
        <v>475.30135937921011</v>
      </c>
      <c r="F210" s="5">
        <f t="shared" si="23"/>
        <v>120001.51602123723</v>
      </c>
    </row>
    <row r="211" spans="1:6" x14ac:dyDescent="0.25">
      <c r="A211" s="29">
        <f t="shared" si="24"/>
        <v>197</v>
      </c>
      <c r="B211" s="31">
        <f t="shared" si="21"/>
        <v>46919</v>
      </c>
      <c r="C211" s="5">
        <f t="shared" si="19"/>
        <v>1067.6457115005742</v>
      </c>
      <c r="D211" s="5">
        <f t="shared" si="20"/>
        <v>590.00745377108308</v>
      </c>
      <c r="E211" s="5">
        <f t="shared" si="22"/>
        <v>477.6382577294911</v>
      </c>
      <c r="F211" s="5">
        <f t="shared" si="23"/>
        <v>119523.87776350774</v>
      </c>
    </row>
    <row r="212" spans="1:6" x14ac:dyDescent="0.25">
      <c r="A212" s="29">
        <f t="shared" si="24"/>
        <v>198</v>
      </c>
      <c r="B212" s="31">
        <f t="shared" si="21"/>
        <v>46949</v>
      </c>
      <c r="C212" s="5">
        <f t="shared" si="19"/>
        <v>1067.6457115005742</v>
      </c>
      <c r="D212" s="5">
        <f t="shared" si="20"/>
        <v>587.65906567057971</v>
      </c>
      <c r="E212" s="5">
        <f t="shared" si="22"/>
        <v>479.98664582999447</v>
      </c>
      <c r="F212" s="5">
        <f t="shared" si="23"/>
        <v>119043.89111767775</v>
      </c>
    </row>
    <row r="213" spans="1:6" x14ac:dyDescent="0.25">
      <c r="A213" s="29">
        <f t="shared" si="24"/>
        <v>199</v>
      </c>
      <c r="B213" s="31">
        <f t="shared" si="21"/>
        <v>46980</v>
      </c>
      <c r="C213" s="5">
        <f t="shared" si="19"/>
        <v>1067.6457115005742</v>
      </c>
      <c r="D213" s="5">
        <f t="shared" si="20"/>
        <v>585.29913132858223</v>
      </c>
      <c r="E213" s="5">
        <f t="shared" si="22"/>
        <v>482.34658017199195</v>
      </c>
      <c r="F213" s="5">
        <f t="shared" si="23"/>
        <v>118561.54453750576</v>
      </c>
    </row>
    <row r="214" spans="1:6" x14ac:dyDescent="0.25">
      <c r="A214" s="29">
        <f t="shared" si="24"/>
        <v>200</v>
      </c>
      <c r="B214" s="31">
        <f t="shared" si="21"/>
        <v>47011</v>
      </c>
      <c r="C214" s="5">
        <f t="shared" si="19"/>
        <v>1067.6457115005742</v>
      </c>
      <c r="D214" s="5">
        <f t="shared" si="20"/>
        <v>582.92759397606994</v>
      </c>
      <c r="E214" s="5">
        <f t="shared" si="22"/>
        <v>484.71811752450424</v>
      </c>
      <c r="F214" s="5">
        <f t="shared" si="23"/>
        <v>118076.82641998125</v>
      </c>
    </row>
    <row r="215" spans="1:6" x14ac:dyDescent="0.25">
      <c r="A215" s="29">
        <f t="shared" si="24"/>
        <v>201</v>
      </c>
      <c r="B215" s="31">
        <f t="shared" si="21"/>
        <v>47041</v>
      </c>
      <c r="C215" s="5">
        <f t="shared" si="19"/>
        <v>1067.6457115005742</v>
      </c>
      <c r="D215" s="5">
        <f t="shared" si="20"/>
        <v>580.54439656490774</v>
      </c>
      <c r="E215" s="5">
        <f t="shared" si="22"/>
        <v>487.10131493566644</v>
      </c>
      <c r="F215" s="5">
        <f t="shared" si="23"/>
        <v>117589.72510504558</v>
      </c>
    </row>
    <row r="216" spans="1:6" x14ac:dyDescent="0.25">
      <c r="A216" s="29">
        <f t="shared" si="24"/>
        <v>202</v>
      </c>
      <c r="B216" s="31">
        <f t="shared" si="21"/>
        <v>47072</v>
      </c>
      <c r="C216" s="5">
        <f t="shared" si="19"/>
        <v>1067.6457115005742</v>
      </c>
      <c r="D216" s="5">
        <f t="shared" si="20"/>
        <v>578.14948176647408</v>
      </c>
      <c r="E216" s="5">
        <f t="shared" si="22"/>
        <v>489.4962297341001</v>
      </c>
      <c r="F216" s="5">
        <f t="shared" si="23"/>
        <v>117100.22887531148</v>
      </c>
    </row>
    <row r="217" spans="1:6" x14ac:dyDescent="0.25">
      <c r="A217" s="29">
        <f t="shared" si="24"/>
        <v>203</v>
      </c>
      <c r="B217" s="31">
        <f t="shared" si="21"/>
        <v>47102</v>
      </c>
      <c r="C217" s="5">
        <f t="shared" si="19"/>
        <v>1067.6457115005742</v>
      </c>
      <c r="D217" s="5">
        <f t="shared" si="20"/>
        <v>575.74279197028147</v>
      </c>
      <c r="E217" s="5">
        <f t="shared" si="22"/>
        <v>491.90291953029271</v>
      </c>
      <c r="F217" s="5">
        <f t="shared" si="23"/>
        <v>116608.3259557812</v>
      </c>
    </row>
    <row r="218" spans="1:6" x14ac:dyDescent="0.25">
      <c r="A218" s="29">
        <f t="shared" si="24"/>
        <v>204</v>
      </c>
      <c r="B218" s="31">
        <f t="shared" si="21"/>
        <v>47133</v>
      </c>
      <c r="C218" s="5">
        <f t="shared" si="19"/>
        <v>1067.6457115005742</v>
      </c>
      <c r="D218" s="5">
        <f t="shared" si="20"/>
        <v>573.32426928259088</v>
      </c>
      <c r="E218" s="5">
        <f t="shared" si="22"/>
        <v>494.3214422179833</v>
      </c>
      <c r="F218" s="5">
        <f t="shared" si="23"/>
        <v>116114.00451356321</v>
      </c>
    </row>
    <row r="219" spans="1:6" x14ac:dyDescent="0.25">
      <c r="A219" s="29">
        <f t="shared" si="24"/>
        <v>205</v>
      </c>
      <c r="B219" s="31">
        <f t="shared" si="21"/>
        <v>47164</v>
      </c>
      <c r="C219" s="5">
        <f t="shared" si="19"/>
        <v>1067.6457115005742</v>
      </c>
      <c r="D219" s="5">
        <f t="shared" si="20"/>
        <v>570.89385552501915</v>
      </c>
      <c r="E219" s="5">
        <f t="shared" si="22"/>
        <v>496.75185597555503</v>
      </c>
      <c r="F219" s="5">
        <f t="shared" si="23"/>
        <v>115617.25265758765</v>
      </c>
    </row>
    <row r="220" spans="1:6" x14ac:dyDescent="0.25">
      <c r="A220" s="29">
        <f t="shared" si="24"/>
        <v>206</v>
      </c>
      <c r="B220" s="31">
        <f t="shared" si="21"/>
        <v>47192</v>
      </c>
      <c r="C220" s="5">
        <f t="shared" si="19"/>
        <v>1067.6457115005742</v>
      </c>
      <c r="D220" s="5">
        <f t="shared" si="20"/>
        <v>568.45149223313922</v>
      </c>
      <c r="E220" s="5">
        <f t="shared" si="22"/>
        <v>499.19421926743496</v>
      </c>
      <c r="F220" s="5">
        <f t="shared" si="23"/>
        <v>115118.05843832022</v>
      </c>
    </row>
    <row r="221" spans="1:6" x14ac:dyDescent="0.25">
      <c r="A221" s="29">
        <f t="shared" si="24"/>
        <v>207</v>
      </c>
      <c r="B221" s="31">
        <f t="shared" si="21"/>
        <v>47223</v>
      </c>
      <c r="C221" s="5">
        <f t="shared" si="19"/>
        <v>1067.6457115005742</v>
      </c>
      <c r="D221" s="5">
        <f t="shared" si="20"/>
        <v>565.99712065507435</v>
      </c>
      <c r="E221" s="5">
        <f t="shared" si="22"/>
        <v>501.64859084549983</v>
      </c>
      <c r="F221" s="5">
        <f t="shared" si="23"/>
        <v>114616.40984747472</v>
      </c>
    </row>
    <row r="222" spans="1:6" x14ac:dyDescent="0.25">
      <c r="A222" s="29">
        <f t="shared" si="24"/>
        <v>208</v>
      </c>
      <c r="B222" s="31">
        <f t="shared" si="21"/>
        <v>47253</v>
      </c>
      <c r="C222" s="5">
        <f t="shared" si="19"/>
        <v>1067.6457115005742</v>
      </c>
      <c r="D222" s="5">
        <f t="shared" si="20"/>
        <v>563.530681750084</v>
      </c>
      <c r="E222" s="5">
        <f t="shared" si="22"/>
        <v>504.11502975049018</v>
      </c>
      <c r="F222" s="5">
        <f t="shared" si="23"/>
        <v>114112.29481772422</v>
      </c>
    </row>
    <row r="223" spans="1:6" x14ac:dyDescent="0.25">
      <c r="A223" s="29">
        <f t="shared" si="24"/>
        <v>209</v>
      </c>
      <c r="B223" s="31">
        <f t="shared" si="21"/>
        <v>47284</v>
      </c>
      <c r="C223" s="5">
        <f t="shared" si="19"/>
        <v>1067.6457115005742</v>
      </c>
      <c r="D223" s="5">
        <f t="shared" si="20"/>
        <v>561.05211618714407</v>
      </c>
      <c r="E223" s="5">
        <f t="shared" si="22"/>
        <v>506.59359531343011</v>
      </c>
      <c r="F223" s="5">
        <f t="shared" si="23"/>
        <v>113605.70122241079</v>
      </c>
    </row>
    <row r="224" spans="1:6" x14ac:dyDescent="0.25">
      <c r="A224" s="29">
        <f t="shared" si="24"/>
        <v>210</v>
      </c>
      <c r="B224" s="31">
        <f t="shared" si="21"/>
        <v>47314</v>
      </c>
      <c r="C224" s="5">
        <f t="shared" si="19"/>
        <v>1067.6457115005742</v>
      </c>
      <c r="D224" s="5">
        <f t="shared" si="20"/>
        <v>558.5613643435197</v>
      </c>
      <c r="E224" s="5">
        <f t="shared" si="22"/>
        <v>509.08434715705448</v>
      </c>
      <c r="F224" s="5">
        <f t="shared" si="23"/>
        <v>113096.61687525373</v>
      </c>
    </row>
    <row r="225" spans="1:6" x14ac:dyDescent="0.25">
      <c r="A225" s="29">
        <f t="shared" si="24"/>
        <v>211</v>
      </c>
      <c r="B225" s="31">
        <f t="shared" si="21"/>
        <v>47345</v>
      </c>
      <c r="C225" s="5">
        <f t="shared" si="19"/>
        <v>1067.6457115005742</v>
      </c>
      <c r="D225" s="5">
        <f t="shared" si="20"/>
        <v>556.0583663033309</v>
      </c>
      <c r="E225" s="5">
        <f t="shared" si="22"/>
        <v>511.58734519724328</v>
      </c>
      <c r="F225" s="5">
        <f t="shared" si="23"/>
        <v>112585.02953005649</v>
      </c>
    </row>
    <row r="226" spans="1:6" x14ac:dyDescent="0.25">
      <c r="A226" s="29">
        <f t="shared" si="24"/>
        <v>212</v>
      </c>
      <c r="B226" s="31">
        <f t="shared" si="21"/>
        <v>47376</v>
      </c>
      <c r="C226" s="5">
        <f t="shared" si="19"/>
        <v>1067.6457115005742</v>
      </c>
      <c r="D226" s="5">
        <f t="shared" si="20"/>
        <v>553.54306185611108</v>
      </c>
      <c r="E226" s="5">
        <f t="shared" si="22"/>
        <v>514.1026496444631</v>
      </c>
      <c r="F226" s="5">
        <f t="shared" si="23"/>
        <v>112070.92688041202</v>
      </c>
    </row>
    <row r="227" spans="1:6" x14ac:dyDescent="0.25">
      <c r="A227" s="29">
        <f t="shared" si="24"/>
        <v>213</v>
      </c>
      <c r="B227" s="31">
        <f t="shared" si="21"/>
        <v>47406</v>
      </c>
      <c r="C227" s="5">
        <f t="shared" si="19"/>
        <v>1067.6457115005742</v>
      </c>
      <c r="D227" s="5">
        <f t="shared" si="20"/>
        <v>551.01539049535904</v>
      </c>
      <c r="E227" s="5">
        <f t="shared" si="22"/>
        <v>516.63032100521514</v>
      </c>
      <c r="F227" s="5">
        <f t="shared" si="23"/>
        <v>111554.29655940681</v>
      </c>
    </row>
    <row r="228" spans="1:6" x14ac:dyDescent="0.25">
      <c r="A228" s="29">
        <f t="shared" si="24"/>
        <v>214</v>
      </c>
      <c r="B228" s="31">
        <f t="shared" si="21"/>
        <v>47437</v>
      </c>
      <c r="C228" s="5">
        <f t="shared" si="19"/>
        <v>1067.6457115005742</v>
      </c>
      <c r="D228" s="5">
        <f t="shared" si="20"/>
        <v>548.47529141708344</v>
      </c>
      <c r="E228" s="5">
        <f t="shared" si="22"/>
        <v>519.17042008349074</v>
      </c>
      <c r="F228" s="5">
        <f t="shared" si="23"/>
        <v>111035.12613932331</v>
      </c>
    </row>
    <row r="229" spans="1:6" x14ac:dyDescent="0.25">
      <c r="A229" s="29">
        <f t="shared" si="24"/>
        <v>215</v>
      </c>
      <c r="B229" s="31">
        <f t="shared" si="21"/>
        <v>47467</v>
      </c>
      <c r="C229" s="5">
        <f t="shared" si="19"/>
        <v>1067.6457115005742</v>
      </c>
      <c r="D229" s="5">
        <f t="shared" si="20"/>
        <v>545.92270351833963</v>
      </c>
      <c r="E229" s="5">
        <f t="shared" si="22"/>
        <v>521.72300798223455</v>
      </c>
      <c r="F229" s="5">
        <f t="shared" si="23"/>
        <v>110513.40313134108</v>
      </c>
    </row>
    <row r="230" spans="1:6" x14ac:dyDescent="0.25">
      <c r="A230" s="29">
        <f t="shared" si="24"/>
        <v>216</v>
      </c>
      <c r="B230" s="31">
        <f t="shared" si="21"/>
        <v>47498</v>
      </c>
      <c r="C230" s="5">
        <f t="shared" si="19"/>
        <v>1067.6457115005742</v>
      </c>
      <c r="D230" s="5">
        <f t="shared" si="20"/>
        <v>543.35756539576028</v>
      </c>
      <c r="E230" s="5">
        <f t="shared" si="22"/>
        <v>524.2881461048139</v>
      </c>
      <c r="F230" s="5">
        <f t="shared" si="23"/>
        <v>109989.11498523627</v>
      </c>
    </row>
    <row r="231" spans="1:6" x14ac:dyDescent="0.25">
      <c r="A231" s="29">
        <f t="shared" si="24"/>
        <v>217</v>
      </c>
      <c r="B231" s="31">
        <f t="shared" si="21"/>
        <v>47529</v>
      </c>
      <c r="C231" s="5">
        <f t="shared" si="19"/>
        <v>1067.6457115005742</v>
      </c>
      <c r="D231" s="5">
        <f t="shared" si="20"/>
        <v>540.77981534407832</v>
      </c>
      <c r="E231" s="5">
        <f t="shared" si="22"/>
        <v>526.86589615649586</v>
      </c>
      <c r="F231" s="5">
        <f t="shared" si="23"/>
        <v>109462.24908907978</v>
      </c>
    </row>
    <row r="232" spans="1:6" x14ac:dyDescent="0.25">
      <c r="A232" s="29">
        <f t="shared" si="24"/>
        <v>218</v>
      </c>
      <c r="B232" s="31">
        <f t="shared" si="21"/>
        <v>47557</v>
      </c>
      <c r="C232" s="5">
        <f t="shared" si="19"/>
        <v>1067.6457115005742</v>
      </c>
      <c r="D232" s="5">
        <f t="shared" si="20"/>
        <v>538.18939135464223</v>
      </c>
      <c r="E232" s="5">
        <f t="shared" si="22"/>
        <v>529.45632014593195</v>
      </c>
      <c r="F232" s="5">
        <f t="shared" si="23"/>
        <v>108932.79276893384</v>
      </c>
    </row>
    <row r="233" spans="1:6" x14ac:dyDescent="0.25">
      <c r="A233" s="29">
        <f t="shared" si="24"/>
        <v>219</v>
      </c>
      <c r="B233" s="31">
        <f t="shared" si="21"/>
        <v>47588</v>
      </c>
      <c r="C233" s="5">
        <f t="shared" si="19"/>
        <v>1067.6457115005742</v>
      </c>
      <c r="D233" s="5">
        <f t="shared" si="20"/>
        <v>535.58623111392467</v>
      </c>
      <c r="E233" s="5">
        <f t="shared" si="22"/>
        <v>532.05948038664951</v>
      </c>
      <c r="F233" s="5">
        <f t="shared" si="23"/>
        <v>108400.73328854718</v>
      </c>
    </row>
    <row r="234" spans="1:6" x14ac:dyDescent="0.25">
      <c r="A234" s="29">
        <f t="shared" si="24"/>
        <v>220</v>
      </c>
      <c r="B234" s="31">
        <f t="shared" si="21"/>
        <v>47618</v>
      </c>
      <c r="C234" s="5">
        <f t="shared" si="19"/>
        <v>1067.6457115005742</v>
      </c>
      <c r="D234" s="5">
        <f t="shared" si="20"/>
        <v>532.97027200202365</v>
      </c>
      <c r="E234" s="5">
        <f t="shared" si="22"/>
        <v>534.67543949855053</v>
      </c>
      <c r="F234" s="5">
        <f t="shared" si="23"/>
        <v>107866.05784904864</v>
      </c>
    </row>
    <row r="235" spans="1:6" x14ac:dyDescent="0.25">
      <c r="A235" s="29">
        <f t="shared" si="24"/>
        <v>221</v>
      </c>
      <c r="B235" s="31">
        <f t="shared" si="21"/>
        <v>47649</v>
      </c>
      <c r="C235" s="5">
        <f t="shared" si="19"/>
        <v>1067.6457115005742</v>
      </c>
      <c r="D235" s="5">
        <f t="shared" si="20"/>
        <v>530.34145109115582</v>
      </c>
      <c r="E235" s="5">
        <f t="shared" si="22"/>
        <v>537.30426040941836</v>
      </c>
      <c r="F235" s="5">
        <f t="shared" si="23"/>
        <v>107328.75358863921</v>
      </c>
    </row>
    <row r="236" spans="1:6" x14ac:dyDescent="0.25">
      <c r="A236" s="29">
        <f t="shared" si="24"/>
        <v>222</v>
      </c>
      <c r="B236" s="31">
        <f t="shared" si="21"/>
        <v>47679</v>
      </c>
      <c r="C236" s="5">
        <f t="shared" si="19"/>
        <v>1067.6457115005742</v>
      </c>
      <c r="D236" s="5">
        <f t="shared" si="20"/>
        <v>527.69970514414274</v>
      </c>
      <c r="E236" s="5">
        <f t="shared" si="22"/>
        <v>539.94600635643144</v>
      </c>
      <c r="F236" s="5">
        <f t="shared" si="23"/>
        <v>106788.80758228278</v>
      </c>
    </row>
    <row r="237" spans="1:6" x14ac:dyDescent="0.25">
      <c r="A237" s="29">
        <f t="shared" si="24"/>
        <v>223</v>
      </c>
      <c r="B237" s="31">
        <f t="shared" si="21"/>
        <v>47710</v>
      </c>
      <c r="C237" s="5">
        <f t="shared" si="19"/>
        <v>1067.6457115005742</v>
      </c>
      <c r="D237" s="5">
        <f t="shared" si="20"/>
        <v>525.04497061289032</v>
      </c>
      <c r="E237" s="5">
        <f t="shared" si="22"/>
        <v>542.60074088768386</v>
      </c>
      <c r="F237" s="5">
        <f t="shared" si="23"/>
        <v>106246.20684139509</v>
      </c>
    </row>
    <row r="238" spans="1:6" x14ac:dyDescent="0.25">
      <c r="A238" s="29">
        <f t="shared" si="24"/>
        <v>224</v>
      </c>
      <c r="B238" s="31">
        <f t="shared" si="21"/>
        <v>47741</v>
      </c>
      <c r="C238" s="5">
        <f t="shared" si="19"/>
        <v>1067.6457115005742</v>
      </c>
      <c r="D238" s="5">
        <f t="shared" si="20"/>
        <v>522.37718363685917</v>
      </c>
      <c r="E238" s="5">
        <f t="shared" si="22"/>
        <v>545.26852786371501</v>
      </c>
      <c r="F238" s="5">
        <f t="shared" si="23"/>
        <v>105700.93831353137</v>
      </c>
    </row>
    <row r="239" spans="1:6" x14ac:dyDescent="0.25">
      <c r="A239" s="29">
        <f t="shared" si="24"/>
        <v>225</v>
      </c>
      <c r="B239" s="31">
        <f t="shared" si="21"/>
        <v>47771</v>
      </c>
      <c r="C239" s="5">
        <f t="shared" si="19"/>
        <v>1067.6457115005742</v>
      </c>
      <c r="D239" s="5">
        <f t="shared" si="20"/>
        <v>519.69628004152923</v>
      </c>
      <c r="E239" s="5">
        <f t="shared" si="22"/>
        <v>547.94943145904494</v>
      </c>
      <c r="F239" s="5">
        <f t="shared" si="23"/>
        <v>105152.98888207233</v>
      </c>
    </row>
    <row r="240" spans="1:6" x14ac:dyDescent="0.25">
      <c r="A240" s="29">
        <f t="shared" si="24"/>
        <v>226</v>
      </c>
      <c r="B240" s="31">
        <f t="shared" si="21"/>
        <v>47802</v>
      </c>
      <c r="C240" s="5">
        <f t="shared" si="19"/>
        <v>1067.6457115005742</v>
      </c>
      <c r="D240" s="5">
        <f t="shared" si="20"/>
        <v>517.00219533685561</v>
      </c>
      <c r="E240" s="5">
        <f t="shared" si="22"/>
        <v>550.64351616371857</v>
      </c>
      <c r="F240" s="5">
        <f t="shared" si="23"/>
        <v>104602.34536590861</v>
      </c>
    </row>
    <row r="241" spans="1:6" x14ac:dyDescent="0.25">
      <c r="A241" s="29">
        <f t="shared" si="24"/>
        <v>227</v>
      </c>
      <c r="B241" s="31">
        <f t="shared" si="21"/>
        <v>47832</v>
      </c>
      <c r="C241" s="5">
        <f t="shared" si="19"/>
        <v>1067.6457115005742</v>
      </c>
      <c r="D241" s="5">
        <f t="shared" si="20"/>
        <v>514.29486471571727</v>
      </c>
      <c r="E241" s="5">
        <f t="shared" si="22"/>
        <v>553.35084678485691</v>
      </c>
      <c r="F241" s="5">
        <f t="shared" si="23"/>
        <v>104048.99451912375</v>
      </c>
    </row>
    <row r="242" spans="1:6" x14ac:dyDescent="0.25">
      <c r="A242" s="29">
        <f t="shared" si="24"/>
        <v>228</v>
      </c>
      <c r="B242" s="31">
        <f t="shared" si="21"/>
        <v>47863</v>
      </c>
      <c r="C242" s="5">
        <f t="shared" si="19"/>
        <v>1067.6457115005742</v>
      </c>
      <c r="D242" s="5">
        <f t="shared" si="20"/>
        <v>511.57422305235838</v>
      </c>
      <c r="E242" s="5">
        <f t="shared" si="22"/>
        <v>556.07148844821586</v>
      </c>
      <c r="F242" s="5">
        <f t="shared" si="23"/>
        <v>103492.92303067553</v>
      </c>
    </row>
    <row r="243" spans="1:6" x14ac:dyDescent="0.25">
      <c r="A243" s="29">
        <f t="shared" si="24"/>
        <v>229</v>
      </c>
      <c r="B243" s="31">
        <f t="shared" si="21"/>
        <v>47894</v>
      </c>
      <c r="C243" s="5">
        <f t="shared" si="19"/>
        <v>1067.6457115005742</v>
      </c>
      <c r="D243" s="5">
        <f t="shared" si="20"/>
        <v>508.84020490082133</v>
      </c>
      <c r="E243" s="5">
        <f t="shared" si="22"/>
        <v>558.80550659975279</v>
      </c>
      <c r="F243" s="5">
        <f t="shared" si="23"/>
        <v>102934.11752407579</v>
      </c>
    </row>
    <row r="244" spans="1:6" x14ac:dyDescent="0.25">
      <c r="A244" s="29">
        <f t="shared" si="24"/>
        <v>230</v>
      </c>
      <c r="B244" s="31">
        <f t="shared" si="21"/>
        <v>47922</v>
      </c>
      <c r="C244" s="5">
        <f t="shared" si="19"/>
        <v>1067.6457115005742</v>
      </c>
      <c r="D244" s="5">
        <f t="shared" si="20"/>
        <v>506.09274449337255</v>
      </c>
      <c r="E244" s="5">
        <f t="shared" si="22"/>
        <v>561.55296700720169</v>
      </c>
      <c r="F244" s="5">
        <f t="shared" si="23"/>
        <v>102372.56455706859</v>
      </c>
    </row>
    <row r="245" spans="1:6" x14ac:dyDescent="0.25">
      <c r="A245" s="29">
        <f t="shared" si="24"/>
        <v>231</v>
      </c>
      <c r="B245" s="31">
        <f t="shared" si="21"/>
        <v>47953</v>
      </c>
      <c r="C245" s="5">
        <f t="shared" si="19"/>
        <v>1067.6457115005742</v>
      </c>
      <c r="D245" s="5">
        <f t="shared" si="20"/>
        <v>503.3317757389205</v>
      </c>
      <c r="E245" s="5">
        <f t="shared" si="22"/>
        <v>564.31393576165374</v>
      </c>
      <c r="F245" s="5">
        <f t="shared" si="23"/>
        <v>101808.25062130693</v>
      </c>
    </row>
    <row r="246" spans="1:6" x14ac:dyDescent="0.25">
      <c r="A246" s="29">
        <f t="shared" si="24"/>
        <v>232</v>
      </c>
      <c r="B246" s="31">
        <f t="shared" si="21"/>
        <v>47983</v>
      </c>
      <c r="C246" s="5">
        <f t="shared" si="19"/>
        <v>1067.6457115005742</v>
      </c>
      <c r="D246" s="5">
        <f t="shared" si="20"/>
        <v>500.55723222142569</v>
      </c>
      <c r="E246" s="5">
        <f t="shared" si="22"/>
        <v>567.08847927914849</v>
      </c>
      <c r="F246" s="5">
        <f t="shared" si="23"/>
        <v>101241.16214202778</v>
      </c>
    </row>
    <row r="247" spans="1:6" x14ac:dyDescent="0.25">
      <c r="A247" s="29">
        <f t="shared" si="24"/>
        <v>233</v>
      </c>
      <c r="B247" s="31">
        <f t="shared" si="21"/>
        <v>48014</v>
      </c>
      <c r="C247" s="5">
        <f t="shared" si="19"/>
        <v>1067.6457115005742</v>
      </c>
      <c r="D247" s="5">
        <f t="shared" si="20"/>
        <v>497.76904719830321</v>
      </c>
      <c r="E247" s="5">
        <f t="shared" si="22"/>
        <v>569.87666430227091</v>
      </c>
      <c r="F247" s="5">
        <f t="shared" si="23"/>
        <v>100671.28547772551</v>
      </c>
    </row>
    <row r="248" spans="1:6" x14ac:dyDescent="0.25">
      <c r="A248" s="29">
        <f t="shared" si="24"/>
        <v>234</v>
      </c>
      <c r="B248" s="31">
        <f t="shared" si="21"/>
        <v>48044</v>
      </c>
      <c r="C248" s="5">
        <f t="shared" si="19"/>
        <v>1067.6457115005742</v>
      </c>
      <c r="D248" s="5">
        <f t="shared" si="20"/>
        <v>494.96715359881705</v>
      </c>
      <c r="E248" s="5">
        <f t="shared" si="22"/>
        <v>572.67855790175713</v>
      </c>
      <c r="F248" s="5">
        <f t="shared" si="23"/>
        <v>100098.60691982375</v>
      </c>
    </row>
    <row r="249" spans="1:6" x14ac:dyDescent="0.25">
      <c r="A249" s="29">
        <f t="shared" si="24"/>
        <v>235</v>
      </c>
      <c r="B249" s="31">
        <f t="shared" si="21"/>
        <v>48075</v>
      </c>
      <c r="C249" s="5">
        <f t="shared" si="19"/>
        <v>1067.6457115005742</v>
      </c>
      <c r="D249" s="5">
        <f t="shared" si="20"/>
        <v>492.15148402246678</v>
      </c>
      <c r="E249" s="5">
        <f t="shared" si="22"/>
        <v>575.4942274781074</v>
      </c>
      <c r="F249" s="5">
        <f t="shared" si="23"/>
        <v>99523.112692345647</v>
      </c>
    </row>
    <row r="250" spans="1:6" x14ac:dyDescent="0.25">
      <c r="A250" s="29">
        <f t="shared" si="24"/>
        <v>236</v>
      </c>
      <c r="B250" s="31">
        <f t="shared" si="21"/>
        <v>48106</v>
      </c>
      <c r="C250" s="5">
        <f t="shared" si="19"/>
        <v>1067.6457115005742</v>
      </c>
      <c r="D250" s="5">
        <f t="shared" si="20"/>
        <v>489.32197073736603</v>
      </c>
      <c r="E250" s="5">
        <f t="shared" si="22"/>
        <v>578.32374076320821</v>
      </c>
      <c r="F250" s="5">
        <f t="shared" si="23"/>
        <v>98944.788951582435</v>
      </c>
    </row>
    <row r="251" spans="1:6" x14ac:dyDescent="0.25">
      <c r="A251" s="29">
        <f t="shared" si="24"/>
        <v>237</v>
      </c>
      <c r="B251" s="31">
        <f t="shared" si="21"/>
        <v>48136</v>
      </c>
      <c r="C251" s="5">
        <f t="shared" si="19"/>
        <v>1067.6457115005742</v>
      </c>
      <c r="D251" s="5">
        <f t="shared" si="20"/>
        <v>486.47854567861367</v>
      </c>
      <c r="E251" s="5">
        <f t="shared" si="22"/>
        <v>581.16716582196045</v>
      </c>
      <c r="F251" s="5">
        <f t="shared" si="23"/>
        <v>98363.621785760479</v>
      </c>
    </row>
    <row r="252" spans="1:6" x14ac:dyDescent="0.25">
      <c r="A252" s="29">
        <f t="shared" si="24"/>
        <v>238</v>
      </c>
      <c r="B252" s="31">
        <f t="shared" si="21"/>
        <v>48167</v>
      </c>
      <c r="C252" s="5">
        <f t="shared" si="19"/>
        <v>1067.6457115005742</v>
      </c>
      <c r="D252" s="5">
        <f t="shared" si="20"/>
        <v>483.62114044665572</v>
      </c>
      <c r="E252" s="5">
        <f t="shared" si="22"/>
        <v>584.02457105391841</v>
      </c>
      <c r="F252" s="5">
        <f t="shared" si="23"/>
        <v>97779.597214706562</v>
      </c>
    </row>
    <row r="253" spans="1:6" x14ac:dyDescent="0.25">
      <c r="A253" s="29">
        <f t="shared" si="24"/>
        <v>239</v>
      </c>
      <c r="B253" s="31">
        <f t="shared" si="21"/>
        <v>48197</v>
      </c>
      <c r="C253" s="5">
        <f t="shared" si="19"/>
        <v>1067.6457115005742</v>
      </c>
      <c r="D253" s="5">
        <f t="shared" si="20"/>
        <v>480.74968630564058</v>
      </c>
      <c r="E253" s="5">
        <f t="shared" si="22"/>
        <v>586.8960251949336</v>
      </c>
      <c r="F253" s="5">
        <f t="shared" si="23"/>
        <v>97192.70118951163</v>
      </c>
    </row>
    <row r="254" spans="1:6" x14ac:dyDescent="0.25">
      <c r="A254" s="29">
        <f t="shared" si="24"/>
        <v>240</v>
      </c>
      <c r="B254" s="31">
        <f t="shared" si="21"/>
        <v>48228</v>
      </c>
      <c r="C254" s="5">
        <f t="shared" si="19"/>
        <v>1067.6457115005742</v>
      </c>
      <c r="D254" s="5">
        <f t="shared" si="20"/>
        <v>477.8641141817655</v>
      </c>
      <c r="E254" s="5">
        <f t="shared" si="22"/>
        <v>589.78159731880874</v>
      </c>
      <c r="F254" s="5">
        <f t="shared" si="23"/>
        <v>96602.919592192819</v>
      </c>
    </row>
    <row r="255" spans="1:6" x14ac:dyDescent="0.25">
      <c r="A255" s="29">
        <f t="shared" si="24"/>
        <v>241</v>
      </c>
      <c r="B255" s="31">
        <f t="shared" si="21"/>
        <v>48259</v>
      </c>
      <c r="C255" s="5">
        <f t="shared" si="19"/>
        <v>1067.6457115005742</v>
      </c>
      <c r="D255" s="5">
        <f t="shared" si="20"/>
        <v>474.96435466161466</v>
      </c>
      <c r="E255" s="5">
        <f t="shared" si="22"/>
        <v>592.68135683895957</v>
      </c>
      <c r="F255" s="5">
        <f t="shared" si="23"/>
        <v>96010.238235353856</v>
      </c>
    </row>
    <row r="256" spans="1:6" x14ac:dyDescent="0.25">
      <c r="A256" s="29">
        <f t="shared" si="24"/>
        <v>242</v>
      </c>
      <c r="B256" s="31">
        <f t="shared" si="21"/>
        <v>48288</v>
      </c>
      <c r="C256" s="5">
        <f t="shared" si="19"/>
        <v>1067.6457115005742</v>
      </c>
      <c r="D256" s="5">
        <f t="shared" si="20"/>
        <v>472.05033799048982</v>
      </c>
      <c r="E256" s="5">
        <f t="shared" si="22"/>
        <v>595.5953735100843</v>
      </c>
      <c r="F256" s="5">
        <f t="shared" si="23"/>
        <v>95414.642861843779</v>
      </c>
    </row>
    <row r="257" spans="1:6" x14ac:dyDescent="0.25">
      <c r="A257" s="29">
        <f t="shared" si="24"/>
        <v>243</v>
      </c>
      <c r="B257" s="31">
        <f t="shared" si="21"/>
        <v>48319</v>
      </c>
      <c r="C257" s="5">
        <f t="shared" si="19"/>
        <v>1067.6457115005742</v>
      </c>
      <c r="D257" s="5">
        <f t="shared" si="20"/>
        <v>469.12199407073189</v>
      </c>
      <c r="E257" s="5">
        <f t="shared" si="22"/>
        <v>598.52371742984224</v>
      </c>
      <c r="F257" s="5">
        <f t="shared" si="23"/>
        <v>94816.11914441394</v>
      </c>
    </row>
    <row r="258" spans="1:6" x14ac:dyDescent="0.25">
      <c r="A258" s="29">
        <f t="shared" si="24"/>
        <v>244</v>
      </c>
      <c r="B258" s="31">
        <f t="shared" si="21"/>
        <v>48349</v>
      </c>
      <c r="C258" s="5">
        <f t="shared" si="19"/>
        <v>1067.6457115005742</v>
      </c>
      <c r="D258" s="5">
        <f t="shared" si="20"/>
        <v>466.17925246003523</v>
      </c>
      <c r="E258" s="5">
        <f t="shared" si="22"/>
        <v>601.46645904053889</v>
      </c>
      <c r="F258" s="5">
        <f t="shared" si="23"/>
        <v>94214.652685373396</v>
      </c>
    </row>
    <row r="259" spans="1:6" x14ac:dyDescent="0.25">
      <c r="A259" s="29">
        <f t="shared" si="24"/>
        <v>245</v>
      </c>
      <c r="B259" s="31">
        <f t="shared" si="21"/>
        <v>48380</v>
      </c>
      <c r="C259" s="5">
        <f t="shared" si="19"/>
        <v>1067.6457115005742</v>
      </c>
      <c r="D259" s="5">
        <f t="shared" si="20"/>
        <v>463.2220423697525</v>
      </c>
      <c r="E259" s="5">
        <f t="shared" si="22"/>
        <v>604.42366913082174</v>
      </c>
      <c r="F259" s="5">
        <f t="shared" si="23"/>
        <v>93610.229016242578</v>
      </c>
    </row>
    <row r="260" spans="1:6" x14ac:dyDescent="0.25">
      <c r="A260" s="29">
        <f t="shared" si="24"/>
        <v>246</v>
      </c>
      <c r="B260" s="31">
        <f t="shared" si="21"/>
        <v>48410</v>
      </c>
      <c r="C260" s="5">
        <f t="shared" si="19"/>
        <v>1067.6457115005742</v>
      </c>
      <c r="D260" s="5">
        <f t="shared" si="20"/>
        <v>460.25029266319262</v>
      </c>
      <c r="E260" s="5">
        <f t="shared" si="22"/>
        <v>607.39541883738161</v>
      </c>
      <c r="F260" s="5">
        <f t="shared" si="23"/>
        <v>93002.833597405202</v>
      </c>
    </row>
    <row r="261" spans="1:6" x14ac:dyDescent="0.25">
      <c r="A261" s="29">
        <f t="shared" si="24"/>
        <v>247</v>
      </c>
      <c r="B261" s="31">
        <f t="shared" si="21"/>
        <v>48441</v>
      </c>
      <c r="C261" s="5">
        <f t="shared" si="19"/>
        <v>1067.6457115005742</v>
      </c>
      <c r="D261" s="5">
        <f t="shared" si="20"/>
        <v>457.2639318539089</v>
      </c>
      <c r="E261" s="5">
        <f t="shared" si="22"/>
        <v>610.38177964666534</v>
      </c>
      <c r="F261" s="5">
        <f t="shared" si="23"/>
        <v>92392.451817758541</v>
      </c>
    </row>
    <row r="262" spans="1:6" x14ac:dyDescent="0.25">
      <c r="A262" s="29">
        <f t="shared" si="24"/>
        <v>248</v>
      </c>
      <c r="B262" s="31">
        <f t="shared" si="21"/>
        <v>48472</v>
      </c>
      <c r="C262" s="5">
        <f t="shared" si="19"/>
        <v>1067.6457115005742</v>
      </c>
      <c r="D262" s="5">
        <f t="shared" si="20"/>
        <v>454.26288810397949</v>
      </c>
      <c r="E262" s="5">
        <f t="shared" si="22"/>
        <v>613.38282339659463</v>
      </c>
      <c r="F262" s="5">
        <f t="shared" si="23"/>
        <v>91779.068994361951</v>
      </c>
    </row>
    <row r="263" spans="1:6" x14ac:dyDescent="0.25">
      <c r="A263" s="29">
        <f t="shared" si="24"/>
        <v>249</v>
      </c>
      <c r="B263" s="31">
        <f t="shared" si="21"/>
        <v>48502</v>
      </c>
      <c r="C263" s="5">
        <f t="shared" si="19"/>
        <v>1067.6457115005742</v>
      </c>
      <c r="D263" s="5">
        <f t="shared" si="20"/>
        <v>451.24708922227956</v>
      </c>
      <c r="E263" s="5">
        <f t="shared" si="22"/>
        <v>616.39862227829462</v>
      </c>
      <c r="F263" s="5">
        <f t="shared" si="23"/>
        <v>91162.670372083652</v>
      </c>
    </row>
    <row r="264" spans="1:6" x14ac:dyDescent="0.25">
      <c r="A264" s="29">
        <f t="shared" si="24"/>
        <v>250</v>
      </c>
      <c r="B264" s="31">
        <f t="shared" si="21"/>
        <v>48533</v>
      </c>
      <c r="C264" s="5">
        <f t="shared" si="19"/>
        <v>1067.6457115005742</v>
      </c>
      <c r="D264" s="5">
        <f t="shared" si="20"/>
        <v>448.21646266274462</v>
      </c>
      <c r="E264" s="5">
        <f t="shared" si="22"/>
        <v>619.42924883782962</v>
      </c>
      <c r="F264" s="5">
        <f t="shared" si="23"/>
        <v>90543.241123245825</v>
      </c>
    </row>
    <row r="265" spans="1:6" x14ac:dyDescent="0.25">
      <c r="A265" s="29">
        <f t="shared" si="24"/>
        <v>251</v>
      </c>
      <c r="B265" s="31">
        <f t="shared" si="21"/>
        <v>48563</v>
      </c>
      <c r="C265" s="5">
        <f t="shared" si="19"/>
        <v>1067.6457115005742</v>
      </c>
      <c r="D265" s="5">
        <f t="shared" si="20"/>
        <v>445.17093552262531</v>
      </c>
      <c r="E265" s="5">
        <f t="shared" si="22"/>
        <v>622.47477597794887</v>
      </c>
      <c r="F265" s="5">
        <f t="shared" si="23"/>
        <v>89920.766347267883</v>
      </c>
    </row>
    <row r="266" spans="1:6" x14ac:dyDescent="0.25">
      <c r="A266" s="29">
        <f t="shared" si="24"/>
        <v>252</v>
      </c>
      <c r="B266" s="31">
        <f t="shared" si="21"/>
        <v>48594</v>
      </c>
      <c r="C266" s="5">
        <f t="shared" si="19"/>
        <v>1067.6457115005742</v>
      </c>
      <c r="D266" s="5">
        <f t="shared" si="20"/>
        <v>442.11043454073371</v>
      </c>
      <c r="E266" s="5">
        <f t="shared" si="22"/>
        <v>625.53527695984053</v>
      </c>
      <c r="F266" s="5">
        <f t="shared" si="23"/>
        <v>89295.231070308044</v>
      </c>
    </row>
    <row r="267" spans="1:6" x14ac:dyDescent="0.25">
      <c r="A267" s="29">
        <f t="shared" si="24"/>
        <v>253</v>
      </c>
      <c r="B267" s="31">
        <f t="shared" si="21"/>
        <v>48625</v>
      </c>
      <c r="C267" s="5">
        <f t="shared" si="19"/>
        <v>1067.6457115005742</v>
      </c>
      <c r="D267" s="5">
        <f t="shared" si="20"/>
        <v>439.0348860956812</v>
      </c>
      <c r="E267" s="5">
        <f t="shared" si="22"/>
        <v>628.61082540489292</v>
      </c>
      <c r="F267" s="5">
        <f t="shared" si="23"/>
        <v>88666.620244903155</v>
      </c>
    </row>
    <row r="268" spans="1:6" x14ac:dyDescent="0.25">
      <c r="A268" s="29">
        <f t="shared" si="24"/>
        <v>254</v>
      </c>
      <c r="B268" s="31">
        <f t="shared" si="21"/>
        <v>48653</v>
      </c>
      <c r="C268" s="5">
        <f t="shared" si="19"/>
        <v>1067.6457115005742</v>
      </c>
      <c r="D268" s="5">
        <f t="shared" si="20"/>
        <v>435.94421620410714</v>
      </c>
      <c r="E268" s="5">
        <f t="shared" si="22"/>
        <v>631.7014952964671</v>
      </c>
      <c r="F268" s="5">
        <f t="shared" si="23"/>
        <v>88034.918749606688</v>
      </c>
    </row>
    <row r="269" spans="1:6" x14ac:dyDescent="0.25">
      <c r="A269" s="29">
        <f t="shared" si="24"/>
        <v>255</v>
      </c>
      <c r="B269" s="31">
        <f t="shared" si="21"/>
        <v>48684</v>
      </c>
      <c r="C269" s="5">
        <f t="shared" si="19"/>
        <v>1067.6457115005742</v>
      </c>
      <c r="D269" s="5">
        <f t="shared" si="20"/>
        <v>432.83835051889952</v>
      </c>
      <c r="E269" s="5">
        <f t="shared" si="22"/>
        <v>634.80736098167472</v>
      </c>
      <c r="F269" s="5">
        <f t="shared" si="23"/>
        <v>87400.11138862501</v>
      </c>
    </row>
    <row r="270" spans="1:6" x14ac:dyDescent="0.25">
      <c r="A270" s="29">
        <f t="shared" si="24"/>
        <v>256</v>
      </c>
      <c r="B270" s="31">
        <f t="shared" si="21"/>
        <v>48714</v>
      </c>
      <c r="C270" s="5">
        <f t="shared" si="19"/>
        <v>1067.6457115005742</v>
      </c>
      <c r="D270" s="5">
        <f t="shared" si="20"/>
        <v>429.71721432740628</v>
      </c>
      <c r="E270" s="5">
        <f t="shared" si="22"/>
        <v>637.9284971731679</v>
      </c>
      <c r="F270" s="5">
        <f t="shared" si="23"/>
        <v>86762.182891451841</v>
      </c>
    </row>
    <row r="271" spans="1:6" x14ac:dyDescent="0.25">
      <c r="A271" s="29">
        <f t="shared" si="24"/>
        <v>257</v>
      </c>
      <c r="B271" s="31">
        <f t="shared" si="21"/>
        <v>48745</v>
      </c>
      <c r="C271" s="5">
        <f t="shared" ref="C271:C334" si="25">Monthly_Payment</f>
        <v>1067.6457115005742</v>
      </c>
      <c r="D271" s="5">
        <f t="shared" ref="D271:D334" si="26">F270*Rate/12</f>
        <v>426.58073254963818</v>
      </c>
      <c r="E271" s="5">
        <f t="shared" si="22"/>
        <v>641.06497895093594</v>
      </c>
      <c r="F271" s="5">
        <f t="shared" si="23"/>
        <v>86121.117912500908</v>
      </c>
    </row>
    <row r="272" spans="1:6" x14ac:dyDescent="0.25">
      <c r="A272" s="29">
        <f t="shared" si="24"/>
        <v>258</v>
      </c>
      <c r="B272" s="31">
        <f t="shared" ref="B272:B278" si="27">DATE(YEAR(B271),MONTH(B271)+1,DAY(B271))</f>
        <v>48775</v>
      </c>
      <c r="C272" s="5">
        <f t="shared" si="25"/>
        <v>1067.6457115005742</v>
      </c>
      <c r="D272" s="5">
        <f t="shared" si="26"/>
        <v>423.42882973646277</v>
      </c>
      <c r="E272" s="5">
        <f t="shared" ref="E272:E278" si="28">C272-D272</f>
        <v>644.21688176411135</v>
      </c>
      <c r="F272" s="5">
        <f t="shared" ref="F272:F278" si="29">F271-E272</f>
        <v>85476.901030736801</v>
      </c>
    </row>
    <row r="273" spans="1:6" x14ac:dyDescent="0.25">
      <c r="A273" s="29">
        <f t="shared" ref="A273:A336" si="30">A272+1</f>
        <v>259</v>
      </c>
      <c r="B273" s="31">
        <f t="shared" si="27"/>
        <v>48806</v>
      </c>
      <c r="C273" s="5">
        <f t="shared" si="25"/>
        <v>1067.6457115005742</v>
      </c>
      <c r="D273" s="5">
        <f t="shared" si="26"/>
        <v>420.26143006778926</v>
      </c>
      <c r="E273" s="5">
        <f t="shared" si="28"/>
        <v>647.38428143278497</v>
      </c>
      <c r="F273" s="5">
        <f t="shared" si="29"/>
        <v>84829.516749304021</v>
      </c>
    </row>
    <row r="274" spans="1:6" x14ac:dyDescent="0.25">
      <c r="A274" s="29">
        <f t="shared" si="30"/>
        <v>260</v>
      </c>
      <c r="B274" s="31">
        <f t="shared" si="27"/>
        <v>48837</v>
      </c>
      <c r="C274" s="5">
        <f t="shared" si="25"/>
        <v>1067.6457115005742</v>
      </c>
      <c r="D274" s="5">
        <f t="shared" si="26"/>
        <v>417.07845735074471</v>
      </c>
      <c r="E274" s="5">
        <f t="shared" si="28"/>
        <v>650.56725414982952</v>
      </c>
      <c r="F274" s="5">
        <f t="shared" si="29"/>
        <v>84178.949495154186</v>
      </c>
    </row>
    <row r="275" spans="1:6" x14ac:dyDescent="0.25">
      <c r="A275" s="29">
        <f t="shared" si="30"/>
        <v>261</v>
      </c>
      <c r="B275" s="31">
        <f t="shared" si="27"/>
        <v>48867</v>
      </c>
      <c r="C275" s="5">
        <f t="shared" si="25"/>
        <v>1067.6457115005742</v>
      </c>
      <c r="D275" s="5">
        <f t="shared" si="26"/>
        <v>413.87983501784134</v>
      </c>
      <c r="E275" s="5">
        <f t="shared" si="28"/>
        <v>653.76587648273289</v>
      </c>
      <c r="F275" s="5">
        <f t="shared" si="29"/>
        <v>83525.18361867145</v>
      </c>
    </row>
    <row r="276" spans="1:6" x14ac:dyDescent="0.25">
      <c r="A276" s="29">
        <f t="shared" si="30"/>
        <v>262</v>
      </c>
      <c r="B276" s="31">
        <f t="shared" si="27"/>
        <v>48898</v>
      </c>
      <c r="C276" s="5">
        <f t="shared" si="25"/>
        <v>1067.6457115005742</v>
      </c>
      <c r="D276" s="5">
        <f t="shared" si="26"/>
        <v>410.66548612513458</v>
      </c>
      <c r="E276" s="5">
        <f t="shared" si="28"/>
        <v>656.98022537543966</v>
      </c>
      <c r="F276" s="5">
        <f t="shared" si="29"/>
        <v>82868.203393296004</v>
      </c>
    </row>
    <row r="277" spans="1:6" x14ac:dyDescent="0.25">
      <c r="A277" s="29">
        <f t="shared" si="30"/>
        <v>263</v>
      </c>
      <c r="B277" s="31">
        <f t="shared" si="27"/>
        <v>48928</v>
      </c>
      <c r="C277" s="5">
        <f t="shared" si="25"/>
        <v>1067.6457115005742</v>
      </c>
      <c r="D277" s="5">
        <f t="shared" si="26"/>
        <v>407.43533335037199</v>
      </c>
      <c r="E277" s="5">
        <f t="shared" si="28"/>
        <v>660.21037815020213</v>
      </c>
      <c r="F277" s="5">
        <f t="shared" si="29"/>
        <v>82207.993015145796</v>
      </c>
    </row>
    <row r="278" spans="1:6" x14ac:dyDescent="0.25">
      <c r="A278" s="29">
        <f t="shared" si="30"/>
        <v>264</v>
      </c>
      <c r="B278" s="31">
        <f t="shared" si="27"/>
        <v>48959</v>
      </c>
      <c r="C278" s="5">
        <f t="shared" si="25"/>
        <v>1067.6457115005742</v>
      </c>
      <c r="D278" s="5">
        <f t="shared" si="26"/>
        <v>404.18929899113346</v>
      </c>
      <c r="E278" s="5">
        <f t="shared" si="28"/>
        <v>663.45641250944072</v>
      </c>
      <c r="F278" s="5">
        <f t="shared" si="29"/>
        <v>81544.536602636348</v>
      </c>
    </row>
    <row r="279" spans="1:6" x14ac:dyDescent="0.25">
      <c r="A279" s="29">
        <f t="shared" si="30"/>
        <v>265</v>
      </c>
      <c r="B279" s="31">
        <f t="shared" ref="B279:B315" si="31">DATE(YEAR(B278),MONTH(B278)+1,DAY(B278))</f>
        <v>48990</v>
      </c>
      <c r="C279" s="5">
        <f t="shared" si="25"/>
        <v>1067.6457115005742</v>
      </c>
      <c r="D279" s="5">
        <f t="shared" si="26"/>
        <v>400.92730496296207</v>
      </c>
      <c r="E279" s="5">
        <f t="shared" ref="E279:E315" si="32">C279-D279</f>
        <v>666.71840653761205</v>
      </c>
      <c r="F279" s="5">
        <f t="shared" ref="F279:F315" si="33">F278-E279</f>
        <v>80877.818196098742</v>
      </c>
    </row>
    <row r="280" spans="1:6" x14ac:dyDescent="0.25">
      <c r="A280" s="29">
        <f t="shared" si="30"/>
        <v>266</v>
      </c>
      <c r="B280" s="31">
        <f t="shared" si="31"/>
        <v>49018</v>
      </c>
      <c r="C280" s="5">
        <f t="shared" si="25"/>
        <v>1067.6457115005742</v>
      </c>
      <c r="D280" s="5">
        <f t="shared" si="26"/>
        <v>397.64927279748548</v>
      </c>
      <c r="E280" s="5">
        <f t="shared" si="32"/>
        <v>669.99643870308864</v>
      </c>
      <c r="F280" s="5">
        <f t="shared" si="33"/>
        <v>80207.82175739565</v>
      </c>
    </row>
    <row r="281" spans="1:6" x14ac:dyDescent="0.25">
      <c r="A281" s="29">
        <f t="shared" si="30"/>
        <v>267</v>
      </c>
      <c r="B281" s="31">
        <f t="shared" si="31"/>
        <v>49049</v>
      </c>
      <c r="C281" s="5">
        <f t="shared" si="25"/>
        <v>1067.6457115005742</v>
      </c>
      <c r="D281" s="5">
        <f t="shared" si="26"/>
        <v>394.35512364052857</v>
      </c>
      <c r="E281" s="5">
        <f t="shared" si="32"/>
        <v>673.29058786004566</v>
      </c>
      <c r="F281" s="5">
        <f t="shared" si="33"/>
        <v>79534.531169535607</v>
      </c>
    </row>
    <row r="282" spans="1:6" x14ac:dyDescent="0.25">
      <c r="A282" s="29">
        <f t="shared" si="30"/>
        <v>268</v>
      </c>
      <c r="B282" s="31">
        <f t="shared" si="31"/>
        <v>49079</v>
      </c>
      <c r="C282" s="5">
        <f t="shared" si="25"/>
        <v>1067.6457115005742</v>
      </c>
      <c r="D282" s="5">
        <f t="shared" si="26"/>
        <v>391.04477825021672</v>
      </c>
      <c r="E282" s="5">
        <f t="shared" si="32"/>
        <v>676.60093325035746</v>
      </c>
      <c r="F282" s="5">
        <f t="shared" si="33"/>
        <v>78857.930236285247</v>
      </c>
    </row>
    <row r="283" spans="1:6" x14ac:dyDescent="0.25">
      <c r="A283" s="29">
        <f t="shared" si="30"/>
        <v>269</v>
      </c>
      <c r="B283" s="31">
        <f t="shared" si="31"/>
        <v>49110</v>
      </c>
      <c r="C283" s="5">
        <f t="shared" si="25"/>
        <v>1067.6457115005742</v>
      </c>
      <c r="D283" s="5">
        <f t="shared" si="26"/>
        <v>387.71815699506914</v>
      </c>
      <c r="E283" s="5">
        <f t="shared" si="32"/>
        <v>679.92755450550499</v>
      </c>
      <c r="F283" s="5">
        <f t="shared" si="33"/>
        <v>78178.002681779748</v>
      </c>
    </row>
    <row r="284" spans="1:6" x14ac:dyDescent="0.25">
      <c r="A284" s="29">
        <f t="shared" si="30"/>
        <v>270</v>
      </c>
      <c r="B284" s="31">
        <f t="shared" si="31"/>
        <v>49140</v>
      </c>
      <c r="C284" s="5">
        <f t="shared" si="25"/>
        <v>1067.6457115005742</v>
      </c>
      <c r="D284" s="5">
        <f t="shared" si="26"/>
        <v>384.3751798520837</v>
      </c>
      <c r="E284" s="5">
        <f t="shared" si="32"/>
        <v>683.27053164849053</v>
      </c>
      <c r="F284" s="5">
        <f t="shared" si="33"/>
        <v>77494.732150131254</v>
      </c>
    </row>
    <row r="285" spans="1:6" x14ac:dyDescent="0.25">
      <c r="A285" s="29">
        <f t="shared" si="30"/>
        <v>271</v>
      </c>
      <c r="B285" s="31">
        <f t="shared" si="31"/>
        <v>49171</v>
      </c>
      <c r="C285" s="5">
        <f t="shared" si="25"/>
        <v>1067.6457115005742</v>
      </c>
      <c r="D285" s="5">
        <f t="shared" si="26"/>
        <v>381.01576640481198</v>
      </c>
      <c r="E285" s="5">
        <f t="shared" si="32"/>
        <v>686.6299450957622</v>
      </c>
      <c r="F285" s="5">
        <f t="shared" si="33"/>
        <v>76808.102205035495</v>
      </c>
    </row>
    <row r="286" spans="1:6" x14ac:dyDescent="0.25">
      <c r="A286" s="29">
        <f t="shared" si="30"/>
        <v>272</v>
      </c>
      <c r="B286" s="31">
        <f t="shared" si="31"/>
        <v>49202</v>
      </c>
      <c r="C286" s="5">
        <f t="shared" si="25"/>
        <v>1067.6457115005742</v>
      </c>
      <c r="D286" s="5">
        <f t="shared" si="26"/>
        <v>377.63983584142449</v>
      </c>
      <c r="E286" s="5">
        <f t="shared" si="32"/>
        <v>690.00587565914975</v>
      </c>
      <c r="F286" s="5">
        <f t="shared" si="33"/>
        <v>76118.096329376349</v>
      </c>
    </row>
    <row r="287" spans="1:6" x14ac:dyDescent="0.25">
      <c r="A287" s="29">
        <f t="shared" si="30"/>
        <v>273</v>
      </c>
      <c r="B287" s="31">
        <f t="shared" si="31"/>
        <v>49232</v>
      </c>
      <c r="C287" s="5">
        <f t="shared" si="25"/>
        <v>1067.6457115005742</v>
      </c>
      <c r="D287" s="5">
        <f t="shared" si="26"/>
        <v>374.24730695276702</v>
      </c>
      <c r="E287" s="5">
        <f t="shared" si="32"/>
        <v>693.3984045478071</v>
      </c>
      <c r="F287" s="5">
        <f t="shared" si="33"/>
        <v>75424.697924828535</v>
      </c>
    </row>
    <row r="288" spans="1:6" x14ac:dyDescent="0.25">
      <c r="A288" s="29">
        <f t="shared" si="30"/>
        <v>274</v>
      </c>
      <c r="B288" s="31">
        <f t="shared" si="31"/>
        <v>49263</v>
      </c>
      <c r="C288" s="5">
        <f t="shared" si="25"/>
        <v>1067.6457115005742</v>
      </c>
      <c r="D288" s="5">
        <f t="shared" si="26"/>
        <v>370.83809813040693</v>
      </c>
      <c r="E288" s="5">
        <f t="shared" si="32"/>
        <v>696.80761337016725</v>
      </c>
      <c r="F288" s="5">
        <f t="shared" si="33"/>
        <v>74727.890311458366</v>
      </c>
    </row>
    <row r="289" spans="1:6" x14ac:dyDescent="0.25">
      <c r="A289" s="29">
        <f t="shared" si="30"/>
        <v>275</v>
      </c>
      <c r="B289" s="31">
        <f t="shared" si="31"/>
        <v>49293</v>
      </c>
      <c r="C289" s="5">
        <f t="shared" si="25"/>
        <v>1067.6457115005742</v>
      </c>
      <c r="D289" s="5">
        <f t="shared" si="26"/>
        <v>367.41212736467031</v>
      </c>
      <c r="E289" s="5">
        <f t="shared" si="32"/>
        <v>700.23358413590381</v>
      </c>
      <c r="F289" s="5">
        <f t="shared" si="33"/>
        <v>74027.656727322465</v>
      </c>
    </row>
    <row r="290" spans="1:6" x14ac:dyDescent="0.25">
      <c r="A290" s="29">
        <f t="shared" si="30"/>
        <v>276</v>
      </c>
      <c r="B290" s="31">
        <f t="shared" si="31"/>
        <v>49324</v>
      </c>
      <c r="C290" s="5">
        <f t="shared" si="25"/>
        <v>1067.6457115005742</v>
      </c>
      <c r="D290" s="5">
        <f t="shared" si="26"/>
        <v>363.96931224266876</v>
      </c>
      <c r="E290" s="5">
        <f t="shared" si="32"/>
        <v>703.67639925790536</v>
      </c>
      <c r="F290" s="5">
        <f t="shared" si="33"/>
        <v>73323.980328064557</v>
      </c>
    </row>
    <row r="291" spans="1:6" x14ac:dyDescent="0.25">
      <c r="A291" s="29">
        <f t="shared" si="30"/>
        <v>277</v>
      </c>
      <c r="B291" s="31">
        <f t="shared" si="31"/>
        <v>49355</v>
      </c>
      <c r="C291" s="5">
        <f t="shared" si="25"/>
        <v>1067.6457115005742</v>
      </c>
      <c r="D291" s="5">
        <f t="shared" si="26"/>
        <v>360.50956994631741</v>
      </c>
      <c r="E291" s="5">
        <f t="shared" si="32"/>
        <v>707.13614155425671</v>
      </c>
      <c r="F291" s="5">
        <f t="shared" si="33"/>
        <v>72616.844186510294</v>
      </c>
    </row>
    <row r="292" spans="1:6" x14ac:dyDescent="0.25">
      <c r="A292" s="29">
        <f t="shared" si="30"/>
        <v>278</v>
      </c>
      <c r="B292" s="31">
        <f t="shared" si="31"/>
        <v>49383</v>
      </c>
      <c r="C292" s="5">
        <f t="shared" si="25"/>
        <v>1067.6457115005742</v>
      </c>
      <c r="D292" s="5">
        <f t="shared" si="26"/>
        <v>357.03281725034225</v>
      </c>
      <c r="E292" s="5">
        <f t="shared" si="32"/>
        <v>710.61289425023188</v>
      </c>
      <c r="F292" s="5">
        <f t="shared" si="33"/>
        <v>71906.231292260069</v>
      </c>
    </row>
    <row r="293" spans="1:6" x14ac:dyDescent="0.25">
      <c r="A293" s="29">
        <f t="shared" si="30"/>
        <v>279</v>
      </c>
      <c r="B293" s="31">
        <f t="shared" si="31"/>
        <v>49414</v>
      </c>
      <c r="C293" s="5">
        <f t="shared" si="25"/>
        <v>1067.6457115005742</v>
      </c>
      <c r="D293" s="5">
        <f t="shared" si="26"/>
        <v>353.53897052027861</v>
      </c>
      <c r="E293" s="5">
        <f t="shared" si="32"/>
        <v>714.10674098029563</v>
      </c>
      <c r="F293" s="5">
        <f t="shared" si="33"/>
        <v>71192.124551279776</v>
      </c>
    </row>
    <row r="294" spans="1:6" x14ac:dyDescent="0.25">
      <c r="A294" s="29">
        <f t="shared" si="30"/>
        <v>280</v>
      </c>
      <c r="B294" s="31">
        <f t="shared" si="31"/>
        <v>49444</v>
      </c>
      <c r="C294" s="5">
        <f t="shared" si="25"/>
        <v>1067.6457115005742</v>
      </c>
      <c r="D294" s="5">
        <f t="shared" si="26"/>
        <v>350.02794571045888</v>
      </c>
      <c r="E294" s="5">
        <f t="shared" si="32"/>
        <v>717.6177657901153</v>
      </c>
      <c r="F294" s="5">
        <f t="shared" si="33"/>
        <v>70474.506785489662</v>
      </c>
    </row>
    <row r="295" spans="1:6" x14ac:dyDescent="0.25">
      <c r="A295" s="29">
        <f t="shared" si="30"/>
        <v>281</v>
      </c>
      <c r="B295" s="31">
        <f t="shared" si="31"/>
        <v>49475</v>
      </c>
      <c r="C295" s="5">
        <f t="shared" si="25"/>
        <v>1067.6457115005742</v>
      </c>
      <c r="D295" s="5">
        <f t="shared" si="26"/>
        <v>346.49965836199084</v>
      </c>
      <c r="E295" s="5">
        <f t="shared" si="32"/>
        <v>721.14605313858328</v>
      </c>
      <c r="F295" s="5">
        <f t="shared" si="33"/>
        <v>69753.360732351081</v>
      </c>
    </row>
    <row r="296" spans="1:6" x14ac:dyDescent="0.25">
      <c r="A296" s="29">
        <f t="shared" si="30"/>
        <v>282</v>
      </c>
      <c r="B296" s="31">
        <f t="shared" si="31"/>
        <v>49505</v>
      </c>
      <c r="C296" s="5">
        <f t="shared" si="25"/>
        <v>1067.6457115005742</v>
      </c>
      <c r="D296" s="5">
        <f t="shared" si="26"/>
        <v>342.95402360072609</v>
      </c>
      <c r="E296" s="5">
        <f t="shared" si="32"/>
        <v>724.69168789984815</v>
      </c>
      <c r="F296" s="5">
        <f t="shared" si="33"/>
        <v>69028.669044451235</v>
      </c>
    </row>
    <row r="297" spans="1:6" x14ac:dyDescent="0.25">
      <c r="A297" s="29">
        <f t="shared" si="30"/>
        <v>283</v>
      </c>
      <c r="B297" s="31">
        <f t="shared" si="31"/>
        <v>49536</v>
      </c>
      <c r="C297" s="5">
        <f t="shared" si="25"/>
        <v>1067.6457115005742</v>
      </c>
      <c r="D297" s="5">
        <f t="shared" si="26"/>
        <v>339.39095613521857</v>
      </c>
      <c r="E297" s="5">
        <f t="shared" si="32"/>
        <v>728.25475536535555</v>
      </c>
      <c r="F297" s="5">
        <f t="shared" si="33"/>
        <v>68300.414289085878</v>
      </c>
    </row>
    <row r="298" spans="1:6" x14ac:dyDescent="0.25">
      <c r="A298" s="29">
        <f t="shared" si="30"/>
        <v>284</v>
      </c>
      <c r="B298" s="31">
        <f t="shared" si="31"/>
        <v>49567</v>
      </c>
      <c r="C298" s="5">
        <f t="shared" si="25"/>
        <v>1067.6457115005742</v>
      </c>
      <c r="D298" s="5">
        <f t="shared" si="26"/>
        <v>335.81037025467225</v>
      </c>
      <c r="E298" s="5">
        <f t="shared" si="32"/>
        <v>731.83534124590187</v>
      </c>
      <c r="F298" s="5">
        <f t="shared" si="33"/>
        <v>67568.578947839982</v>
      </c>
    </row>
    <row r="299" spans="1:6" x14ac:dyDescent="0.25">
      <c r="A299" s="29">
        <f t="shared" si="30"/>
        <v>285</v>
      </c>
      <c r="B299" s="31">
        <f t="shared" si="31"/>
        <v>49597</v>
      </c>
      <c r="C299" s="5">
        <f t="shared" si="25"/>
        <v>1067.6457115005742</v>
      </c>
      <c r="D299" s="5">
        <f t="shared" si="26"/>
        <v>332.21217982687989</v>
      </c>
      <c r="E299" s="5">
        <f t="shared" si="32"/>
        <v>735.43353167369423</v>
      </c>
      <c r="F299" s="5">
        <f t="shared" si="33"/>
        <v>66833.145416166284</v>
      </c>
    </row>
    <row r="300" spans="1:6" x14ac:dyDescent="0.25">
      <c r="A300" s="29">
        <f t="shared" si="30"/>
        <v>286</v>
      </c>
      <c r="B300" s="31">
        <f t="shared" si="31"/>
        <v>49628</v>
      </c>
      <c r="C300" s="5">
        <f t="shared" si="25"/>
        <v>1067.6457115005742</v>
      </c>
      <c r="D300" s="5">
        <f t="shared" si="26"/>
        <v>328.59629829615091</v>
      </c>
      <c r="E300" s="5">
        <f t="shared" si="32"/>
        <v>739.04941320442322</v>
      </c>
      <c r="F300" s="5">
        <f t="shared" si="33"/>
        <v>66094.096002961858</v>
      </c>
    </row>
    <row r="301" spans="1:6" x14ac:dyDescent="0.25">
      <c r="A301" s="29">
        <f t="shared" si="30"/>
        <v>287</v>
      </c>
      <c r="B301" s="31">
        <f t="shared" si="31"/>
        <v>49658</v>
      </c>
      <c r="C301" s="5">
        <f t="shared" si="25"/>
        <v>1067.6457115005742</v>
      </c>
      <c r="D301" s="5">
        <f t="shared" si="26"/>
        <v>324.96263868122912</v>
      </c>
      <c r="E301" s="5">
        <f t="shared" si="32"/>
        <v>742.68307281934506</v>
      </c>
      <c r="F301" s="5">
        <f t="shared" si="33"/>
        <v>65351.412930142513</v>
      </c>
    </row>
    <row r="302" spans="1:6" x14ac:dyDescent="0.25">
      <c r="A302" s="29">
        <f t="shared" si="30"/>
        <v>288</v>
      </c>
      <c r="B302" s="31">
        <f t="shared" si="31"/>
        <v>49689</v>
      </c>
      <c r="C302" s="5">
        <f t="shared" si="25"/>
        <v>1067.6457115005742</v>
      </c>
      <c r="D302" s="5">
        <f t="shared" si="26"/>
        <v>321.31111357320066</v>
      </c>
      <c r="E302" s="5">
        <f t="shared" si="32"/>
        <v>746.33459792737358</v>
      </c>
      <c r="F302" s="5">
        <f t="shared" si="33"/>
        <v>64605.07833221514</v>
      </c>
    </row>
    <row r="303" spans="1:6" x14ac:dyDescent="0.25">
      <c r="A303" s="29">
        <f t="shared" si="30"/>
        <v>289</v>
      </c>
      <c r="B303" s="31">
        <f t="shared" si="31"/>
        <v>49720</v>
      </c>
      <c r="C303" s="5">
        <f t="shared" si="25"/>
        <v>1067.6457115005742</v>
      </c>
      <c r="D303" s="5">
        <f t="shared" si="26"/>
        <v>317.64163513339111</v>
      </c>
      <c r="E303" s="5">
        <f t="shared" si="32"/>
        <v>750.00407636718307</v>
      </c>
      <c r="F303" s="5">
        <f t="shared" si="33"/>
        <v>63855.074255847954</v>
      </c>
    </row>
    <row r="304" spans="1:6" x14ac:dyDescent="0.25">
      <c r="A304" s="29">
        <f t="shared" si="30"/>
        <v>290</v>
      </c>
      <c r="B304" s="31">
        <f t="shared" si="31"/>
        <v>49749</v>
      </c>
      <c r="C304" s="5">
        <f t="shared" si="25"/>
        <v>1067.6457115005742</v>
      </c>
      <c r="D304" s="5">
        <f t="shared" si="26"/>
        <v>313.95411509125239</v>
      </c>
      <c r="E304" s="5">
        <f t="shared" si="32"/>
        <v>753.69159640932185</v>
      </c>
      <c r="F304" s="5">
        <f t="shared" si="33"/>
        <v>63101.382659438634</v>
      </c>
    </row>
    <row r="305" spans="1:6" x14ac:dyDescent="0.25">
      <c r="A305" s="29">
        <f t="shared" si="30"/>
        <v>291</v>
      </c>
      <c r="B305" s="31">
        <f t="shared" si="31"/>
        <v>49780</v>
      </c>
      <c r="C305" s="5">
        <f t="shared" si="25"/>
        <v>1067.6457115005742</v>
      </c>
      <c r="D305" s="5">
        <f t="shared" si="26"/>
        <v>310.24846474223995</v>
      </c>
      <c r="E305" s="5">
        <f t="shared" si="32"/>
        <v>757.39724675833418</v>
      </c>
      <c r="F305" s="5">
        <f t="shared" si="33"/>
        <v>62343.985412680297</v>
      </c>
    </row>
    <row r="306" spans="1:6" x14ac:dyDescent="0.25">
      <c r="A306" s="29">
        <f t="shared" si="30"/>
        <v>292</v>
      </c>
      <c r="B306" s="31">
        <f t="shared" si="31"/>
        <v>49810</v>
      </c>
      <c r="C306" s="5">
        <f t="shared" si="25"/>
        <v>1067.6457115005742</v>
      </c>
      <c r="D306" s="5">
        <f t="shared" si="26"/>
        <v>306.52459494567807</v>
      </c>
      <c r="E306" s="5">
        <f t="shared" si="32"/>
        <v>761.12111655489616</v>
      </c>
      <c r="F306" s="5">
        <f t="shared" si="33"/>
        <v>61582.864296125401</v>
      </c>
    </row>
    <row r="307" spans="1:6" x14ac:dyDescent="0.25">
      <c r="A307" s="29">
        <f t="shared" si="30"/>
        <v>293</v>
      </c>
      <c r="B307" s="31">
        <f t="shared" si="31"/>
        <v>49841</v>
      </c>
      <c r="C307" s="5">
        <f t="shared" si="25"/>
        <v>1067.6457115005742</v>
      </c>
      <c r="D307" s="5">
        <f t="shared" si="26"/>
        <v>302.78241612261655</v>
      </c>
      <c r="E307" s="5">
        <f t="shared" si="32"/>
        <v>764.86329537795768</v>
      </c>
      <c r="F307" s="5">
        <f t="shared" si="33"/>
        <v>60818.001000747441</v>
      </c>
    </row>
    <row r="308" spans="1:6" x14ac:dyDescent="0.25">
      <c r="A308" s="29">
        <f t="shared" si="30"/>
        <v>294</v>
      </c>
      <c r="B308" s="31">
        <f t="shared" si="31"/>
        <v>49871</v>
      </c>
      <c r="C308" s="5">
        <f t="shared" si="25"/>
        <v>1067.6457115005742</v>
      </c>
      <c r="D308" s="5">
        <f t="shared" si="26"/>
        <v>299.0218382536749</v>
      </c>
      <c r="E308" s="5">
        <f t="shared" si="32"/>
        <v>768.62387324689928</v>
      </c>
      <c r="F308" s="5">
        <f t="shared" si="33"/>
        <v>60049.377127500542</v>
      </c>
    </row>
    <row r="309" spans="1:6" x14ac:dyDescent="0.25">
      <c r="A309" s="29">
        <f t="shared" si="30"/>
        <v>295</v>
      </c>
      <c r="B309" s="31">
        <f t="shared" si="31"/>
        <v>49902</v>
      </c>
      <c r="C309" s="5">
        <f t="shared" si="25"/>
        <v>1067.6457115005742</v>
      </c>
      <c r="D309" s="5">
        <f t="shared" si="26"/>
        <v>295.24277087687761</v>
      </c>
      <c r="E309" s="5">
        <f t="shared" si="32"/>
        <v>772.40294062369662</v>
      </c>
      <c r="F309" s="5">
        <f t="shared" si="33"/>
        <v>59276.974186876847</v>
      </c>
    </row>
    <row r="310" spans="1:6" x14ac:dyDescent="0.25">
      <c r="A310" s="29">
        <f t="shared" si="30"/>
        <v>296</v>
      </c>
      <c r="B310" s="31">
        <f t="shared" si="31"/>
        <v>49933</v>
      </c>
      <c r="C310" s="5">
        <f t="shared" si="25"/>
        <v>1067.6457115005742</v>
      </c>
      <c r="D310" s="5">
        <f t="shared" si="26"/>
        <v>291.4451230854778</v>
      </c>
      <c r="E310" s="5">
        <f t="shared" si="32"/>
        <v>776.20058841509638</v>
      </c>
      <c r="F310" s="5">
        <f t="shared" si="33"/>
        <v>58500.773598461754</v>
      </c>
    </row>
    <row r="311" spans="1:6" x14ac:dyDescent="0.25">
      <c r="A311" s="29">
        <f t="shared" si="30"/>
        <v>297</v>
      </c>
      <c r="B311" s="31">
        <f t="shared" si="31"/>
        <v>49963</v>
      </c>
      <c r="C311" s="5">
        <f t="shared" si="25"/>
        <v>1067.6457115005742</v>
      </c>
      <c r="D311" s="5">
        <f t="shared" si="26"/>
        <v>287.62880352577025</v>
      </c>
      <c r="E311" s="5">
        <f t="shared" si="32"/>
        <v>780.01690797480387</v>
      </c>
      <c r="F311" s="5">
        <f t="shared" si="33"/>
        <v>57720.756690486953</v>
      </c>
    </row>
    <row r="312" spans="1:6" x14ac:dyDescent="0.25">
      <c r="A312" s="29">
        <f t="shared" si="30"/>
        <v>298</v>
      </c>
      <c r="B312" s="31">
        <f t="shared" si="31"/>
        <v>49994</v>
      </c>
      <c r="C312" s="5">
        <f t="shared" si="25"/>
        <v>1067.6457115005742</v>
      </c>
      <c r="D312" s="5">
        <f t="shared" si="26"/>
        <v>283.79372039489414</v>
      </c>
      <c r="E312" s="5">
        <f t="shared" si="32"/>
        <v>783.8519911056801</v>
      </c>
      <c r="F312" s="5">
        <f t="shared" si="33"/>
        <v>56936.904699381274</v>
      </c>
    </row>
    <row r="313" spans="1:6" x14ac:dyDescent="0.25">
      <c r="A313" s="29">
        <f t="shared" si="30"/>
        <v>299</v>
      </c>
      <c r="B313" s="31">
        <f t="shared" si="31"/>
        <v>50024</v>
      </c>
      <c r="C313" s="5">
        <f t="shared" si="25"/>
        <v>1067.6457115005742</v>
      </c>
      <c r="D313" s="5">
        <f t="shared" si="26"/>
        <v>279.93978143862461</v>
      </c>
      <c r="E313" s="5">
        <f t="shared" si="32"/>
        <v>787.70593006194963</v>
      </c>
      <c r="F313" s="5">
        <f t="shared" si="33"/>
        <v>56149.198769319322</v>
      </c>
    </row>
    <row r="314" spans="1:6" x14ac:dyDescent="0.25">
      <c r="A314" s="29">
        <f t="shared" si="30"/>
        <v>300</v>
      </c>
      <c r="B314" s="31">
        <f t="shared" si="31"/>
        <v>50055</v>
      </c>
      <c r="C314" s="5">
        <f t="shared" si="25"/>
        <v>1067.6457115005742</v>
      </c>
      <c r="D314" s="5">
        <f t="shared" si="26"/>
        <v>276.06689394915333</v>
      </c>
      <c r="E314" s="5">
        <f t="shared" si="32"/>
        <v>791.5788175514208</v>
      </c>
      <c r="F314" s="5">
        <f t="shared" si="33"/>
        <v>55357.619951767905</v>
      </c>
    </row>
    <row r="315" spans="1:6" x14ac:dyDescent="0.25">
      <c r="A315" s="29">
        <f t="shared" si="30"/>
        <v>301</v>
      </c>
      <c r="B315" s="31">
        <f t="shared" si="31"/>
        <v>50086</v>
      </c>
      <c r="C315" s="5">
        <f t="shared" si="25"/>
        <v>1067.6457115005742</v>
      </c>
      <c r="D315" s="5">
        <f t="shared" si="26"/>
        <v>272.17496476285885</v>
      </c>
      <c r="E315" s="5">
        <f t="shared" si="32"/>
        <v>795.47074673771533</v>
      </c>
      <c r="F315" s="5">
        <f t="shared" si="33"/>
        <v>54562.149205030189</v>
      </c>
    </row>
    <row r="316" spans="1:6" x14ac:dyDescent="0.25">
      <c r="A316" s="29">
        <f t="shared" si="30"/>
        <v>302</v>
      </c>
      <c r="B316" s="31">
        <f t="shared" ref="B316:B358" si="34">DATE(YEAR(B315),MONTH(B315)+1,DAY(B315))</f>
        <v>50114</v>
      </c>
      <c r="C316" s="5">
        <f t="shared" si="25"/>
        <v>1067.6457115005742</v>
      </c>
      <c r="D316" s="5">
        <f t="shared" si="26"/>
        <v>268.26390025806512</v>
      </c>
      <c r="E316" s="5">
        <f t="shared" ref="E316:E358" si="35">C316-D316</f>
        <v>799.381811242509</v>
      </c>
      <c r="F316" s="5">
        <f t="shared" ref="F316:F358" si="36">F315-E316</f>
        <v>53762.767393787683</v>
      </c>
    </row>
    <row r="317" spans="1:6" x14ac:dyDescent="0.25">
      <c r="A317" s="29">
        <f t="shared" si="30"/>
        <v>303</v>
      </c>
      <c r="B317" s="31">
        <f t="shared" si="34"/>
        <v>50145</v>
      </c>
      <c r="C317" s="5">
        <f t="shared" si="25"/>
        <v>1067.6457115005742</v>
      </c>
      <c r="D317" s="5">
        <f t="shared" si="26"/>
        <v>264.33360635278945</v>
      </c>
      <c r="E317" s="5">
        <f t="shared" si="35"/>
        <v>803.31210514778468</v>
      </c>
      <c r="F317" s="5">
        <f t="shared" si="36"/>
        <v>52959.455288639896</v>
      </c>
    </row>
    <row r="318" spans="1:6" x14ac:dyDescent="0.25">
      <c r="A318" s="29">
        <f t="shared" si="30"/>
        <v>304</v>
      </c>
      <c r="B318" s="31">
        <f t="shared" si="34"/>
        <v>50175</v>
      </c>
      <c r="C318" s="5">
        <f t="shared" si="25"/>
        <v>1067.6457115005742</v>
      </c>
      <c r="D318" s="5">
        <f t="shared" si="26"/>
        <v>260.38398850247944</v>
      </c>
      <c r="E318" s="5">
        <f t="shared" si="35"/>
        <v>807.26172299809468</v>
      </c>
      <c r="F318" s="5">
        <f t="shared" si="36"/>
        <v>52152.193565641799</v>
      </c>
    </row>
    <row r="319" spans="1:6" x14ac:dyDescent="0.25">
      <c r="A319" s="29">
        <f t="shared" si="30"/>
        <v>305</v>
      </c>
      <c r="B319" s="31">
        <f t="shared" si="34"/>
        <v>50206</v>
      </c>
      <c r="C319" s="5">
        <f t="shared" si="25"/>
        <v>1067.6457115005742</v>
      </c>
      <c r="D319" s="5">
        <f t="shared" si="26"/>
        <v>256.41495169773884</v>
      </c>
      <c r="E319" s="5">
        <f t="shared" si="35"/>
        <v>811.23075980283534</v>
      </c>
      <c r="F319" s="5">
        <f t="shared" si="36"/>
        <v>51340.962805838964</v>
      </c>
    </row>
    <row r="320" spans="1:6" x14ac:dyDescent="0.25">
      <c r="A320" s="29">
        <f t="shared" si="30"/>
        <v>306</v>
      </c>
      <c r="B320" s="31">
        <f t="shared" si="34"/>
        <v>50236</v>
      </c>
      <c r="C320" s="5">
        <f t="shared" si="25"/>
        <v>1067.6457115005742</v>
      </c>
      <c r="D320" s="5">
        <f t="shared" si="26"/>
        <v>252.42640046204156</v>
      </c>
      <c r="E320" s="5">
        <f t="shared" si="35"/>
        <v>815.21931103853262</v>
      </c>
      <c r="F320" s="5">
        <f t="shared" si="36"/>
        <v>50525.74349480043</v>
      </c>
    </row>
    <row r="321" spans="1:6" x14ac:dyDescent="0.25">
      <c r="A321" s="29">
        <f t="shared" si="30"/>
        <v>307</v>
      </c>
      <c r="B321" s="31">
        <f t="shared" si="34"/>
        <v>50267</v>
      </c>
      <c r="C321" s="5">
        <f t="shared" si="25"/>
        <v>1067.6457115005742</v>
      </c>
      <c r="D321" s="5">
        <f t="shared" si="26"/>
        <v>248.41823884943543</v>
      </c>
      <c r="E321" s="5">
        <f t="shared" si="35"/>
        <v>819.22747265113878</v>
      </c>
      <c r="F321" s="5">
        <f t="shared" si="36"/>
        <v>49706.516022149292</v>
      </c>
    </row>
    <row r="322" spans="1:6" x14ac:dyDescent="0.25">
      <c r="A322" s="29">
        <f t="shared" si="30"/>
        <v>308</v>
      </c>
      <c r="B322" s="31">
        <f t="shared" si="34"/>
        <v>50298</v>
      </c>
      <c r="C322" s="5">
        <f t="shared" si="25"/>
        <v>1067.6457115005742</v>
      </c>
      <c r="D322" s="5">
        <f t="shared" si="26"/>
        <v>244.390370442234</v>
      </c>
      <c r="E322" s="5">
        <f t="shared" si="35"/>
        <v>823.25534105834015</v>
      </c>
      <c r="F322" s="5">
        <f t="shared" si="36"/>
        <v>48883.260681090949</v>
      </c>
    </row>
    <row r="323" spans="1:6" x14ac:dyDescent="0.25">
      <c r="A323" s="29">
        <f t="shared" si="30"/>
        <v>309</v>
      </c>
      <c r="B323" s="31">
        <f t="shared" si="34"/>
        <v>50328</v>
      </c>
      <c r="C323" s="5">
        <f t="shared" si="25"/>
        <v>1067.6457115005742</v>
      </c>
      <c r="D323" s="5">
        <f t="shared" si="26"/>
        <v>240.34269834869716</v>
      </c>
      <c r="E323" s="5">
        <f t="shared" si="35"/>
        <v>827.30301315187705</v>
      </c>
      <c r="F323" s="5">
        <f t="shared" si="36"/>
        <v>48055.957667939074</v>
      </c>
    </row>
    <row r="324" spans="1:6" x14ac:dyDescent="0.25">
      <c r="A324" s="29">
        <f t="shared" si="30"/>
        <v>310</v>
      </c>
      <c r="B324" s="31">
        <f t="shared" si="34"/>
        <v>50359</v>
      </c>
      <c r="C324" s="5">
        <f t="shared" si="25"/>
        <v>1067.6457115005742</v>
      </c>
      <c r="D324" s="5">
        <f t="shared" si="26"/>
        <v>236.27512520070044</v>
      </c>
      <c r="E324" s="5">
        <f t="shared" si="35"/>
        <v>831.37058629987371</v>
      </c>
      <c r="F324" s="5">
        <f t="shared" si="36"/>
        <v>47224.587081639198</v>
      </c>
    </row>
    <row r="325" spans="1:6" x14ac:dyDescent="0.25">
      <c r="A325" s="29">
        <f t="shared" si="30"/>
        <v>311</v>
      </c>
      <c r="B325" s="31">
        <f t="shared" si="34"/>
        <v>50389</v>
      </c>
      <c r="C325" s="5">
        <f t="shared" si="25"/>
        <v>1067.6457115005742</v>
      </c>
      <c r="D325" s="5">
        <f t="shared" si="26"/>
        <v>232.18755315139273</v>
      </c>
      <c r="E325" s="5">
        <f t="shared" si="35"/>
        <v>835.45815834918142</v>
      </c>
      <c r="F325" s="5">
        <f t="shared" si="36"/>
        <v>46389.128923290016</v>
      </c>
    </row>
    <row r="326" spans="1:6" x14ac:dyDescent="0.25">
      <c r="A326" s="29">
        <f t="shared" si="30"/>
        <v>312</v>
      </c>
      <c r="B326" s="31">
        <f t="shared" si="34"/>
        <v>50420</v>
      </c>
      <c r="C326" s="5">
        <f t="shared" si="25"/>
        <v>1067.6457115005742</v>
      </c>
      <c r="D326" s="5">
        <f t="shared" si="26"/>
        <v>228.07988387284254</v>
      </c>
      <c r="E326" s="5">
        <f t="shared" si="35"/>
        <v>839.56582762773166</v>
      </c>
      <c r="F326" s="5">
        <f t="shared" si="36"/>
        <v>45549.563095662284</v>
      </c>
    </row>
    <row r="327" spans="1:6" x14ac:dyDescent="0.25">
      <c r="A327" s="29">
        <f t="shared" si="30"/>
        <v>313</v>
      </c>
      <c r="B327" s="31">
        <f t="shared" si="34"/>
        <v>50451</v>
      </c>
      <c r="C327" s="5">
        <f t="shared" si="25"/>
        <v>1067.6457115005742</v>
      </c>
      <c r="D327" s="5">
        <f t="shared" si="26"/>
        <v>223.9520185536729</v>
      </c>
      <c r="E327" s="5">
        <f t="shared" si="35"/>
        <v>843.69369294690125</v>
      </c>
      <c r="F327" s="5">
        <f t="shared" si="36"/>
        <v>44705.869402715383</v>
      </c>
    </row>
    <row r="328" spans="1:6" x14ac:dyDescent="0.25">
      <c r="A328" s="29">
        <f t="shared" si="30"/>
        <v>314</v>
      </c>
      <c r="B328" s="31">
        <f t="shared" si="34"/>
        <v>50479</v>
      </c>
      <c r="C328" s="5">
        <f t="shared" si="25"/>
        <v>1067.6457115005742</v>
      </c>
      <c r="D328" s="5">
        <f t="shared" si="26"/>
        <v>219.80385789668398</v>
      </c>
      <c r="E328" s="5">
        <f t="shared" si="35"/>
        <v>847.84185360389017</v>
      </c>
      <c r="F328" s="5">
        <f t="shared" si="36"/>
        <v>43858.027549111495</v>
      </c>
    </row>
    <row r="329" spans="1:6" x14ac:dyDescent="0.25">
      <c r="A329" s="29">
        <f t="shared" si="30"/>
        <v>315</v>
      </c>
      <c r="B329" s="31">
        <f t="shared" si="34"/>
        <v>50510</v>
      </c>
      <c r="C329" s="5">
        <f t="shared" si="25"/>
        <v>1067.6457115005742</v>
      </c>
      <c r="D329" s="5">
        <f t="shared" si="26"/>
        <v>215.63530211646483</v>
      </c>
      <c r="E329" s="5">
        <f t="shared" si="35"/>
        <v>852.01040938410938</v>
      </c>
      <c r="F329" s="5">
        <f t="shared" si="36"/>
        <v>43006.017139727388</v>
      </c>
    </row>
    <row r="330" spans="1:6" x14ac:dyDescent="0.25">
      <c r="A330" s="29">
        <f t="shared" si="30"/>
        <v>316</v>
      </c>
      <c r="B330" s="31">
        <f t="shared" si="34"/>
        <v>50540</v>
      </c>
      <c r="C330" s="5">
        <f t="shared" si="25"/>
        <v>1067.6457115005742</v>
      </c>
      <c r="D330" s="5">
        <f t="shared" si="26"/>
        <v>211.44625093699298</v>
      </c>
      <c r="E330" s="5">
        <f t="shared" si="35"/>
        <v>856.19946056358117</v>
      </c>
      <c r="F330" s="5">
        <f t="shared" si="36"/>
        <v>42149.817679163803</v>
      </c>
    </row>
    <row r="331" spans="1:6" x14ac:dyDescent="0.25">
      <c r="A331" s="29">
        <f t="shared" si="30"/>
        <v>317</v>
      </c>
      <c r="B331" s="31">
        <f t="shared" si="34"/>
        <v>50571</v>
      </c>
      <c r="C331" s="5">
        <f t="shared" si="25"/>
        <v>1067.6457115005742</v>
      </c>
      <c r="D331" s="5">
        <f t="shared" si="26"/>
        <v>207.23660358922203</v>
      </c>
      <c r="E331" s="5">
        <f t="shared" si="35"/>
        <v>860.40910791135218</v>
      </c>
      <c r="F331" s="5">
        <f t="shared" si="36"/>
        <v>41289.408571252454</v>
      </c>
    </row>
    <row r="332" spans="1:6" x14ac:dyDescent="0.25">
      <c r="A332" s="29">
        <f t="shared" si="30"/>
        <v>318</v>
      </c>
      <c r="B332" s="31">
        <f t="shared" si="34"/>
        <v>50601</v>
      </c>
      <c r="C332" s="5">
        <f t="shared" si="25"/>
        <v>1067.6457115005742</v>
      </c>
      <c r="D332" s="5">
        <f t="shared" si="26"/>
        <v>203.00625880865789</v>
      </c>
      <c r="E332" s="5">
        <f t="shared" si="35"/>
        <v>864.63945269191629</v>
      </c>
      <c r="F332" s="5">
        <f t="shared" si="36"/>
        <v>40424.769118560536</v>
      </c>
    </row>
    <row r="333" spans="1:6" x14ac:dyDescent="0.25">
      <c r="A333" s="29">
        <f t="shared" si="30"/>
        <v>319</v>
      </c>
      <c r="B333" s="31">
        <f t="shared" si="34"/>
        <v>50632</v>
      </c>
      <c r="C333" s="5">
        <f t="shared" si="25"/>
        <v>1067.6457115005742</v>
      </c>
      <c r="D333" s="5">
        <f t="shared" si="26"/>
        <v>198.7551148329226</v>
      </c>
      <c r="E333" s="5">
        <f t="shared" si="35"/>
        <v>868.89059666765161</v>
      </c>
      <c r="F333" s="5">
        <f t="shared" si="36"/>
        <v>39555.878521892882</v>
      </c>
    </row>
    <row r="334" spans="1:6" x14ac:dyDescent="0.25">
      <c r="A334" s="29">
        <f t="shared" si="30"/>
        <v>320</v>
      </c>
      <c r="B334" s="31">
        <f t="shared" si="34"/>
        <v>50663</v>
      </c>
      <c r="C334" s="5">
        <f t="shared" si="25"/>
        <v>1067.6457115005742</v>
      </c>
      <c r="D334" s="5">
        <f t="shared" si="26"/>
        <v>194.48306939930669</v>
      </c>
      <c r="E334" s="5">
        <f t="shared" si="35"/>
        <v>873.16264210126747</v>
      </c>
      <c r="F334" s="5">
        <f t="shared" si="36"/>
        <v>38682.715879791613</v>
      </c>
    </row>
    <row r="335" spans="1:6" x14ac:dyDescent="0.25">
      <c r="A335" s="29">
        <f t="shared" si="30"/>
        <v>321</v>
      </c>
      <c r="B335" s="31">
        <f t="shared" si="34"/>
        <v>50693</v>
      </c>
      <c r="C335" s="5">
        <f t="shared" ref="C335:C374" si="37">Monthly_Payment</f>
        <v>1067.6457115005742</v>
      </c>
      <c r="D335" s="5">
        <f t="shared" ref="D335:D374" si="38">F334*Rate/12</f>
        <v>190.19001974230875</v>
      </c>
      <c r="E335" s="5">
        <f t="shared" si="35"/>
        <v>877.4556917582654</v>
      </c>
      <c r="F335" s="5">
        <f t="shared" si="36"/>
        <v>37805.260188033346</v>
      </c>
    </row>
    <row r="336" spans="1:6" x14ac:dyDescent="0.25">
      <c r="A336" s="29">
        <f t="shared" si="30"/>
        <v>322</v>
      </c>
      <c r="B336" s="31">
        <f t="shared" si="34"/>
        <v>50724</v>
      </c>
      <c r="C336" s="5">
        <f t="shared" si="37"/>
        <v>1067.6457115005742</v>
      </c>
      <c r="D336" s="5">
        <f t="shared" si="38"/>
        <v>185.87586259116392</v>
      </c>
      <c r="E336" s="5">
        <f t="shared" si="35"/>
        <v>881.76984890941026</v>
      </c>
      <c r="F336" s="5">
        <f t="shared" si="36"/>
        <v>36923.490339123935</v>
      </c>
    </row>
    <row r="337" spans="1:6" x14ac:dyDescent="0.25">
      <c r="A337" s="29">
        <f t="shared" ref="A337:A374" si="39">A336+1</f>
        <v>323</v>
      </c>
      <c r="B337" s="31">
        <f t="shared" si="34"/>
        <v>50754</v>
      </c>
      <c r="C337" s="5">
        <f t="shared" si="37"/>
        <v>1067.6457115005742</v>
      </c>
      <c r="D337" s="5">
        <f t="shared" si="38"/>
        <v>181.54049416735936</v>
      </c>
      <c r="E337" s="5">
        <f t="shared" si="35"/>
        <v>886.1052173332148</v>
      </c>
      <c r="F337" s="5">
        <f t="shared" si="36"/>
        <v>36037.385121790721</v>
      </c>
    </row>
    <row r="338" spans="1:6" x14ac:dyDescent="0.25">
      <c r="A338" s="29">
        <f t="shared" si="39"/>
        <v>324</v>
      </c>
      <c r="B338" s="31">
        <f t="shared" si="34"/>
        <v>50785</v>
      </c>
      <c r="C338" s="5">
        <f t="shared" si="37"/>
        <v>1067.6457115005742</v>
      </c>
      <c r="D338" s="5">
        <f t="shared" si="38"/>
        <v>177.18381018213771</v>
      </c>
      <c r="E338" s="5">
        <f t="shared" si="35"/>
        <v>890.4619013184365</v>
      </c>
      <c r="F338" s="5">
        <f t="shared" si="36"/>
        <v>35146.923220472287</v>
      </c>
    </row>
    <row r="339" spans="1:6" x14ac:dyDescent="0.25">
      <c r="A339" s="29">
        <f t="shared" si="39"/>
        <v>325</v>
      </c>
      <c r="B339" s="31">
        <f t="shared" si="34"/>
        <v>50816</v>
      </c>
      <c r="C339" s="5">
        <f t="shared" si="37"/>
        <v>1067.6457115005742</v>
      </c>
      <c r="D339" s="5">
        <f t="shared" si="38"/>
        <v>172.80570583398875</v>
      </c>
      <c r="E339" s="5">
        <f t="shared" si="35"/>
        <v>894.8400056665854</v>
      </c>
      <c r="F339" s="5">
        <f t="shared" si="36"/>
        <v>34252.083214805702</v>
      </c>
    </row>
    <row r="340" spans="1:6" x14ac:dyDescent="0.25">
      <c r="A340" s="29">
        <f t="shared" si="39"/>
        <v>326</v>
      </c>
      <c r="B340" s="31">
        <f t="shared" si="34"/>
        <v>50844</v>
      </c>
      <c r="C340" s="5">
        <f t="shared" si="37"/>
        <v>1067.6457115005742</v>
      </c>
      <c r="D340" s="5">
        <f t="shared" si="38"/>
        <v>168.40607580612803</v>
      </c>
      <c r="E340" s="5">
        <f t="shared" si="35"/>
        <v>899.23963569444618</v>
      </c>
      <c r="F340" s="5">
        <f t="shared" si="36"/>
        <v>33352.843579111257</v>
      </c>
    </row>
    <row r="341" spans="1:6" x14ac:dyDescent="0.25">
      <c r="A341" s="29">
        <f t="shared" si="39"/>
        <v>327</v>
      </c>
      <c r="B341" s="31">
        <f t="shared" si="34"/>
        <v>50875</v>
      </c>
      <c r="C341" s="5">
        <f t="shared" si="37"/>
        <v>1067.6457115005742</v>
      </c>
      <c r="D341" s="5">
        <f t="shared" si="38"/>
        <v>163.98481426396367</v>
      </c>
      <c r="E341" s="5">
        <f t="shared" si="35"/>
        <v>903.66089723661048</v>
      </c>
      <c r="F341" s="5">
        <f t="shared" si="36"/>
        <v>32449.182681874645</v>
      </c>
    </row>
    <row r="342" spans="1:6" x14ac:dyDescent="0.25">
      <c r="A342" s="29">
        <f t="shared" si="39"/>
        <v>328</v>
      </c>
      <c r="B342" s="31">
        <f t="shared" si="34"/>
        <v>50905</v>
      </c>
      <c r="C342" s="5">
        <f t="shared" si="37"/>
        <v>1067.6457115005742</v>
      </c>
      <c r="D342" s="5">
        <f t="shared" si="38"/>
        <v>159.54181485255035</v>
      </c>
      <c r="E342" s="5">
        <f t="shared" si="35"/>
        <v>908.10389664802381</v>
      </c>
      <c r="F342" s="5">
        <f t="shared" si="36"/>
        <v>31541.078785226622</v>
      </c>
    </row>
    <row r="343" spans="1:6" x14ac:dyDescent="0.25">
      <c r="A343" s="29">
        <f t="shared" si="39"/>
        <v>329</v>
      </c>
      <c r="B343" s="31">
        <f t="shared" si="34"/>
        <v>50936</v>
      </c>
      <c r="C343" s="5">
        <f t="shared" si="37"/>
        <v>1067.6457115005742</v>
      </c>
      <c r="D343" s="5">
        <f t="shared" si="38"/>
        <v>155.07697069403088</v>
      </c>
      <c r="E343" s="5">
        <f t="shared" si="35"/>
        <v>912.56874080654325</v>
      </c>
      <c r="F343" s="5">
        <f t="shared" si="36"/>
        <v>30628.51004442008</v>
      </c>
    </row>
    <row r="344" spans="1:6" x14ac:dyDescent="0.25">
      <c r="A344" s="29">
        <f t="shared" si="39"/>
        <v>330</v>
      </c>
      <c r="B344" s="31">
        <f t="shared" si="34"/>
        <v>50966</v>
      </c>
      <c r="C344" s="5">
        <f t="shared" si="37"/>
        <v>1067.6457115005742</v>
      </c>
      <c r="D344" s="5">
        <f t="shared" si="38"/>
        <v>150.59017438506538</v>
      </c>
      <c r="E344" s="5">
        <f t="shared" si="35"/>
        <v>917.05553711550874</v>
      </c>
      <c r="F344" s="5">
        <f t="shared" si="36"/>
        <v>29711.45450730457</v>
      </c>
    </row>
    <row r="345" spans="1:6" x14ac:dyDescent="0.25">
      <c r="A345" s="29">
        <f t="shared" si="39"/>
        <v>331</v>
      </c>
      <c r="B345" s="31">
        <f t="shared" si="34"/>
        <v>50997</v>
      </c>
      <c r="C345" s="5">
        <f t="shared" si="37"/>
        <v>1067.6457115005742</v>
      </c>
      <c r="D345" s="5">
        <f t="shared" si="38"/>
        <v>146.08131799424746</v>
      </c>
      <c r="E345" s="5">
        <f t="shared" si="35"/>
        <v>921.56439350632672</v>
      </c>
      <c r="F345" s="5">
        <f t="shared" si="36"/>
        <v>28789.890113798243</v>
      </c>
    </row>
    <row r="346" spans="1:6" x14ac:dyDescent="0.25">
      <c r="A346" s="29">
        <f t="shared" si="39"/>
        <v>332</v>
      </c>
      <c r="B346" s="31">
        <f t="shared" si="34"/>
        <v>51028</v>
      </c>
      <c r="C346" s="5">
        <f t="shared" si="37"/>
        <v>1067.6457115005742</v>
      </c>
      <c r="D346" s="5">
        <f t="shared" si="38"/>
        <v>141.55029305950802</v>
      </c>
      <c r="E346" s="5">
        <f t="shared" si="35"/>
        <v>926.09541844106616</v>
      </c>
      <c r="F346" s="5">
        <f t="shared" si="36"/>
        <v>27863.794695357177</v>
      </c>
    </row>
    <row r="347" spans="1:6" x14ac:dyDescent="0.25">
      <c r="A347" s="29">
        <f t="shared" si="39"/>
        <v>333</v>
      </c>
      <c r="B347" s="31">
        <f t="shared" si="34"/>
        <v>51058</v>
      </c>
      <c r="C347" s="5">
        <f t="shared" si="37"/>
        <v>1067.6457115005742</v>
      </c>
      <c r="D347" s="5">
        <f t="shared" si="38"/>
        <v>136.9969905855061</v>
      </c>
      <c r="E347" s="5">
        <f t="shared" si="35"/>
        <v>930.64872091506811</v>
      </c>
      <c r="F347" s="5">
        <f t="shared" si="36"/>
        <v>26933.145974442108</v>
      </c>
    </row>
    <row r="348" spans="1:6" x14ac:dyDescent="0.25">
      <c r="A348" s="29">
        <f t="shared" si="39"/>
        <v>334</v>
      </c>
      <c r="B348" s="31">
        <f t="shared" si="34"/>
        <v>51089</v>
      </c>
      <c r="C348" s="5">
        <f t="shared" si="37"/>
        <v>1067.6457115005742</v>
      </c>
      <c r="D348" s="5">
        <f t="shared" si="38"/>
        <v>132.42130104100701</v>
      </c>
      <c r="E348" s="5">
        <f t="shared" si="35"/>
        <v>935.22441045956714</v>
      </c>
      <c r="F348" s="5">
        <f t="shared" si="36"/>
        <v>25997.921563982542</v>
      </c>
    </row>
    <row r="349" spans="1:6" x14ac:dyDescent="0.25">
      <c r="A349" s="29">
        <f t="shared" si="39"/>
        <v>335</v>
      </c>
      <c r="B349" s="31">
        <f t="shared" si="34"/>
        <v>51119</v>
      </c>
      <c r="C349" s="5">
        <f t="shared" si="37"/>
        <v>1067.6457115005742</v>
      </c>
      <c r="D349" s="5">
        <f t="shared" si="38"/>
        <v>127.8231143562475</v>
      </c>
      <c r="E349" s="5">
        <f t="shared" si="35"/>
        <v>939.82259714432666</v>
      </c>
      <c r="F349" s="5">
        <f t="shared" si="36"/>
        <v>25058.098966838214</v>
      </c>
    </row>
    <row r="350" spans="1:6" x14ac:dyDescent="0.25">
      <c r="A350" s="29">
        <f t="shared" si="39"/>
        <v>336</v>
      </c>
      <c r="B350" s="31">
        <f t="shared" si="34"/>
        <v>51150</v>
      </c>
      <c r="C350" s="5">
        <f t="shared" si="37"/>
        <v>1067.6457115005742</v>
      </c>
      <c r="D350" s="5">
        <f t="shared" si="38"/>
        <v>123.20231992028788</v>
      </c>
      <c r="E350" s="5">
        <f t="shared" si="35"/>
        <v>944.44339158028629</v>
      </c>
      <c r="F350" s="5">
        <f t="shared" si="36"/>
        <v>24113.655575257926</v>
      </c>
    </row>
    <row r="351" spans="1:6" x14ac:dyDescent="0.25">
      <c r="A351" s="29">
        <f t="shared" si="39"/>
        <v>337</v>
      </c>
      <c r="B351" s="31">
        <f t="shared" si="34"/>
        <v>51181</v>
      </c>
      <c r="C351" s="5">
        <f t="shared" si="37"/>
        <v>1067.6457115005742</v>
      </c>
      <c r="D351" s="5">
        <f t="shared" si="38"/>
        <v>118.55880657835145</v>
      </c>
      <c r="E351" s="5">
        <f t="shared" si="35"/>
        <v>949.08690492222274</v>
      </c>
      <c r="F351" s="5">
        <f t="shared" si="36"/>
        <v>23164.568670335702</v>
      </c>
    </row>
    <row r="352" spans="1:6" x14ac:dyDescent="0.25">
      <c r="A352" s="29">
        <f t="shared" si="39"/>
        <v>338</v>
      </c>
      <c r="B352" s="31">
        <f t="shared" si="34"/>
        <v>51210</v>
      </c>
      <c r="C352" s="5">
        <f t="shared" si="37"/>
        <v>1067.6457115005742</v>
      </c>
      <c r="D352" s="5">
        <f t="shared" si="38"/>
        <v>113.89246262915053</v>
      </c>
      <c r="E352" s="5">
        <f t="shared" si="35"/>
        <v>953.75324887142369</v>
      </c>
      <c r="F352" s="5">
        <f t="shared" si="36"/>
        <v>22210.815421464278</v>
      </c>
    </row>
    <row r="353" spans="1:6" x14ac:dyDescent="0.25">
      <c r="A353" s="29">
        <f t="shared" si="39"/>
        <v>339</v>
      </c>
      <c r="B353" s="31">
        <f t="shared" si="34"/>
        <v>51241</v>
      </c>
      <c r="C353" s="5">
        <f t="shared" si="37"/>
        <v>1067.6457115005742</v>
      </c>
      <c r="D353" s="5">
        <f t="shared" si="38"/>
        <v>109.20317582219936</v>
      </c>
      <c r="E353" s="5">
        <f t="shared" si="35"/>
        <v>958.44253567837484</v>
      </c>
      <c r="F353" s="5">
        <f t="shared" si="36"/>
        <v>21252.372885785902</v>
      </c>
    </row>
    <row r="354" spans="1:6" x14ac:dyDescent="0.25">
      <c r="A354" s="29">
        <f t="shared" si="39"/>
        <v>340</v>
      </c>
      <c r="B354" s="31">
        <f t="shared" si="34"/>
        <v>51271</v>
      </c>
      <c r="C354" s="5">
        <f t="shared" si="37"/>
        <v>1067.6457115005742</v>
      </c>
      <c r="D354" s="5">
        <f t="shared" si="38"/>
        <v>104.49083335511402</v>
      </c>
      <c r="E354" s="5">
        <f t="shared" si="35"/>
        <v>963.1548781454602</v>
      </c>
      <c r="F354" s="5">
        <f t="shared" si="36"/>
        <v>20289.218007640444</v>
      </c>
    </row>
    <row r="355" spans="1:6" x14ac:dyDescent="0.25">
      <c r="A355" s="29">
        <f t="shared" si="39"/>
        <v>341</v>
      </c>
      <c r="B355" s="31">
        <f t="shared" si="34"/>
        <v>51302</v>
      </c>
      <c r="C355" s="5">
        <f t="shared" si="37"/>
        <v>1067.6457115005742</v>
      </c>
      <c r="D355" s="5">
        <f t="shared" si="38"/>
        <v>99.75532187089884</v>
      </c>
      <c r="E355" s="5">
        <f t="shared" si="35"/>
        <v>967.89038962967538</v>
      </c>
      <c r="F355" s="5">
        <f t="shared" si="36"/>
        <v>19321.327618010768</v>
      </c>
    </row>
    <row r="356" spans="1:6" x14ac:dyDescent="0.25">
      <c r="A356" s="29">
        <f t="shared" si="39"/>
        <v>342</v>
      </c>
      <c r="B356" s="31">
        <f t="shared" si="34"/>
        <v>51332</v>
      </c>
      <c r="C356" s="5">
        <f t="shared" si="37"/>
        <v>1067.6457115005742</v>
      </c>
      <c r="D356" s="5">
        <f t="shared" si="38"/>
        <v>94.996527455219606</v>
      </c>
      <c r="E356" s="5">
        <f t="shared" si="35"/>
        <v>972.64918404535456</v>
      </c>
      <c r="F356" s="5">
        <f t="shared" si="36"/>
        <v>18348.678433965411</v>
      </c>
    </row>
    <row r="357" spans="1:6" x14ac:dyDescent="0.25">
      <c r="A357" s="29">
        <f t="shared" si="39"/>
        <v>343</v>
      </c>
      <c r="B357" s="31">
        <f t="shared" si="34"/>
        <v>51363</v>
      </c>
      <c r="C357" s="5">
        <f t="shared" si="37"/>
        <v>1067.6457115005742</v>
      </c>
      <c r="D357" s="5">
        <f t="shared" si="38"/>
        <v>90.214335633663268</v>
      </c>
      <c r="E357" s="5">
        <f t="shared" si="35"/>
        <v>977.43137586691091</v>
      </c>
      <c r="F357" s="5">
        <f t="shared" si="36"/>
        <v>17371.247058098499</v>
      </c>
    </row>
    <row r="358" spans="1:6" x14ac:dyDescent="0.25">
      <c r="A358" s="29">
        <f t="shared" si="39"/>
        <v>344</v>
      </c>
      <c r="B358" s="31">
        <f t="shared" si="34"/>
        <v>51394</v>
      </c>
      <c r="C358" s="5">
        <f t="shared" si="37"/>
        <v>1067.6457115005742</v>
      </c>
      <c r="D358" s="5">
        <f t="shared" si="38"/>
        <v>85.408631368984288</v>
      </c>
      <c r="E358" s="5">
        <f t="shared" si="35"/>
        <v>982.23708013158989</v>
      </c>
      <c r="F358" s="5">
        <f t="shared" si="36"/>
        <v>16389.009977966911</v>
      </c>
    </row>
    <row r="359" spans="1:6" x14ac:dyDescent="0.25">
      <c r="A359" s="29">
        <f t="shared" si="39"/>
        <v>345</v>
      </c>
      <c r="B359" s="31">
        <f t="shared" ref="B359:B374" si="40">DATE(YEAR(B358),MONTH(B358)+1,DAY(B358))</f>
        <v>51424</v>
      </c>
      <c r="C359" s="5">
        <f t="shared" si="37"/>
        <v>1067.6457115005742</v>
      </c>
      <c r="D359" s="5">
        <f t="shared" si="38"/>
        <v>80.579299058337298</v>
      </c>
      <c r="E359" s="5">
        <f t="shared" ref="E359:E374" si="41">C359-D359</f>
        <v>987.06641244223692</v>
      </c>
      <c r="F359" s="5">
        <f t="shared" ref="F359:F374" si="42">F358-E359</f>
        <v>15401.943565524674</v>
      </c>
    </row>
    <row r="360" spans="1:6" x14ac:dyDescent="0.25">
      <c r="A360" s="29">
        <f t="shared" si="39"/>
        <v>346</v>
      </c>
      <c r="B360" s="31">
        <f t="shared" si="40"/>
        <v>51455</v>
      </c>
      <c r="C360" s="5">
        <f t="shared" si="37"/>
        <v>1067.6457115005742</v>
      </c>
      <c r="D360" s="5">
        <f t="shared" si="38"/>
        <v>75.726222530496315</v>
      </c>
      <c r="E360" s="5">
        <f t="shared" si="41"/>
        <v>991.91948897007785</v>
      </c>
      <c r="F360" s="5">
        <f t="shared" si="42"/>
        <v>14410.024076554597</v>
      </c>
    </row>
    <row r="361" spans="1:6" x14ac:dyDescent="0.25">
      <c r="A361" s="29">
        <f t="shared" si="39"/>
        <v>347</v>
      </c>
      <c r="B361" s="31">
        <f t="shared" si="40"/>
        <v>51485</v>
      </c>
      <c r="C361" s="5">
        <f t="shared" si="37"/>
        <v>1067.6457115005742</v>
      </c>
      <c r="D361" s="5">
        <f t="shared" si="38"/>
        <v>70.849285043060107</v>
      </c>
      <c r="E361" s="5">
        <f t="shared" si="41"/>
        <v>996.79642645751403</v>
      </c>
      <c r="F361" s="5">
        <f t="shared" si="42"/>
        <v>13413.227650097082</v>
      </c>
    </row>
    <row r="362" spans="1:6" x14ac:dyDescent="0.25">
      <c r="A362" s="29">
        <f t="shared" si="39"/>
        <v>348</v>
      </c>
      <c r="B362" s="31">
        <f t="shared" si="40"/>
        <v>51516</v>
      </c>
      <c r="C362" s="5">
        <f t="shared" si="37"/>
        <v>1067.6457115005742</v>
      </c>
      <c r="D362" s="5">
        <f t="shared" si="38"/>
        <v>65.948369279643984</v>
      </c>
      <c r="E362" s="5">
        <f t="shared" si="41"/>
        <v>1001.6973422209302</v>
      </c>
      <c r="F362" s="5">
        <f t="shared" si="42"/>
        <v>12411.530307876152</v>
      </c>
    </row>
    <row r="363" spans="1:6" x14ac:dyDescent="0.25">
      <c r="A363" s="29">
        <f t="shared" si="39"/>
        <v>349</v>
      </c>
      <c r="B363" s="31">
        <f t="shared" si="40"/>
        <v>51547</v>
      </c>
      <c r="C363" s="5">
        <f t="shared" si="37"/>
        <v>1067.6457115005742</v>
      </c>
      <c r="D363" s="5">
        <f t="shared" si="38"/>
        <v>61.023357347057747</v>
      </c>
      <c r="E363" s="5">
        <f t="shared" si="41"/>
        <v>1006.6223541535164</v>
      </c>
      <c r="F363" s="5">
        <f t="shared" si="42"/>
        <v>11404.907953722635</v>
      </c>
    </row>
    <row r="364" spans="1:6" x14ac:dyDescent="0.25">
      <c r="A364" s="29">
        <f t="shared" si="39"/>
        <v>350</v>
      </c>
      <c r="B364" s="31">
        <f t="shared" si="40"/>
        <v>51575</v>
      </c>
      <c r="C364" s="5">
        <f t="shared" si="37"/>
        <v>1067.6457115005742</v>
      </c>
      <c r="D364" s="5">
        <f t="shared" si="38"/>
        <v>56.074130772469623</v>
      </c>
      <c r="E364" s="5">
        <f t="shared" si="41"/>
        <v>1011.5715807281045</v>
      </c>
      <c r="F364" s="5">
        <f t="shared" si="42"/>
        <v>10393.33637299453</v>
      </c>
    </row>
    <row r="365" spans="1:6" x14ac:dyDescent="0.25">
      <c r="A365" s="29">
        <f t="shared" si="39"/>
        <v>351</v>
      </c>
      <c r="B365" s="31">
        <f t="shared" si="40"/>
        <v>51606</v>
      </c>
      <c r="C365" s="5">
        <f t="shared" si="37"/>
        <v>1067.6457115005742</v>
      </c>
      <c r="D365" s="5">
        <f t="shared" si="38"/>
        <v>51.100570500556437</v>
      </c>
      <c r="E365" s="5">
        <f t="shared" si="41"/>
        <v>1016.5451410000178</v>
      </c>
      <c r="F365" s="5">
        <f t="shared" si="42"/>
        <v>9376.7912319945135</v>
      </c>
    </row>
    <row r="366" spans="1:6" x14ac:dyDescent="0.25">
      <c r="A366" s="29">
        <f t="shared" si="39"/>
        <v>352</v>
      </c>
      <c r="B366" s="31">
        <f t="shared" si="40"/>
        <v>51636</v>
      </c>
      <c r="C366" s="5">
        <f t="shared" si="37"/>
        <v>1067.6457115005742</v>
      </c>
      <c r="D366" s="5">
        <f t="shared" si="38"/>
        <v>46.102556890639683</v>
      </c>
      <c r="E366" s="5">
        <f t="shared" si="41"/>
        <v>1021.5431546099345</v>
      </c>
      <c r="F366" s="5">
        <f t="shared" si="42"/>
        <v>8355.2480773845782</v>
      </c>
    </row>
    <row r="367" spans="1:6" x14ac:dyDescent="0.25">
      <c r="A367" s="29">
        <f t="shared" si="39"/>
        <v>353</v>
      </c>
      <c r="B367" s="31">
        <f t="shared" si="40"/>
        <v>51667</v>
      </c>
      <c r="C367" s="5">
        <f t="shared" si="37"/>
        <v>1067.6457115005742</v>
      </c>
      <c r="D367" s="5">
        <f t="shared" si="38"/>
        <v>41.079969713807508</v>
      </c>
      <c r="E367" s="5">
        <f t="shared" si="41"/>
        <v>1026.5657417867667</v>
      </c>
      <c r="F367" s="5">
        <f t="shared" si="42"/>
        <v>7328.6823355978113</v>
      </c>
    </row>
    <row r="368" spans="1:6" x14ac:dyDescent="0.25">
      <c r="A368" s="29">
        <f t="shared" si="39"/>
        <v>354</v>
      </c>
      <c r="B368" s="31">
        <f t="shared" si="40"/>
        <v>51697</v>
      </c>
      <c r="C368" s="5">
        <f t="shared" si="37"/>
        <v>1067.6457115005742</v>
      </c>
      <c r="D368" s="5">
        <f t="shared" si="38"/>
        <v>36.032688150022572</v>
      </c>
      <c r="E368" s="5">
        <f t="shared" si="41"/>
        <v>1031.6130233505517</v>
      </c>
      <c r="F368" s="5">
        <f t="shared" si="42"/>
        <v>6297.0693122472594</v>
      </c>
    </row>
    <row r="369" spans="1:6" x14ac:dyDescent="0.25">
      <c r="A369" s="29">
        <f t="shared" si="39"/>
        <v>355</v>
      </c>
      <c r="B369" s="31">
        <f t="shared" si="40"/>
        <v>51728</v>
      </c>
      <c r="C369" s="5">
        <f t="shared" si="37"/>
        <v>1067.6457115005742</v>
      </c>
      <c r="D369" s="5">
        <f t="shared" si="38"/>
        <v>30.96059078521569</v>
      </c>
      <c r="E369" s="5">
        <f t="shared" si="41"/>
        <v>1036.6851207153584</v>
      </c>
      <c r="F369" s="5">
        <f t="shared" si="42"/>
        <v>5260.3841915319008</v>
      </c>
    </row>
    <row r="370" spans="1:6" x14ac:dyDescent="0.25">
      <c r="A370" s="29">
        <f t="shared" si="39"/>
        <v>356</v>
      </c>
      <c r="B370" s="31">
        <f t="shared" si="40"/>
        <v>51759</v>
      </c>
      <c r="C370" s="5">
        <f t="shared" si="37"/>
        <v>1067.6457115005742</v>
      </c>
      <c r="D370" s="5">
        <f t="shared" si="38"/>
        <v>25.863555608365179</v>
      </c>
      <c r="E370" s="5">
        <f t="shared" si="41"/>
        <v>1041.7821558922089</v>
      </c>
      <c r="F370" s="5">
        <f t="shared" si="42"/>
        <v>4218.6020356396921</v>
      </c>
    </row>
    <row r="371" spans="1:6" x14ac:dyDescent="0.25">
      <c r="A371" s="29">
        <f t="shared" si="39"/>
        <v>357</v>
      </c>
      <c r="B371" s="31">
        <f t="shared" si="40"/>
        <v>51789</v>
      </c>
      <c r="C371" s="5">
        <f t="shared" si="37"/>
        <v>1067.6457115005742</v>
      </c>
      <c r="D371" s="5">
        <f t="shared" si="38"/>
        <v>20.74146000856182</v>
      </c>
      <c r="E371" s="5">
        <f t="shared" si="41"/>
        <v>1046.9042514920125</v>
      </c>
      <c r="F371" s="5">
        <f t="shared" si="42"/>
        <v>3171.6977841476796</v>
      </c>
    </row>
    <row r="372" spans="1:6" x14ac:dyDescent="0.25">
      <c r="A372" s="29">
        <f t="shared" si="39"/>
        <v>358</v>
      </c>
      <c r="B372" s="31">
        <f t="shared" si="40"/>
        <v>51820</v>
      </c>
      <c r="C372" s="5">
        <f t="shared" si="37"/>
        <v>1067.6457115005742</v>
      </c>
      <c r="D372" s="5">
        <f t="shared" si="38"/>
        <v>15.594180772059424</v>
      </c>
      <c r="E372" s="5">
        <f t="shared" si="41"/>
        <v>1052.0515307285148</v>
      </c>
      <c r="F372" s="5">
        <f t="shared" si="42"/>
        <v>2119.6462534191651</v>
      </c>
    </row>
    <row r="373" spans="1:6" x14ac:dyDescent="0.25">
      <c r="A373" s="29">
        <f t="shared" si="39"/>
        <v>359</v>
      </c>
      <c r="B373" s="31">
        <f t="shared" si="40"/>
        <v>51850</v>
      </c>
      <c r="C373" s="5">
        <f t="shared" si="37"/>
        <v>1067.6457115005742</v>
      </c>
      <c r="D373" s="5">
        <f t="shared" si="38"/>
        <v>10.421594079310895</v>
      </c>
      <c r="E373" s="5">
        <f t="shared" si="41"/>
        <v>1057.2241174212634</v>
      </c>
      <c r="F373" s="5">
        <f t="shared" si="42"/>
        <v>1062.4221359979017</v>
      </c>
    </row>
    <row r="374" spans="1:6" x14ac:dyDescent="0.25">
      <c r="A374" s="29">
        <f t="shared" si="39"/>
        <v>360</v>
      </c>
      <c r="B374" s="31">
        <f t="shared" si="40"/>
        <v>51881</v>
      </c>
      <c r="C374" s="5">
        <f t="shared" si="37"/>
        <v>1067.6457115005742</v>
      </c>
      <c r="D374" s="5">
        <f t="shared" si="38"/>
        <v>5.223575501989683</v>
      </c>
      <c r="E374" s="5">
        <f t="shared" si="41"/>
        <v>1062.4221359985845</v>
      </c>
      <c r="F374" s="5">
        <f t="shared" si="42"/>
        <v>-6.8280314735602587E-10</v>
      </c>
    </row>
    <row r="375" spans="1:6" x14ac:dyDescent="0.25">
      <c r="B375" s="1"/>
      <c r="C375" s="2"/>
      <c r="D375" s="2"/>
      <c r="E375" s="2"/>
      <c r="F375" s="2"/>
    </row>
    <row r="376" spans="1:6" x14ac:dyDescent="0.25">
      <c r="B376" s="1"/>
      <c r="C376" s="2"/>
      <c r="D376" s="2"/>
      <c r="E376" s="2"/>
      <c r="F376" s="2"/>
    </row>
    <row r="377" spans="1:6" x14ac:dyDescent="0.25">
      <c r="B377" s="1"/>
      <c r="C377" s="2"/>
      <c r="D377" s="2"/>
      <c r="E377" s="2"/>
      <c r="F377" s="2"/>
    </row>
    <row r="378" spans="1:6" x14ac:dyDescent="0.25">
      <c r="B378" s="1"/>
      <c r="C378" s="2"/>
      <c r="D378" s="2"/>
      <c r="E378" s="2"/>
      <c r="F378" s="2"/>
    </row>
    <row r="379" spans="1:6" x14ac:dyDescent="0.25">
      <c r="B379" s="1"/>
      <c r="C379" s="2"/>
      <c r="D379" s="2"/>
      <c r="E379" s="2"/>
      <c r="F379" s="2"/>
    </row>
    <row r="380" spans="1:6" x14ac:dyDescent="0.25">
      <c r="B380" s="1"/>
      <c r="C380" s="2"/>
      <c r="D380" s="2"/>
      <c r="E380" s="2"/>
      <c r="F380" s="2"/>
    </row>
    <row r="381" spans="1:6" x14ac:dyDescent="0.25">
      <c r="B381" s="1"/>
      <c r="C381" s="2"/>
      <c r="D381" s="2"/>
      <c r="E381" s="2"/>
      <c r="F381" s="2"/>
    </row>
    <row r="382" spans="1:6" x14ac:dyDescent="0.25">
      <c r="B382" s="1"/>
      <c r="C382" s="2"/>
      <c r="D382" s="2"/>
      <c r="E382" s="2"/>
      <c r="F382" s="2"/>
    </row>
    <row r="383" spans="1:6" x14ac:dyDescent="0.25">
      <c r="B383" s="1"/>
      <c r="C383" s="2"/>
      <c r="D383" s="2"/>
      <c r="E383" s="2"/>
      <c r="F383" s="2"/>
    </row>
    <row r="384" spans="1:6" x14ac:dyDescent="0.25">
      <c r="B384" s="1"/>
      <c r="C384" s="2"/>
      <c r="D384" s="2"/>
      <c r="E384" s="2"/>
      <c r="F384" s="2"/>
    </row>
    <row r="385" spans="2:6" x14ac:dyDescent="0.25">
      <c r="B385" s="1"/>
      <c r="C385" s="2"/>
      <c r="D385" s="2"/>
      <c r="E385" s="2"/>
      <c r="F385" s="2"/>
    </row>
    <row r="386" spans="2:6" x14ac:dyDescent="0.25">
      <c r="B386" s="1"/>
      <c r="C386" s="2"/>
      <c r="D386" s="2"/>
      <c r="E386" s="2"/>
      <c r="F386" s="2"/>
    </row>
    <row r="387" spans="2:6" x14ac:dyDescent="0.25">
      <c r="B387" s="1"/>
      <c r="C387" s="2"/>
      <c r="D387" s="2"/>
      <c r="E387" s="2"/>
      <c r="F387" s="2"/>
    </row>
    <row r="388" spans="2:6" x14ac:dyDescent="0.25">
      <c r="B388" s="1"/>
      <c r="C388" s="2"/>
      <c r="D388" s="2"/>
      <c r="E388" s="2"/>
      <c r="F388" s="2"/>
    </row>
    <row r="389" spans="2:6" x14ac:dyDescent="0.25">
      <c r="B389" s="1"/>
      <c r="C389" s="2"/>
      <c r="D389" s="2"/>
      <c r="E389" s="2"/>
      <c r="F389" s="2"/>
    </row>
    <row r="390" spans="2:6" x14ac:dyDescent="0.25">
      <c r="B390" s="1"/>
      <c r="C390" s="2"/>
      <c r="D390" s="2"/>
      <c r="E390" s="2"/>
      <c r="F390" s="2"/>
    </row>
    <row r="391" spans="2:6" x14ac:dyDescent="0.25">
      <c r="B391" s="1"/>
      <c r="C391" s="2"/>
      <c r="D391" s="2"/>
      <c r="E391" s="2"/>
      <c r="F391" s="2"/>
    </row>
    <row r="392" spans="2:6" x14ac:dyDescent="0.25">
      <c r="B392" s="1"/>
      <c r="C392" s="2"/>
      <c r="D392" s="2"/>
      <c r="E392" s="2"/>
      <c r="F392" s="2"/>
    </row>
    <row r="393" spans="2:6" x14ac:dyDescent="0.25">
      <c r="B393" s="1"/>
      <c r="C393" s="2"/>
      <c r="D393" s="2"/>
      <c r="E393" s="2"/>
      <c r="F393" s="2"/>
    </row>
    <row r="394" spans="2:6" x14ac:dyDescent="0.25">
      <c r="B394" s="1"/>
      <c r="C394" s="2"/>
      <c r="D394" s="2"/>
      <c r="E394" s="2"/>
      <c r="F394" s="2"/>
    </row>
    <row r="395" spans="2:6" x14ac:dyDescent="0.25">
      <c r="B395" s="1"/>
      <c r="C395" s="2"/>
      <c r="D395" s="2"/>
      <c r="E395" s="2"/>
      <c r="F395" s="2"/>
    </row>
    <row r="396" spans="2:6" x14ac:dyDescent="0.25">
      <c r="B396" s="1"/>
      <c r="C396" s="2"/>
      <c r="D396" s="2"/>
      <c r="E396" s="2"/>
      <c r="F396" s="2"/>
    </row>
    <row r="397" spans="2:6" x14ac:dyDescent="0.25">
      <c r="B397" s="1"/>
      <c r="C397" s="2"/>
      <c r="D397" s="2"/>
      <c r="E397" s="2"/>
      <c r="F397" s="2"/>
    </row>
    <row r="398" spans="2:6" x14ac:dyDescent="0.25">
      <c r="B398" s="1"/>
      <c r="C398" s="2"/>
      <c r="D398" s="2"/>
      <c r="E398" s="2"/>
      <c r="F398" s="2"/>
    </row>
    <row r="399" spans="2:6" x14ac:dyDescent="0.25">
      <c r="B399" s="1"/>
      <c r="C399" s="2"/>
      <c r="D399" s="2"/>
      <c r="E399" s="2"/>
      <c r="F399" s="2"/>
    </row>
    <row r="400" spans="2:6" x14ac:dyDescent="0.25">
      <c r="B400" s="1"/>
      <c r="C400" s="2"/>
      <c r="D400" s="2"/>
      <c r="E400" s="2"/>
      <c r="F400" s="2"/>
    </row>
  </sheetData>
  <mergeCells count="9">
    <mergeCell ref="A7:B7"/>
    <mergeCell ref="A8:B8"/>
    <mergeCell ref="A9:B9"/>
    <mergeCell ref="A10:B10"/>
    <mergeCell ref="A2:C2"/>
    <mergeCell ref="A3:B3"/>
    <mergeCell ref="A4:B4"/>
    <mergeCell ref="A5:B5"/>
    <mergeCell ref="A6:B6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00"/>
  <sheetViews>
    <sheetView showGridLines="0" workbookViewId="0"/>
  </sheetViews>
  <sheetFormatPr defaultRowHeight="15" x14ac:dyDescent="0.25"/>
  <cols>
    <col min="1" max="1" width="10.5703125" customWidth="1"/>
    <col min="2" max="2" width="12.5703125" bestFit="1" customWidth="1"/>
    <col min="3" max="3" width="14.5703125" bestFit="1" customWidth="1"/>
    <col min="4" max="4" width="14.5703125" customWidth="1"/>
    <col min="5" max="5" width="12" bestFit="1" customWidth="1"/>
    <col min="6" max="7" width="13.28515625" bestFit="1" customWidth="1"/>
    <col min="8" max="8" width="12.5703125" bestFit="1" customWidth="1"/>
    <col min="10" max="10" width="11.5703125" bestFit="1" customWidth="1"/>
  </cols>
  <sheetData>
    <row r="1" spans="1:11" ht="21" x14ac:dyDescent="0.35">
      <c r="A1" s="10" t="s">
        <v>25</v>
      </c>
    </row>
    <row r="2" spans="1:11" ht="31.5" customHeight="1" x14ac:dyDescent="0.25">
      <c r="A2" s="49" t="s">
        <v>23</v>
      </c>
      <c r="B2" s="49"/>
      <c r="C2" s="49"/>
      <c r="E2" s="3"/>
    </row>
    <row r="3" spans="1:11" x14ac:dyDescent="0.25">
      <c r="A3" s="47" t="s">
        <v>28</v>
      </c>
      <c r="B3" s="47"/>
      <c r="C3" s="30">
        <v>225000</v>
      </c>
    </row>
    <row r="4" spans="1:11" x14ac:dyDescent="0.25">
      <c r="A4" s="47" t="s">
        <v>29</v>
      </c>
      <c r="B4" s="47"/>
      <c r="C4" s="26">
        <f>Purchase_Price*0.2</f>
        <v>45000</v>
      </c>
    </row>
    <row r="5" spans="1:11" x14ac:dyDescent="0.25">
      <c r="A5" s="47" t="s">
        <v>30</v>
      </c>
      <c r="B5" s="47"/>
      <c r="C5" s="27">
        <f>Purchase_Price-Down_Payment</f>
        <v>180000</v>
      </c>
    </row>
    <row r="6" spans="1:11" x14ac:dyDescent="0.25">
      <c r="A6" s="47" t="s">
        <v>31</v>
      </c>
      <c r="B6" s="47"/>
      <c r="C6" s="24">
        <v>5.8999999999999997E-2</v>
      </c>
    </row>
    <row r="7" spans="1:11" x14ac:dyDescent="0.25">
      <c r="A7" s="47" t="s">
        <v>32</v>
      </c>
      <c r="B7" s="47"/>
      <c r="C7" s="40">
        <v>15</v>
      </c>
    </row>
    <row r="8" spans="1:11" x14ac:dyDescent="0.25">
      <c r="A8" s="47" t="s">
        <v>34</v>
      </c>
      <c r="B8" s="47"/>
      <c r="C8" s="21">
        <f>-PMT(Rate/12,Term*12,Amount_Financed)</f>
        <v>1509.2347858757892</v>
      </c>
    </row>
    <row r="9" spans="1:11" x14ac:dyDescent="0.25">
      <c r="A9" s="47" t="s">
        <v>33</v>
      </c>
      <c r="B9" s="47"/>
      <c r="C9" s="23">
        <v>40923</v>
      </c>
    </row>
    <row r="12" spans="1:11" x14ac:dyDescent="0.25">
      <c r="A12" s="18" t="s">
        <v>26</v>
      </c>
      <c r="B12" s="18" t="s">
        <v>5</v>
      </c>
      <c r="C12" s="18" t="s">
        <v>12</v>
      </c>
      <c r="D12" s="18" t="s">
        <v>6</v>
      </c>
      <c r="E12" s="18" t="s">
        <v>35</v>
      </c>
      <c r="F12" s="18" t="s">
        <v>7</v>
      </c>
      <c r="G12" s="18" t="s">
        <v>8</v>
      </c>
      <c r="H12" s="18" t="s">
        <v>9</v>
      </c>
    </row>
    <row r="13" spans="1:11" x14ac:dyDescent="0.25">
      <c r="A13" s="36"/>
      <c r="B13" s="38" t="s">
        <v>27</v>
      </c>
      <c r="C13" s="37"/>
      <c r="D13" s="39">
        <f>SUMIF($H15:$H374,"&gt;=-1",D15:D374)</f>
        <v>263171.45828069834</v>
      </c>
      <c r="E13" s="39">
        <f>SUMIF($H15:$H374,"&gt;=-1",E15:E374)</f>
        <v>500</v>
      </c>
      <c r="F13" s="39">
        <f>SUMIF($H15:$H374,"&gt;=-1",F15:F374)</f>
        <v>83671.458280697596</v>
      </c>
      <c r="G13" s="39">
        <f>SUMIF($H15:$H374,"&gt;=-1",G15:G374)</f>
        <v>180000.00000000015</v>
      </c>
      <c r="H13" s="36"/>
      <c r="J13" s="28"/>
      <c r="K13" s="45"/>
    </row>
    <row r="14" spans="1:11" x14ac:dyDescent="0.25">
      <c r="A14" s="20"/>
      <c r="B14" s="19">
        <f>Loan_Date</f>
        <v>40923</v>
      </c>
      <c r="C14" s="20"/>
      <c r="D14" s="21"/>
      <c r="E14" s="21"/>
      <c r="F14" s="20"/>
      <c r="G14" s="20"/>
      <c r="H14" s="22">
        <f>Amount_Financed</f>
        <v>180000</v>
      </c>
    </row>
    <row r="15" spans="1:11" x14ac:dyDescent="0.25">
      <c r="A15" s="29">
        <v>1</v>
      </c>
      <c r="B15" s="43">
        <f>DATE(YEAR(Loan_Date),MONTH(Loan_Date)+A15,DAY(Loan_Date))</f>
        <v>40954</v>
      </c>
      <c r="C15" s="24">
        <f>Rate</f>
        <v>5.8999999999999997E-2</v>
      </c>
      <c r="D15" s="25">
        <f>Monthly_Payment</f>
        <v>1509.2347858757892</v>
      </c>
      <c r="E15" s="26"/>
      <c r="F15" s="27">
        <f>H14*(C15/12)</f>
        <v>885</v>
      </c>
      <c r="G15" s="27">
        <f>(D15-F15)+E15</f>
        <v>624.23478587578916</v>
      </c>
      <c r="H15" s="27">
        <f>H14-G15</f>
        <v>179375.7652141242</v>
      </c>
      <c r="J15" s="42"/>
    </row>
    <row r="16" spans="1:11" x14ac:dyDescent="0.25">
      <c r="A16" s="29">
        <f t="shared" ref="A16:A79" si="0">A15+1</f>
        <v>2</v>
      </c>
      <c r="B16" s="43">
        <f>DATE(YEAR(Loan_Date),MONTH(Loan_Date)+A16,DAY(Loan_Date))</f>
        <v>40983</v>
      </c>
      <c r="C16" s="24">
        <f>C15</f>
        <v>5.8999999999999997E-2</v>
      </c>
      <c r="D16" s="41">
        <f t="shared" ref="D16:D79" si="1">IF(C16&lt;&gt;C15,-PMT(C16/12,(Term*12)-A15,H15),D15)</f>
        <v>1509.2347858757892</v>
      </c>
      <c r="E16" s="26"/>
      <c r="F16" s="27">
        <f t="shared" ref="F16:F79" si="2">H15*(C16/12)</f>
        <v>881.93084563611058</v>
      </c>
      <c r="G16" s="27">
        <f t="shared" ref="G16:G79" si="3">(D16-F16)+E16</f>
        <v>627.30394023967858</v>
      </c>
      <c r="H16" s="27">
        <f t="shared" ref="H16:H79" si="4">H15-G16</f>
        <v>178748.46127388452</v>
      </c>
      <c r="J16" s="42"/>
    </row>
    <row r="17" spans="1:10" x14ac:dyDescent="0.25">
      <c r="A17" s="29">
        <f t="shared" si="0"/>
        <v>3</v>
      </c>
      <c r="B17" s="43">
        <f>DATE(YEAR(Loan_Date),MONTH(Loan_Date)+A17,DAY(Loan_Date))</f>
        <v>41014</v>
      </c>
      <c r="C17" s="24">
        <f t="shared" ref="C17:C80" si="5">C16</f>
        <v>5.8999999999999997E-2</v>
      </c>
      <c r="D17" s="41">
        <f t="shared" si="1"/>
        <v>1509.2347858757892</v>
      </c>
      <c r="E17" s="26"/>
      <c r="F17" s="27">
        <f t="shared" si="2"/>
        <v>878.84660126326548</v>
      </c>
      <c r="G17" s="27">
        <f t="shared" si="3"/>
        <v>630.38818461252367</v>
      </c>
      <c r="H17" s="27">
        <f t="shared" si="4"/>
        <v>178118.07308927199</v>
      </c>
      <c r="J17" s="42"/>
    </row>
    <row r="18" spans="1:10" x14ac:dyDescent="0.25">
      <c r="A18" s="29">
        <f t="shared" si="0"/>
        <v>4</v>
      </c>
      <c r="B18" s="43">
        <f>DATE(YEAR(Loan_Date),MONTH(Loan_Date)+A18,DAY(Loan_Date))</f>
        <v>41044</v>
      </c>
      <c r="C18" s="24">
        <f t="shared" si="5"/>
        <v>5.8999999999999997E-2</v>
      </c>
      <c r="D18" s="41">
        <f t="shared" si="1"/>
        <v>1509.2347858757892</v>
      </c>
      <c r="E18" s="26"/>
      <c r="F18" s="27">
        <f t="shared" si="2"/>
        <v>875.74719268892056</v>
      </c>
      <c r="G18" s="27">
        <f t="shared" si="3"/>
        <v>633.48759318686859</v>
      </c>
      <c r="H18" s="27">
        <f t="shared" si="4"/>
        <v>177484.58549608511</v>
      </c>
      <c r="J18" s="42"/>
    </row>
    <row r="19" spans="1:10" x14ac:dyDescent="0.25">
      <c r="A19" s="29">
        <f t="shared" si="0"/>
        <v>5</v>
      </c>
      <c r="B19" s="43">
        <v>41516</v>
      </c>
      <c r="C19" s="24">
        <f t="shared" si="5"/>
        <v>5.8999999999999997E-2</v>
      </c>
      <c r="D19" s="41">
        <f t="shared" si="1"/>
        <v>1509.2347858757892</v>
      </c>
      <c r="E19" s="26"/>
      <c r="F19" s="27">
        <f t="shared" si="2"/>
        <v>872.63254535575174</v>
      </c>
      <c r="G19" s="27">
        <f t="shared" si="3"/>
        <v>636.60224052003741</v>
      </c>
      <c r="H19" s="27">
        <f t="shared" si="4"/>
        <v>176847.98325556508</v>
      </c>
      <c r="J19" s="42"/>
    </row>
    <row r="20" spans="1:10" x14ac:dyDescent="0.25">
      <c r="A20" s="29">
        <f t="shared" si="0"/>
        <v>6</v>
      </c>
      <c r="B20" s="43">
        <f t="shared" ref="B20:B83" si="6">DATE(YEAR(Loan_Date),MONTH(Loan_Date)+A20,DAY(Loan_Date))</f>
        <v>41105</v>
      </c>
      <c r="C20" s="24">
        <f t="shared" si="5"/>
        <v>5.8999999999999997E-2</v>
      </c>
      <c r="D20" s="41">
        <f t="shared" si="1"/>
        <v>1509.2347858757892</v>
      </c>
      <c r="E20" s="26"/>
      <c r="F20" s="27">
        <f t="shared" si="2"/>
        <v>869.50258433986164</v>
      </c>
      <c r="G20" s="27">
        <f t="shared" si="3"/>
        <v>639.73220153592752</v>
      </c>
      <c r="H20" s="27">
        <f t="shared" si="4"/>
        <v>176208.25105402916</v>
      </c>
      <c r="J20" s="42"/>
    </row>
    <row r="21" spans="1:10" x14ac:dyDescent="0.25">
      <c r="A21" s="29">
        <f t="shared" si="0"/>
        <v>7</v>
      </c>
      <c r="B21" s="43">
        <f t="shared" si="6"/>
        <v>41136</v>
      </c>
      <c r="C21" s="24">
        <v>5.7500000000000002E-2</v>
      </c>
      <c r="D21" s="41">
        <f t="shared" si="1"/>
        <v>1495.1404636446161</v>
      </c>
      <c r="E21" s="26"/>
      <c r="F21" s="27">
        <f t="shared" si="2"/>
        <v>844.33120296722313</v>
      </c>
      <c r="G21" s="27">
        <f t="shared" si="3"/>
        <v>650.80926067739301</v>
      </c>
      <c r="H21" s="27">
        <f t="shared" si="4"/>
        <v>175557.44179335175</v>
      </c>
      <c r="J21" s="42"/>
    </row>
    <row r="22" spans="1:10" x14ac:dyDescent="0.25">
      <c r="A22" s="29">
        <f t="shared" si="0"/>
        <v>8</v>
      </c>
      <c r="B22" s="43">
        <f t="shared" si="6"/>
        <v>41167</v>
      </c>
      <c r="C22" s="24">
        <f t="shared" si="5"/>
        <v>5.7500000000000002E-2</v>
      </c>
      <c r="D22" s="41">
        <f t="shared" si="1"/>
        <v>1495.1404636446161</v>
      </c>
      <c r="E22" s="26"/>
      <c r="F22" s="27">
        <f t="shared" si="2"/>
        <v>841.21274192647729</v>
      </c>
      <c r="G22" s="27">
        <f t="shared" si="3"/>
        <v>653.92772171813886</v>
      </c>
      <c r="H22" s="27">
        <f t="shared" si="4"/>
        <v>174903.5140716336</v>
      </c>
      <c r="J22" s="42"/>
    </row>
    <row r="23" spans="1:10" x14ac:dyDescent="0.25">
      <c r="A23" s="29">
        <f t="shared" si="0"/>
        <v>9</v>
      </c>
      <c r="B23" s="43">
        <f t="shared" si="6"/>
        <v>41197</v>
      </c>
      <c r="C23" s="24">
        <f t="shared" si="5"/>
        <v>5.7500000000000002E-2</v>
      </c>
      <c r="D23" s="41">
        <f t="shared" si="1"/>
        <v>1495.1404636446161</v>
      </c>
      <c r="E23" s="26"/>
      <c r="F23" s="27">
        <f t="shared" si="2"/>
        <v>838.07933825991108</v>
      </c>
      <c r="G23" s="27">
        <f t="shared" si="3"/>
        <v>657.06112538470506</v>
      </c>
      <c r="H23" s="27">
        <f t="shared" si="4"/>
        <v>174246.4529462489</v>
      </c>
      <c r="J23" s="42"/>
    </row>
    <row r="24" spans="1:10" x14ac:dyDescent="0.25">
      <c r="A24" s="29">
        <f t="shared" si="0"/>
        <v>10</v>
      </c>
      <c r="B24" s="43">
        <f t="shared" si="6"/>
        <v>41228</v>
      </c>
      <c r="C24" s="24">
        <f t="shared" si="5"/>
        <v>5.7500000000000002E-2</v>
      </c>
      <c r="D24" s="41">
        <f t="shared" si="1"/>
        <v>1495.1404636446161</v>
      </c>
      <c r="E24" s="26">
        <v>500</v>
      </c>
      <c r="F24" s="27">
        <f t="shared" si="2"/>
        <v>834.9309203674427</v>
      </c>
      <c r="G24" s="27">
        <f t="shared" si="3"/>
        <v>1160.2095432771735</v>
      </c>
      <c r="H24" s="27">
        <f t="shared" si="4"/>
        <v>173086.24340297174</v>
      </c>
      <c r="J24" s="42"/>
    </row>
    <row r="25" spans="1:10" x14ac:dyDescent="0.25">
      <c r="A25" s="29">
        <f t="shared" si="0"/>
        <v>11</v>
      </c>
      <c r="B25" s="43">
        <f t="shared" si="6"/>
        <v>41258</v>
      </c>
      <c r="C25" s="24">
        <f t="shared" si="5"/>
        <v>5.7500000000000002E-2</v>
      </c>
      <c r="D25" s="41">
        <f t="shared" si="1"/>
        <v>1495.1404636446161</v>
      </c>
      <c r="E25" s="26"/>
      <c r="F25" s="27">
        <f t="shared" si="2"/>
        <v>829.37158297257304</v>
      </c>
      <c r="G25" s="27">
        <f t="shared" si="3"/>
        <v>665.76888067204311</v>
      </c>
      <c r="H25" s="27">
        <f t="shared" si="4"/>
        <v>172420.47452229969</v>
      </c>
      <c r="J25" s="42"/>
    </row>
    <row r="26" spans="1:10" x14ac:dyDescent="0.25">
      <c r="A26" s="29">
        <f t="shared" si="0"/>
        <v>12</v>
      </c>
      <c r="B26" s="43">
        <f t="shared" si="6"/>
        <v>41289</v>
      </c>
      <c r="C26" s="24">
        <f t="shared" si="5"/>
        <v>5.7500000000000002E-2</v>
      </c>
      <c r="D26" s="41">
        <f t="shared" si="1"/>
        <v>1495.1404636446161</v>
      </c>
      <c r="E26" s="26"/>
      <c r="F26" s="27">
        <f t="shared" si="2"/>
        <v>826.18144041935273</v>
      </c>
      <c r="G26" s="27">
        <f t="shared" si="3"/>
        <v>668.95902322526342</v>
      </c>
      <c r="H26" s="27">
        <f t="shared" si="4"/>
        <v>171751.51549907442</v>
      </c>
      <c r="J26" s="42"/>
    </row>
    <row r="27" spans="1:10" x14ac:dyDescent="0.25">
      <c r="A27" s="29">
        <f t="shared" si="0"/>
        <v>13</v>
      </c>
      <c r="B27" s="43">
        <f t="shared" si="6"/>
        <v>41320</v>
      </c>
      <c r="C27" s="24">
        <v>5.3999999999999999E-2</v>
      </c>
      <c r="D27" s="41">
        <f t="shared" si="1"/>
        <v>1459.1976594260425</v>
      </c>
      <c r="E27" s="26"/>
      <c r="F27" s="27">
        <f t="shared" si="2"/>
        <v>772.88181974583483</v>
      </c>
      <c r="G27" s="27">
        <f t="shared" si="3"/>
        <v>686.31583968020766</v>
      </c>
      <c r="H27" s="27">
        <f t="shared" si="4"/>
        <v>171065.19965939422</v>
      </c>
      <c r="J27" s="42"/>
    </row>
    <row r="28" spans="1:10" x14ac:dyDescent="0.25">
      <c r="A28" s="29">
        <f t="shared" si="0"/>
        <v>14</v>
      </c>
      <c r="B28" s="43">
        <f t="shared" si="6"/>
        <v>41348</v>
      </c>
      <c r="C28" s="24">
        <f t="shared" si="5"/>
        <v>5.3999999999999999E-2</v>
      </c>
      <c r="D28" s="41">
        <f t="shared" si="1"/>
        <v>1459.1976594260425</v>
      </c>
      <c r="E28" s="26"/>
      <c r="F28" s="27">
        <f>H27*(C28/12)</f>
        <v>769.79339846727396</v>
      </c>
      <c r="G28" s="27">
        <f t="shared" si="3"/>
        <v>689.40426095876853</v>
      </c>
      <c r="H28" s="27">
        <f t="shared" si="4"/>
        <v>170375.79539843544</v>
      </c>
      <c r="J28" s="42"/>
    </row>
    <row r="29" spans="1:10" x14ac:dyDescent="0.25">
      <c r="A29" s="29">
        <f t="shared" si="0"/>
        <v>15</v>
      </c>
      <c r="B29" s="43">
        <f t="shared" si="6"/>
        <v>41379</v>
      </c>
      <c r="C29" s="24">
        <f t="shared" si="5"/>
        <v>5.3999999999999999E-2</v>
      </c>
      <c r="D29" s="41">
        <f t="shared" si="1"/>
        <v>1459.1976594260425</v>
      </c>
      <c r="E29" s="26"/>
      <c r="F29" s="27">
        <f t="shared" si="2"/>
        <v>766.69107929295944</v>
      </c>
      <c r="G29" s="27">
        <f t="shared" si="3"/>
        <v>692.50658013308305</v>
      </c>
      <c r="H29" s="27">
        <f t="shared" si="4"/>
        <v>169683.28881830236</v>
      </c>
      <c r="J29" s="42"/>
    </row>
    <row r="30" spans="1:10" x14ac:dyDescent="0.25">
      <c r="A30" s="29">
        <f t="shared" si="0"/>
        <v>16</v>
      </c>
      <c r="B30" s="43">
        <f t="shared" si="6"/>
        <v>41409</v>
      </c>
      <c r="C30" s="24">
        <f t="shared" si="5"/>
        <v>5.3999999999999999E-2</v>
      </c>
      <c r="D30" s="41">
        <f t="shared" si="1"/>
        <v>1459.1976594260425</v>
      </c>
      <c r="E30" s="26"/>
      <c r="F30" s="27">
        <f t="shared" si="2"/>
        <v>763.57479968236055</v>
      </c>
      <c r="G30" s="27">
        <f t="shared" si="3"/>
        <v>695.62285974368194</v>
      </c>
      <c r="H30" s="27">
        <f t="shared" si="4"/>
        <v>168987.66595855867</v>
      </c>
    </row>
    <row r="31" spans="1:10" x14ac:dyDescent="0.25">
      <c r="A31" s="29">
        <f t="shared" si="0"/>
        <v>17</v>
      </c>
      <c r="B31" s="43">
        <f t="shared" si="6"/>
        <v>41440</v>
      </c>
      <c r="C31" s="24">
        <f t="shared" si="5"/>
        <v>5.3999999999999999E-2</v>
      </c>
      <c r="D31" s="41">
        <f t="shared" si="1"/>
        <v>1459.1976594260425</v>
      </c>
      <c r="E31" s="26"/>
      <c r="F31" s="27">
        <f t="shared" si="2"/>
        <v>760.44449681351398</v>
      </c>
      <c r="G31" s="27">
        <f t="shared" si="3"/>
        <v>698.75316261252851</v>
      </c>
      <c r="H31" s="27">
        <f t="shared" si="4"/>
        <v>168288.91279594615</v>
      </c>
    </row>
    <row r="32" spans="1:10" x14ac:dyDescent="0.25">
      <c r="A32" s="29">
        <f t="shared" si="0"/>
        <v>18</v>
      </c>
      <c r="B32" s="43">
        <f t="shared" si="6"/>
        <v>41470</v>
      </c>
      <c r="C32" s="24">
        <f t="shared" si="5"/>
        <v>5.3999999999999999E-2</v>
      </c>
      <c r="D32" s="41">
        <f t="shared" si="1"/>
        <v>1459.1976594260425</v>
      </c>
      <c r="E32" s="26"/>
      <c r="F32" s="27">
        <f t="shared" si="2"/>
        <v>757.30010758175763</v>
      </c>
      <c r="G32" s="27">
        <f t="shared" si="3"/>
        <v>701.89755184428486</v>
      </c>
      <c r="H32" s="27">
        <f t="shared" si="4"/>
        <v>167587.01524410187</v>
      </c>
    </row>
    <row r="33" spans="1:8" x14ac:dyDescent="0.25">
      <c r="A33" s="29">
        <f t="shared" si="0"/>
        <v>19</v>
      </c>
      <c r="B33" s="43">
        <f t="shared" si="6"/>
        <v>41501</v>
      </c>
      <c r="C33" s="24">
        <f t="shared" si="5"/>
        <v>5.3999999999999999E-2</v>
      </c>
      <c r="D33" s="41">
        <f t="shared" si="1"/>
        <v>1459.1976594260425</v>
      </c>
      <c r="E33" s="26"/>
      <c r="F33" s="27">
        <f t="shared" si="2"/>
        <v>754.14156859845832</v>
      </c>
      <c r="G33" s="27">
        <f t="shared" si="3"/>
        <v>705.05609082758417</v>
      </c>
      <c r="H33" s="27">
        <f t="shared" si="4"/>
        <v>166881.95915327428</v>
      </c>
    </row>
    <row r="34" spans="1:8" x14ac:dyDescent="0.25">
      <c r="A34" s="29">
        <f t="shared" si="0"/>
        <v>20</v>
      </c>
      <c r="B34" s="43">
        <f t="shared" si="6"/>
        <v>41532</v>
      </c>
      <c r="C34" s="24">
        <f t="shared" si="5"/>
        <v>5.3999999999999999E-2</v>
      </c>
      <c r="D34" s="41">
        <f t="shared" si="1"/>
        <v>1459.1976594260425</v>
      </c>
      <c r="E34" s="26"/>
      <c r="F34" s="27">
        <f t="shared" si="2"/>
        <v>750.96881618973418</v>
      </c>
      <c r="G34" s="27">
        <f t="shared" si="3"/>
        <v>708.22884323630831</v>
      </c>
      <c r="H34" s="27">
        <f t="shared" si="4"/>
        <v>166173.73031003796</v>
      </c>
    </row>
    <row r="35" spans="1:8" x14ac:dyDescent="0.25">
      <c r="A35" s="29">
        <f t="shared" si="0"/>
        <v>21</v>
      </c>
      <c r="B35" s="43">
        <f t="shared" si="6"/>
        <v>41562</v>
      </c>
      <c r="C35" s="24">
        <f t="shared" si="5"/>
        <v>5.3999999999999999E-2</v>
      </c>
      <c r="D35" s="41">
        <f t="shared" si="1"/>
        <v>1459.1976594260425</v>
      </c>
      <c r="E35" s="26"/>
      <c r="F35" s="27">
        <f t="shared" si="2"/>
        <v>747.7817863951708</v>
      </c>
      <c r="G35" s="27">
        <f t="shared" si="3"/>
        <v>711.41587303087169</v>
      </c>
      <c r="H35" s="27">
        <f t="shared" si="4"/>
        <v>165462.31443700709</v>
      </c>
    </row>
    <row r="36" spans="1:8" x14ac:dyDescent="0.25">
      <c r="A36" s="29">
        <f t="shared" si="0"/>
        <v>22</v>
      </c>
      <c r="B36" s="43">
        <f t="shared" si="6"/>
        <v>41593</v>
      </c>
      <c r="C36" s="24">
        <f t="shared" si="5"/>
        <v>5.3999999999999999E-2</v>
      </c>
      <c r="D36" s="41">
        <f t="shared" si="1"/>
        <v>1459.1976594260425</v>
      </c>
      <c r="E36" s="26"/>
      <c r="F36" s="27">
        <f t="shared" si="2"/>
        <v>744.58041496653186</v>
      </c>
      <c r="G36" s="27">
        <f t="shared" si="3"/>
        <v>714.61724445951063</v>
      </c>
      <c r="H36" s="27">
        <f t="shared" si="4"/>
        <v>164747.69719254758</v>
      </c>
    </row>
    <row r="37" spans="1:8" x14ac:dyDescent="0.25">
      <c r="A37" s="29">
        <f t="shared" si="0"/>
        <v>23</v>
      </c>
      <c r="B37" s="43">
        <f t="shared" si="6"/>
        <v>41623</v>
      </c>
      <c r="C37" s="24">
        <f t="shared" si="5"/>
        <v>5.3999999999999999E-2</v>
      </c>
      <c r="D37" s="41">
        <f t="shared" si="1"/>
        <v>1459.1976594260425</v>
      </c>
      <c r="E37" s="26"/>
      <c r="F37" s="27">
        <f t="shared" si="2"/>
        <v>741.36463736646408</v>
      </c>
      <c r="G37" s="27">
        <f t="shared" si="3"/>
        <v>717.83302205957841</v>
      </c>
      <c r="H37" s="27">
        <f t="shared" si="4"/>
        <v>164029.864170488</v>
      </c>
    </row>
    <row r="38" spans="1:8" x14ac:dyDescent="0.25">
      <c r="A38" s="29">
        <f t="shared" si="0"/>
        <v>24</v>
      </c>
      <c r="B38" s="43">
        <f t="shared" si="6"/>
        <v>41654</v>
      </c>
      <c r="C38" s="24">
        <f t="shared" si="5"/>
        <v>5.3999999999999999E-2</v>
      </c>
      <c r="D38" s="41">
        <f t="shared" si="1"/>
        <v>1459.1976594260425</v>
      </c>
      <c r="E38" s="26"/>
      <c r="F38" s="27">
        <f t="shared" si="2"/>
        <v>738.1343887671959</v>
      </c>
      <c r="G38" s="27">
        <f t="shared" si="3"/>
        <v>721.06327065884659</v>
      </c>
      <c r="H38" s="27">
        <f t="shared" si="4"/>
        <v>163308.80089982916</v>
      </c>
    </row>
    <row r="39" spans="1:8" x14ac:dyDescent="0.25">
      <c r="A39" s="29">
        <f t="shared" si="0"/>
        <v>25</v>
      </c>
      <c r="B39" s="43">
        <f t="shared" si="6"/>
        <v>41685</v>
      </c>
      <c r="C39" s="24">
        <f t="shared" si="5"/>
        <v>5.3999999999999999E-2</v>
      </c>
      <c r="D39" s="41">
        <f t="shared" si="1"/>
        <v>1459.1976594260425</v>
      </c>
      <c r="E39" s="26"/>
      <c r="F39" s="27">
        <f t="shared" si="2"/>
        <v>734.88960404923114</v>
      </c>
      <c r="G39" s="27">
        <f t="shared" si="3"/>
        <v>724.30805537681135</v>
      </c>
      <c r="H39" s="27">
        <f t="shared" si="4"/>
        <v>162584.49284445235</v>
      </c>
    </row>
    <row r="40" spans="1:8" x14ac:dyDescent="0.25">
      <c r="A40" s="29">
        <f t="shared" si="0"/>
        <v>26</v>
      </c>
      <c r="B40" s="43">
        <f t="shared" si="6"/>
        <v>41713</v>
      </c>
      <c r="C40" s="24">
        <f t="shared" si="5"/>
        <v>5.3999999999999999E-2</v>
      </c>
      <c r="D40" s="41">
        <f t="shared" si="1"/>
        <v>1459.1976594260425</v>
      </c>
      <c r="E40" s="26"/>
      <c r="F40" s="27">
        <f t="shared" si="2"/>
        <v>731.63021780003555</v>
      </c>
      <c r="G40" s="27">
        <f t="shared" si="3"/>
        <v>727.56744162600694</v>
      </c>
      <c r="H40" s="27">
        <f t="shared" si="4"/>
        <v>161856.92540282634</v>
      </c>
    </row>
    <row r="41" spans="1:8" x14ac:dyDescent="0.25">
      <c r="A41" s="29">
        <f t="shared" si="0"/>
        <v>27</v>
      </c>
      <c r="B41" s="43">
        <f t="shared" si="6"/>
        <v>41744</v>
      </c>
      <c r="C41" s="24">
        <f t="shared" si="5"/>
        <v>5.3999999999999999E-2</v>
      </c>
      <c r="D41" s="41">
        <f t="shared" si="1"/>
        <v>1459.1976594260425</v>
      </c>
      <c r="E41" s="26"/>
      <c r="F41" s="27">
        <f t="shared" si="2"/>
        <v>728.35616431271842</v>
      </c>
      <c r="G41" s="27">
        <f t="shared" si="3"/>
        <v>730.84149511332407</v>
      </c>
      <c r="H41" s="27">
        <f t="shared" si="4"/>
        <v>161126.08390771301</v>
      </c>
    </row>
    <row r="42" spans="1:8" x14ac:dyDescent="0.25">
      <c r="A42" s="29">
        <f t="shared" si="0"/>
        <v>28</v>
      </c>
      <c r="B42" s="43">
        <f t="shared" si="6"/>
        <v>41774</v>
      </c>
      <c r="C42" s="24">
        <f t="shared" si="5"/>
        <v>5.3999999999999999E-2</v>
      </c>
      <c r="D42" s="41">
        <f t="shared" si="1"/>
        <v>1459.1976594260425</v>
      </c>
      <c r="E42" s="26"/>
      <c r="F42" s="27">
        <f t="shared" si="2"/>
        <v>725.06737758470842</v>
      </c>
      <c r="G42" s="27">
        <f t="shared" si="3"/>
        <v>734.13028184133407</v>
      </c>
      <c r="H42" s="27">
        <f t="shared" si="4"/>
        <v>160391.95362587168</v>
      </c>
    </row>
    <row r="43" spans="1:8" x14ac:dyDescent="0.25">
      <c r="A43" s="29">
        <f t="shared" si="0"/>
        <v>29</v>
      </c>
      <c r="B43" s="43">
        <f t="shared" si="6"/>
        <v>41805</v>
      </c>
      <c r="C43" s="24">
        <f t="shared" si="5"/>
        <v>5.3999999999999999E-2</v>
      </c>
      <c r="D43" s="41">
        <f t="shared" si="1"/>
        <v>1459.1976594260425</v>
      </c>
      <c r="E43" s="26"/>
      <c r="F43" s="27">
        <f t="shared" si="2"/>
        <v>721.7637913164225</v>
      </c>
      <c r="G43" s="27">
        <f t="shared" si="3"/>
        <v>737.43386810961999</v>
      </c>
      <c r="H43" s="27">
        <f t="shared" si="4"/>
        <v>159654.51975776206</v>
      </c>
    </row>
    <row r="44" spans="1:8" x14ac:dyDescent="0.25">
      <c r="A44" s="29">
        <f t="shared" si="0"/>
        <v>30</v>
      </c>
      <c r="B44" s="43">
        <f t="shared" si="6"/>
        <v>41835</v>
      </c>
      <c r="C44" s="24">
        <f t="shared" si="5"/>
        <v>5.3999999999999999E-2</v>
      </c>
      <c r="D44" s="41">
        <f t="shared" si="1"/>
        <v>1459.1976594260425</v>
      </c>
      <c r="E44" s="26"/>
      <c r="F44" s="27">
        <f t="shared" si="2"/>
        <v>718.44533890992921</v>
      </c>
      <c r="G44" s="27">
        <f t="shared" si="3"/>
        <v>740.75232051611329</v>
      </c>
      <c r="H44" s="27">
        <f t="shared" si="4"/>
        <v>158913.76743724593</v>
      </c>
    </row>
    <row r="45" spans="1:8" x14ac:dyDescent="0.25">
      <c r="A45" s="29">
        <f t="shared" si="0"/>
        <v>31</v>
      </c>
      <c r="B45" s="43">
        <f t="shared" si="6"/>
        <v>41866</v>
      </c>
      <c r="C45" s="24">
        <f t="shared" si="5"/>
        <v>5.3999999999999999E-2</v>
      </c>
      <c r="D45" s="41">
        <f t="shared" si="1"/>
        <v>1459.1976594260425</v>
      </c>
      <c r="E45" s="26"/>
      <c r="F45" s="27">
        <f t="shared" si="2"/>
        <v>715.11195346760667</v>
      </c>
      <c r="G45" s="27">
        <f t="shared" si="3"/>
        <v>744.08570595843582</v>
      </c>
      <c r="H45" s="27">
        <f t="shared" si="4"/>
        <v>158169.68173128751</v>
      </c>
    </row>
    <row r="46" spans="1:8" x14ac:dyDescent="0.25">
      <c r="A46" s="29">
        <f t="shared" si="0"/>
        <v>32</v>
      </c>
      <c r="B46" s="43">
        <f t="shared" si="6"/>
        <v>41897</v>
      </c>
      <c r="C46" s="24">
        <f t="shared" si="5"/>
        <v>5.3999999999999999E-2</v>
      </c>
      <c r="D46" s="41">
        <f t="shared" si="1"/>
        <v>1459.1976594260425</v>
      </c>
      <c r="E46" s="26"/>
      <c r="F46" s="27">
        <f t="shared" si="2"/>
        <v>711.76356779079367</v>
      </c>
      <c r="G46" s="27">
        <f t="shared" si="3"/>
        <v>747.43409163524882</v>
      </c>
      <c r="H46" s="27">
        <f t="shared" si="4"/>
        <v>157422.24763965225</v>
      </c>
    </row>
    <row r="47" spans="1:8" x14ac:dyDescent="0.25">
      <c r="A47" s="29">
        <f t="shared" si="0"/>
        <v>33</v>
      </c>
      <c r="B47" s="43">
        <f t="shared" si="6"/>
        <v>41927</v>
      </c>
      <c r="C47" s="24">
        <f t="shared" si="5"/>
        <v>5.3999999999999999E-2</v>
      </c>
      <c r="D47" s="41">
        <f t="shared" si="1"/>
        <v>1459.1976594260425</v>
      </c>
      <c r="E47" s="26"/>
      <c r="F47" s="27">
        <f t="shared" si="2"/>
        <v>708.40011437843509</v>
      </c>
      <c r="G47" s="27">
        <f t="shared" si="3"/>
        <v>750.7975450476074</v>
      </c>
      <c r="H47" s="27">
        <f t="shared" si="4"/>
        <v>156671.45009460466</v>
      </c>
    </row>
    <row r="48" spans="1:8" x14ac:dyDescent="0.25">
      <c r="A48" s="29">
        <f t="shared" si="0"/>
        <v>34</v>
      </c>
      <c r="B48" s="43">
        <f t="shared" si="6"/>
        <v>41958</v>
      </c>
      <c r="C48" s="24">
        <f t="shared" si="5"/>
        <v>5.3999999999999999E-2</v>
      </c>
      <c r="D48" s="41">
        <f t="shared" si="1"/>
        <v>1459.1976594260425</v>
      </c>
      <c r="E48" s="26"/>
      <c r="F48" s="27">
        <f t="shared" si="2"/>
        <v>705.02152542572094</v>
      </c>
      <c r="G48" s="27">
        <f t="shared" si="3"/>
        <v>754.17613400032155</v>
      </c>
      <c r="H48" s="27">
        <f t="shared" si="4"/>
        <v>155917.27396060433</v>
      </c>
    </row>
    <row r="49" spans="1:8" x14ac:dyDescent="0.25">
      <c r="A49" s="29">
        <f t="shared" si="0"/>
        <v>35</v>
      </c>
      <c r="B49" s="43">
        <f t="shared" si="6"/>
        <v>41988</v>
      </c>
      <c r="C49" s="24">
        <f t="shared" si="5"/>
        <v>5.3999999999999999E-2</v>
      </c>
      <c r="D49" s="41">
        <f t="shared" si="1"/>
        <v>1459.1976594260425</v>
      </c>
      <c r="E49" s="26"/>
      <c r="F49" s="27">
        <f t="shared" si="2"/>
        <v>701.62773282271939</v>
      </c>
      <c r="G49" s="27">
        <f t="shared" si="3"/>
        <v>757.5699266033231</v>
      </c>
      <c r="H49" s="27">
        <f t="shared" si="4"/>
        <v>155159.70403400101</v>
      </c>
    </row>
    <row r="50" spans="1:8" x14ac:dyDescent="0.25">
      <c r="A50" s="29">
        <f t="shared" si="0"/>
        <v>36</v>
      </c>
      <c r="B50" s="43">
        <f t="shared" si="6"/>
        <v>42019</v>
      </c>
      <c r="C50" s="24">
        <f t="shared" si="5"/>
        <v>5.3999999999999999E-2</v>
      </c>
      <c r="D50" s="41">
        <f t="shared" si="1"/>
        <v>1459.1976594260425</v>
      </c>
      <c r="E50" s="26"/>
      <c r="F50" s="27">
        <f t="shared" si="2"/>
        <v>698.2186681530045</v>
      </c>
      <c r="G50" s="27">
        <f t="shared" si="3"/>
        <v>760.97899127303799</v>
      </c>
      <c r="H50" s="27">
        <f t="shared" si="4"/>
        <v>154398.72504272798</v>
      </c>
    </row>
    <row r="51" spans="1:8" x14ac:dyDescent="0.25">
      <c r="A51" s="29">
        <f t="shared" si="0"/>
        <v>37</v>
      </c>
      <c r="B51" s="43">
        <f t="shared" si="6"/>
        <v>42050</v>
      </c>
      <c r="C51" s="24">
        <f t="shared" si="5"/>
        <v>5.3999999999999999E-2</v>
      </c>
      <c r="D51" s="41">
        <f t="shared" si="1"/>
        <v>1459.1976594260425</v>
      </c>
      <c r="E51" s="26"/>
      <c r="F51" s="27">
        <f t="shared" si="2"/>
        <v>694.79426269227588</v>
      </c>
      <c r="G51" s="27">
        <f t="shared" si="3"/>
        <v>764.40339673376661</v>
      </c>
      <c r="H51" s="27">
        <f t="shared" si="4"/>
        <v>153634.32164599421</v>
      </c>
    </row>
    <row r="52" spans="1:8" x14ac:dyDescent="0.25">
      <c r="A52" s="29">
        <f t="shared" si="0"/>
        <v>38</v>
      </c>
      <c r="B52" s="43">
        <f t="shared" si="6"/>
        <v>42078</v>
      </c>
      <c r="C52" s="24">
        <f t="shared" si="5"/>
        <v>5.3999999999999999E-2</v>
      </c>
      <c r="D52" s="41">
        <f t="shared" si="1"/>
        <v>1459.1976594260425</v>
      </c>
      <c r="E52" s="26"/>
      <c r="F52" s="27">
        <f t="shared" si="2"/>
        <v>691.35444740697392</v>
      </c>
      <c r="G52" s="27">
        <f t="shared" si="3"/>
        <v>767.84321201906857</v>
      </c>
      <c r="H52" s="27">
        <f t="shared" si="4"/>
        <v>152866.47843397513</v>
      </c>
    </row>
    <row r="53" spans="1:8" x14ac:dyDescent="0.25">
      <c r="A53" s="29">
        <f t="shared" si="0"/>
        <v>39</v>
      </c>
      <c r="B53" s="43">
        <f t="shared" si="6"/>
        <v>42109</v>
      </c>
      <c r="C53" s="24">
        <f t="shared" si="5"/>
        <v>5.3999999999999999E-2</v>
      </c>
      <c r="D53" s="41">
        <f t="shared" si="1"/>
        <v>1459.1976594260425</v>
      </c>
      <c r="E53" s="26"/>
      <c r="F53" s="27">
        <f t="shared" si="2"/>
        <v>687.89915295288802</v>
      </c>
      <c r="G53" s="27">
        <f t="shared" si="3"/>
        <v>771.29850647315448</v>
      </c>
      <c r="H53" s="27">
        <f t="shared" si="4"/>
        <v>152095.17992750197</v>
      </c>
    </row>
    <row r="54" spans="1:8" x14ac:dyDescent="0.25">
      <c r="A54" s="29">
        <f t="shared" si="0"/>
        <v>40</v>
      </c>
      <c r="B54" s="43">
        <f t="shared" si="6"/>
        <v>42139</v>
      </c>
      <c r="C54" s="24">
        <f t="shared" si="5"/>
        <v>5.3999999999999999E-2</v>
      </c>
      <c r="D54" s="41">
        <f t="shared" si="1"/>
        <v>1459.1976594260425</v>
      </c>
      <c r="E54" s="26"/>
      <c r="F54" s="27">
        <f t="shared" si="2"/>
        <v>684.4283096737588</v>
      </c>
      <c r="G54" s="27">
        <f t="shared" si="3"/>
        <v>774.76934975228369</v>
      </c>
      <c r="H54" s="27">
        <f t="shared" si="4"/>
        <v>151320.41057774969</v>
      </c>
    </row>
    <row r="55" spans="1:8" x14ac:dyDescent="0.25">
      <c r="A55" s="29">
        <f t="shared" si="0"/>
        <v>41</v>
      </c>
      <c r="B55" s="43">
        <f t="shared" si="6"/>
        <v>42170</v>
      </c>
      <c r="C55" s="24">
        <f t="shared" si="5"/>
        <v>5.3999999999999999E-2</v>
      </c>
      <c r="D55" s="41">
        <f t="shared" si="1"/>
        <v>1459.1976594260425</v>
      </c>
      <c r="E55" s="26"/>
      <c r="F55" s="27">
        <f t="shared" si="2"/>
        <v>680.94184759987354</v>
      </c>
      <c r="G55" s="27">
        <f t="shared" si="3"/>
        <v>778.25581182616895</v>
      </c>
      <c r="H55" s="27">
        <f t="shared" si="4"/>
        <v>150542.15476592351</v>
      </c>
    </row>
    <row r="56" spans="1:8" x14ac:dyDescent="0.25">
      <c r="A56" s="29">
        <f t="shared" si="0"/>
        <v>42</v>
      </c>
      <c r="B56" s="43">
        <f t="shared" si="6"/>
        <v>42200</v>
      </c>
      <c r="C56" s="24">
        <f t="shared" si="5"/>
        <v>5.3999999999999999E-2</v>
      </c>
      <c r="D56" s="41">
        <f t="shared" si="1"/>
        <v>1459.1976594260425</v>
      </c>
      <c r="E56" s="26"/>
      <c r="F56" s="27">
        <f t="shared" si="2"/>
        <v>677.43969644665572</v>
      </c>
      <c r="G56" s="27">
        <f t="shared" si="3"/>
        <v>781.75796297938678</v>
      </c>
      <c r="H56" s="27">
        <f t="shared" si="4"/>
        <v>149760.39680294413</v>
      </c>
    </row>
    <row r="57" spans="1:8" x14ac:dyDescent="0.25">
      <c r="A57" s="29">
        <f t="shared" si="0"/>
        <v>43</v>
      </c>
      <c r="B57" s="43">
        <f t="shared" si="6"/>
        <v>42231</v>
      </c>
      <c r="C57" s="24">
        <f t="shared" si="5"/>
        <v>5.3999999999999999E-2</v>
      </c>
      <c r="D57" s="41">
        <f t="shared" si="1"/>
        <v>1459.1976594260425</v>
      </c>
      <c r="E57" s="26"/>
      <c r="F57" s="27">
        <f t="shared" si="2"/>
        <v>673.92178561324852</v>
      </c>
      <c r="G57" s="27">
        <f t="shared" si="3"/>
        <v>785.27587381279398</v>
      </c>
      <c r="H57" s="27">
        <f t="shared" si="4"/>
        <v>148975.12092913134</v>
      </c>
    </row>
    <row r="58" spans="1:8" x14ac:dyDescent="0.25">
      <c r="A58" s="29">
        <f t="shared" si="0"/>
        <v>44</v>
      </c>
      <c r="B58" s="43">
        <f t="shared" si="6"/>
        <v>42262</v>
      </c>
      <c r="C58" s="24">
        <f t="shared" si="5"/>
        <v>5.3999999999999999E-2</v>
      </c>
      <c r="D58" s="41">
        <f t="shared" si="1"/>
        <v>1459.1976594260425</v>
      </c>
      <c r="E58" s="26"/>
      <c r="F58" s="27">
        <f t="shared" si="2"/>
        <v>670.388044181091</v>
      </c>
      <c r="G58" s="27">
        <f t="shared" si="3"/>
        <v>788.80961524495149</v>
      </c>
      <c r="H58" s="27">
        <f t="shared" si="4"/>
        <v>148186.3113138864</v>
      </c>
    </row>
    <row r="59" spans="1:8" x14ac:dyDescent="0.25">
      <c r="A59" s="29">
        <f t="shared" si="0"/>
        <v>45</v>
      </c>
      <c r="B59" s="43">
        <f t="shared" si="6"/>
        <v>42292</v>
      </c>
      <c r="C59" s="24">
        <f t="shared" si="5"/>
        <v>5.3999999999999999E-2</v>
      </c>
      <c r="D59" s="41">
        <f t="shared" si="1"/>
        <v>1459.1976594260425</v>
      </c>
      <c r="E59" s="26"/>
      <c r="F59" s="27">
        <f t="shared" si="2"/>
        <v>666.83840091248874</v>
      </c>
      <c r="G59" s="27">
        <f t="shared" si="3"/>
        <v>792.35925851355375</v>
      </c>
      <c r="H59" s="27">
        <f t="shared" si="4"/>
        <v>147393.95205537285</v>
      </c>
    </row>
    <row r="60" spans="1:8" x14ac:dyDescent="0.25">
      <c r="A60" s="29">
        <f t="shared" si="0"/>
        <v>46</v>
      </c>
      <c r="B60" s="43">
        <f t="shared" si="6"/>
        <v>42323</v>
      </c>
      <c r="C60" s="24">
        <f t="shared" si="5"/>
        <v>5.3999999999999999E-2</v>
      </c>
      <c r="D60" s="41">
        <f t="shared" si="1"/>
        <v>1459.1976594260425</v>
      </c>
      <c r="E60" s="26"/>
      <c r="F60" s="27">
        <f t="shared" si="2"/>
        <v>663.27278424917779</v>
      </c>
      <c r="G60" s="27">
        <f t="shared" si="3"/>
        <v>795.9248751768647</v>
      </c>
      <c r="H60" s="27">
        <f t="shared" si="4"/>
        <v>146598.02718019599</v>
      </c>
    </row>
    <row r="61" spans="1:8" x14ac:dyDescent="0.25">
      <c r="A61" s="29">
        <f t="shared" si="0"/>
        <v>47</v>
      </c>
      <c r="B61" s="43">
        <f t="shared" si="6"/>
        <v>42353</v>
      </c>
      <c r="C61" s="24">
        <f t="shared" si="5"/>
        <v>5.3999999999999999E-2</v>
      </c>
      <c r="D61" s="41">
        <f t="shared" si="1"/>
        <v>1459.1976594260425</v>
      </c>
      <c r="E61" s="26"/>
      <c r="F61" s="27">
        <f t="shared" si="2"/>
        <v>659.69112231088195</v>
      </c>
      <c r="G61" s="27">
        <f t="shared" si="3"/>
        <v>799.50653711516054</v>
      </c>
      <c r="H61" s="27">
        <f t="shared" si="4"/>
        <v>145798.52064308082</v>
      </c>
    </row>
    <row r="62" spans="1:8" x14ac:dyDescent="0.25">
      <c r="A62" s="29">
        <f t="shared" si="0"/>
        <v>48</v>
      </c>
      <c r="B62" s="43">
        <f t="shared" si="6"/>
        <v>42384</v>
      </c>
      <c r="C62" s="24">
        <f t="shared" si="5"/>
        <v>5.3999999999999999E-2</v>
      </c>
      <c r="D62" s="41">
        <f t="shared" si="1"/>
        <v>1459.1976594260425</v>
      </c>
      <c r="E62" s="26"/>
      <c r="F62" s="27">
        <f t="shared" si="2"/>
        <v>656.09334289386368</v>
      </c>
      <c r="G62" s="27">
        <f t="shared" si="3"/>
        <v>803.10431653217881</v>
      </c>
      <c r="H62" s="27">
        <f t="shared" si="4"/>
        <v>144995.41632654864</v>
      </c>
    </row>
    <row r="63" spans="1:8" x14ac:dyDescent="0.25">
      <c r="A63" s="29">
        <f t="shared" si="0"/>
        <v>49</v>
      </c>
      <c r="B63" s="43">
        <f t="shared" si="6"/>
        <v>42415</v>
      </c>
      <c r="C63" s="24">
        <f t="shared" si="5"/>
        <v>5.3999999999999999E-2</v>
      </c>
      <c r="D63" s="41">
        <f t="shared" si="1"/>
        <v>1459.1976594260425</v>
      </c>
      <c r="E63" s="26"/>
      <c r="F63" s="27">
        <f t="shared" si="2"/>
        <v>652.4793734694689</v>
      </c>
      <c r="G63" s="27">
        <f t="shared" si="3"/>
        <v>806.7182859565736</v>
      </c>
      <c r="H63" s="27">
        <f t="shared" si="4"/>
        <v>144188.69804059208</v>
      </c>
    </row>
    <row r="64" spans="1:8" x14ac:dyDescent="0.25">
      <c r="A64" s="29">
        <f t="shared" si="0"/>
        <v>50</v>
      </c>
      <c r="B64" s="43">
        <f t="shared" si="6"/>
        <v>42444</v>
      </c>
      <c r="C64" s="24">
        <f t="shared" si="5"/>
        <v>5.3999999999999999E-2</v>
      </c>
      <c r="D64" s="41">
        <f t="shared" si="1"/>
        <v>1459.1976594260425</v>
      </c>
      <c r="E64" s="26"/>
      <c r="F64" s="27">
        <f t="shared" si="2"/>
        <v>648.84914118266431</v>
      </c>
      <c r="G64" s="27">
        <f t="shared" si="3"/>
        <v>810.34851824337818</v>
      </c>
      <c r="H64" s="27">
        <f t="shared" si="4"/>
        <v>143378.3495223487</v>
      </c>
    </row>
    <row r="65" spans="1:8" x14ac:dyDescent="0.25">
      <c r="A65" s="29">
        <f t="shared" si="0"/>
        <v>51</v>
      </c>
      <c r="B65" s="43">
        <f t="shared" si="6"/>
        <v>42475</v>
      </c>
      <c r="C65" s="24">
        <f t="shared" si="5"/>
        <v>5.3999999999999999E-2</v>
      </c>
      <c r="D65" s="41">
        <f t="shared" si="1"/>
        <v>1459.1976594260425</v>
      </c>
      <c r="E65" s="26"/>
      <c r="F65" s="27">
        <f t="shared" si="2"/>
        <v>645.20257285056914</v>
      </c>
      <c r="G65" s="27">
        <f t="shared" si="3"/>
        <v>813.99508657547335</v>
      </c>
      <c r="H65" s="27">
        <f t="shared" si="4"/>
        <v>142564.35443577322</v>
      </c>
    </row>
    <row r="66" spans="1:8" x14ac:dyDescent="0.25">
      <c r="A66" s="29">
        <f t="shared" si="0"/>
        <v>52</v>
      </c>
      <c r="B66" s="43">
        <f t="shared" si="6"/>
        <v>42505</v>
      </c>
      <c r="C66" s="24">
        <f t="shared" si="5"/>
        <v>5.3999999999999999E-2</v>
      </c>
      <c r="D66" s="41">
        <f t="shared" si="1"/>
        <v>1459.1976594260425</v>
      </c>
      <c r="E66" s="26"/>
      <c r="F66" s="27">
        <f t="shared" si="2"/>
        <v>641.53959496097946</v>
      </c>
      <c r="G66" s="27">
        <f t="shared" si="3"/>
        <v>817.65806446506303</v>
      </c>
      <c r="H66" s="27">
        <f t="shared" si="4"/>
        <v>141746.69637130815</v>
      </c>
    </row>
    <row r="67" spans="1:8" x14ac:dyDescent="0.25">
      <c r="A67" s="29">
        <f t="shared" si="0"/>
        <v>53</v>
      </c>
      <c r="B67" s="43">
        <f t="shared" si="6"/>
        <v>42536</v>
      </c>
      <c r="C67" s="24">
        <f t="shared" si="5"/>
        <v>5.3999999999999999E-2</v>
      </c>
      <c r="D67" s="41">
        <f t="shared" si="1"/>
        <v>1459.1976594260425</v>
      </c>
      <c r="E67" s="26"/>
      <c r="F67" s="27">
        <f t="shared" si="2"/>
        <v>637.86013367088663</v>
      </c>
      <c r="G67" s="27">
        <f t="shared" si="3"/>
        <v>821.33752575515587</v>
      </c>
      <c r="H67" s="27">
        <f t="shared" si="4"/>
        <v>140925.35884555298</v>
      </c>
    </row>
    <row r="68" spans="1:8" x14ac:dyDescent="0.25">
      <c r="A68" s="29">
        <f t="shared" si="0"/>
        <v>54</v>
      </c>
      <c r="B68" s="43">
        <f t="shared" si="6"/>
        <v>42566</v>
      </c>
      <c r="C68" s="24">
        <f t="shared" si="5"/>
        <v>5.3999999999999999E-2</v>
      </c>
      <c r="D68" s="41">
        <f t="shared" si="1"/>
        <v>1459.1976594260425</v>
      </c>
      <c r="E68" s="26"/>
      <c r="F68" s="27">
        <f t="shared" si="2"/>
        <v>634.16411480498834</v>
      </c>
      <c r="G68" s="27">
        <f t="shared" si="3"/>
        <v>825.03354462105415</v>
      </c>
      <c r="H68" s="27">
        <f t="shared" si="4"/>
        <v>140100.32530093193</v>
      </c>
    </row>
    <row r="69" spans="1:8" x14ac:dyDescent="0.25">
      <c r="A69" s="29">
        <f t="shared" si="0"/>
        <v>55</v>
      </c>
      <c r="B69" s="43">
        <f t="shared" si="6"/>
        <v>42597</v>
      </c>
      <c r="C69" s="24">
        <f t="shared" si="5"/>
        <v>5.3999999999999999E-2</v>
      </c>
      <c r="D69" s="41">
        <f t="shared" si="1"/>
        <v>1459.1976594260425</v>
      </c>
      <c r="E69" s="26"/>
      <c r="F69" s="27">
        <f t="shared" si="2"/>
        <v>630.45146385419366</v>
      </c>
      <c r="G69" s="27">
        <f t="shared" si="3"/>
        <v>828.74619557184883</v>
      </c>
      <c r="H69" s="27">
        <f t="shared" si="4"/>
        <v>139271.57910536008</v>
      </c>
    </row>
    <row r="70" spans="1:8" x14ac:dyDescent="0.25">
      <c r="A70" s="29">
        <f t="shared" si="0"/>
        <v>56</v>
      </c>
      <c r="B70" s="43">
        <f t="shared" si="6"/>
        <v>42628</v>
      </c>
      <c r="C70" s="24">
        <f t="shared" si="5"/>
        <v>5.3999999999999999E-2</v>
      </c>
      <c r="D70" s="41">
        <f t="shared" si="1"/>
        <v>1459.1976594260425</v>
      </c>
      <c r="E70" s="26"/>
      <c r="F70" s="27">
        <f t="shared" si="2"/>
        <v>626.72210597412038</v>
      </c>
      <c r="G70" s="27">
        <f t="shared" si="3"/>
        <v>832.47555345192211</v>
      </c>
      <c r="H70" s="27">
        <f t="shared" si="4"/>
        <v>138439.10355190816</v>
      </c>
    </row>
    <row r="71" spans="1:8" x14ac:dyDescent="0.25">
      <c r="A71" s="29">
        <f t="shared" si="0"/>
        <v>57</v>
      </c>
      <c r="B71" s="43">
        <f t="shared" si="6"/>
        <v>42658</v>
      </c>
      <c r="C71" s="24">
        <f t="shared" si="5"/>
        <v>5.3999999999999999E-2</v>
      </c>
      <c r="D71" s="41">
        <f t="shared" si="1"/>
        <v>1459.1976594260425</v>
      </c>
      <c r="E71" s="26"/>
      <c r="F71" s="27">
        <f t="shared" si="2"/>
        <v>622.97596598358666</v>
      </c>
      <c r="G71" s="27">
        <f t="shared" si="3"/>
        <v>836.22169344245583</v>
      </c>
      <c r="H71" s="27">
        <f t="shared" si="4"/>
        <v>137602.8818584657</v>
      </c>
    </row>
    <row r="72" spans="1:8" x14ac:dyDescent="0.25">
      <c r="A72" s="29">
        <f t="shared" si="0"/>
        <v>58</v>
      </c>
      <c r="B72" s="43">
        <f t="shared" si="6"/>
        <v>42689</v>
      </c>
      <c r="C72" s="24">
        <f t="shared" si="5"/>
        <v>5.3999999999999999E-2</v>
      </c>
      <c r="D72" s="41">
        <f t="shared" si="1"/>
        <v>1459.1976594260425</v>
      </c>
      <c r="E72" s="26"/>
      <c r="F72" s="27">
        <f t="shared" si="2"/>
        <v>619.21296836309557</v>
      </c>
      <c r="G72" s="27">
        <f t="shared" si="3"/>
        <v>839.98469106294692</v>
      </c>
      <c r="H72" s="27">
        <f t="shared" si="4"/>
        <v>136762.89716740276</v>
      </c>
    </row>
    <row r="73" spans="1:8" x14ac:dyDescent="0.25">
      <c r="A73" s="29">
        <f t="shared" si="0"/>
        <v>59</v>
      </c>
      <c r="B73" s="43">
        <f t="shared" si="6"/>
        <v>42719</v>
      </c>
      <c r="C73" s="24">
        <f t="shared" si="5"/>
        <v>5.3999999999999999E-2</v>
      </c>
      <c r="D73" s="41">
        <f t="shared" si="1"/>
        <v>1459.1976594260425</v>
      </c>
      <c r="E73" s="26"/>
      <c r="F73" s="27">
        <f t="shared" si="2"/>
        <v>615.43303725331236</v>
      </c>
      <c r="G73" s="27">
        <f t="shared" si="3"/>
        <v>843.76462217273013</v>
      </c>
      <c r="H73" s="27">
        <f t="shared" si="4"/>
        <v>135919.13254523004</v>
      </c>
    </row>
    <row r="74" spans="1:8" x14ac:dyDescent="0.25">
      <c r="A74" s="29">
        <f t="shared" si="0"/>
        <v>60</v>
      </c>
      <c r="B74" s="43">
        <f t="shared" si="6"/>
        <v>42750</v>
      </c>
      <c r="C74" s="24">
        <f t="shared" si="5"/>
        <v>5.3999999999999999E-2</v>
      </c>
      <c r="D74" s="41">
        <f t="shared" si="1"/>
        <v>1459.1976594260425</v>
      </c>
      <c r="E74" s="26"/>
      <c r="F74" s="27">
        <f t="shared" si="2"/>
        <v>611.63609645353517</v>
      </c>
      <c r="G74" s="27">
        <f t="shared" si="3"/>
        <v>847.56156297250732</v>
      </c>
      <c r="H74" s="27">
        <f t="shared" si="4"/>
        <v>135071.57098225752</v>
      </c>
    </row>
    <row r="75" spans="1:8" x14ac:dyDescent="0.25">
      <c r="A75" s="29">
        <f t="shared" si="0"/>
        <v>61</v>
      </c>
      <c r="B75" s="43">
        <f t="shared" si="6"/>
        <v>42781</v>
      </c>
      <c r="C75" s="24">
        <f t="shared" si="5"/>
        <v>5.3999999999999999E-2</v>
      </c>
      <c r="D75" s="41">
        <f t="shared" si="1"/>
        <v>1459.1976594260425</v>
      </c>
      <c r="E75" s="26"/>
      <c r="F75" s="27">
        <f t="shared" si="2"/>
        <v>607.82206942015875</v>
      </c>
      <c r="G75" s="27">
        <f t="shared" si="3"/>
        <v>851.37559000588374</v>
      </c>
      <c r="H75" s="27">
        <f t="shared" si="4"/>
        <v>134220.19539225163</v>
      </c>
    </row>
    <row r="76" spans="1:8" x14ac:dyDescent="0.25">
      <c r="A76" s="29">
        <f t="shared" si="0"/>
        <v>62</v>
      </c>
      <c r="B76" s="43">
        <f t="shared" si="6"/>
        <v>42809</v>
      </c>
      <c r="C76" s="24">
        <f t="shared" si="5"/>
        <v>5.3999999999999999E-2</v>
      </c>
      <c r="D76" s="41">
        <f t="shared" si="1"/>
        <v>1459.1976594260425</v>
      </c>
      <c r="E76" s="26"/>
      <c r="F76" s="27">
        <f t="shared" si="2"/>
        <v>603.99087926513232</v>
      </c>
      <c r="G76" s="27">
        <f t="shared" si="3"/>
        <v>855.20678016091017</v>
      </c>
      <c r="H76" s="27">
        <f t="shared" si="4"/>
        <v>133364.9886120907</v>
      </c>
    </row>
    <row r="77" spans="1:8" x14ac:dyDescent="0.25">
      <c r="A77" s="29">
        <f t="shared" si="0"/>
        <v>63</v>
      </c>
      <c r="B77" s="43">
        <f t="shared" si="6"/>
        <v>42840</v>
      </c>
      <c r="C77" s="24">
        <f t="shared" si="5"/>
        <v>5.3999999999999999E-2</v>
      </c>
      <c r="D77" s="41">
        <f t="shared" si="1"/>
        <v>1459.1976594260425</v>
      </c>
      <c r="E77" s="26"/>
      <c r="F77" s="27">
        <f t="shared" si="2"/>
        <v>600.14244875440806</v>
      </c>
      <c r="G77" s="27">
        <f t="shared" si="3"/>
        <v>859.05521067163443</v>
      </c>
      <c r="H77" s="27">
        <f t="shared" si="4"/>
        <v>132505.93340141908</v>
      </c>
    </row>
    <row r="78" spans="1:8" x14ac:dyDescent="0.25">
      <c r="A78" s="29">
        <f t="shared" si="0"/>
        <v>64</v>
      </c>
      <c r="B78" s="43">
        <f t="shared" si="6"/>
        <v>42870</v>
      </c>
      <c r="C78" s="24">
        <f t="shared" si="5"/>
        <v>5.3999999999999999E-2</v>
      </c>
      <c r="D78" s="41">
        <f t="shared" si="1"/>
        <v>1459.1976594260425</v>
      </c>
      <c r="E78" s="26"/>
      <c r="F78" s="27">
        <f t="shared" si="2"/>
        <v>596.27670030638581</v>
      </c>
      <c r="G78" s="27">
        <f t="shared" si="3"/>
        <v>862.92095911965669</v>
      </c>
      <c r="H78" s="27">
        <f t="shared" si="4"/>
        <v>131643.01244229943</v>
      </c>
    </row>
    <row r="79" spans="1:8" x14ac:dyDescent="0.25">
      <c r="A79" s="29">
        <f t="shared" si="0"/>
        <v>65</v>
      </c>
      <c r="B79" s="43">
        <f t="shared" si="6"/>
        <v>42901</v>
      </c>
      <c r="C79" s="24">
        <f t="shared" si="5"/>
        <v>5.3999999999999999E-2</v>
      </c>
      <c r="D79" s="41">
        <f t="shared" si="1"/>
        <v>1459.1976594260425</v>
      </c>
      <c r="E79" s="26"/>
      <c r="F79" s="27">
        <f t="shared" si="2"/>
        <v>592.39355599034741</v>
      </c>
      <c r="G79" s="27">
        <f t="shared" si="3"/>
        <v>866.80410343569508</v>
      </c>
      <c r="H79" s="27">
        <f t="shared" si="4"/>
        <v>130776.20833886373</v>
      </c>
    </row>
    <row r="80" spans="1:8" x14ac:dyDescent="0.25">
      <c r="A80" s="29">
        <f t="shared" ref="A80:A143" si="7">A79+1</f>
        <v>66</v>
      </c>
      <c r="B80" s="43">
        <f t="shared" si="6"/>
        <v>42931</v>
      </c>
      <c r="C80" s="24">
        <f t="shared" si="5"/>
        <v>5.3999999999999999E-2</v>
      </c>
      <c r="D80" s="41">
        <f t="shared" ref="D80:D143" si="8">IF(C80&lt;&gt;C79,-PMT(C80/12,(Term*12)-A79,H79),D79)</f>
        <v>1459.1976594260425</v>
      </c>
      <c r="E80" s="26"/>
      <c r="F80" s="27">
        <f t="shared" ref="F80:F143" si="9">H79*(C80/12)</f>
        <v>588.49293752488677</v>
      </c>
      <c r="G80" s="27">
        <f t="shared" ref="G80:G143" si="10">(D80-F80)+E80</f>
        <v>870.70472190115572</v>
      </c>
      <c r="H80" s="27">
        <f t="shared" ref="H80:H143" si="11">H79-G80</f>
        <v>129905.50361696257</v>
      </c>
    </row>
    <row r="81" spans="1:8" x14ac:dyDescent="0.25">
      <c r="A81" s="29">
        <f t="shared" si="7"/>
        <v>67</v>
      </c>
      <c r="B81" s="43">
        <f t="shared" si="6"/>
        <v>42962</v>
      </c>
      <c r="C81" s="24">
        <f t="shared" ref="C81:C144" si="12">C80</f>
        <v>5.3999999999999999E-2</v>
      </c>
      <c r="D81" s="41">
        <f t="shared" si="8"/>
        <v>1459.1976594260425</v>
      </c>
      <c r="E81" s="26"/>
      <c r="F81" s="27">
        <f t="shared" si="9"/>
        <v>584.5747662763315</v>
      </c>
      <c r="G81" s="27">
        <f t="shared" si="10"/>
        <v>874.62289314971099</v>
      </c>
      <c r="H81" s="27">
        <f t="shared" si="11"/>
        <v>129030.88072381285</v>
      </c>
    </row>
    <row r="82" spans="1:8" x14ac:dyDescent="0.25">
      <c r="A82" s="29">
        <f t="shared" si="7"/>
        <v>68</v>
      </c>
      <c r="B82" s="43">
        <f t="shared" si="6"/>
        <v>42993</v>
      </c>
      <c r="C82" s="24">
        <f t="shared" si="12"/>
        <v>5.3999999999999999E-2</v>
      </c>
      <c r="D82" s="41">
        <f t="shared" si="8"/>
        <v>1459.1976594260425</v>
      </c>
      <c r="E82" s="26"/>
      <c r="F82" s="27">
        <f t="shared" si="9"/>
        <v>580.6389632571578</v>
      </c>
      <c r="G82" s="27">
        <f t="shared" si="10"/>
        <v>878.55869616888469</v>
      </c>
      <c r="H82" s="27">
        <f t="shared" si="11"/>
        <v>128152.32202764397</v>
      </c>
    </row>
    <row r="83" spans="1:8" x14ac:dyDescent="0.25">
      <c r="A83" s="29">
        <f t="shared" si="7"/>
        <v>69</v>
      </c>
      <c r="B83" s="43">
        <f t="shared" si="6"/>
        <v>43023</v>
      </c>
      <c r="C83" s="24">
        <f t="shared" si="12"/>
        <v>5.3999999999999999E-2</v>
      </c>
      <c r="D83" s="41">
        <f t="shared" si="8"/>
        <v>1459.1976594260425</v>
      </c>
      <c r="E83" s="26"/>
      <c r="F83" s="27">
        <f t="shared" si="9"/>
        <v>576.68544912439779</v>
      </c>
      <c r="G83" s="27">
        <f t="shared" si="10"/>
        <v>882.5122103016447</v>
      </c>
      <c r="H83" s="27">
        <f t="shared" si="11"/>
        <v>127269.80981734232</v>
      </c>
    </row>
    <row r="84" spans="1:8" x14ac:dyDescent="0.25">
      <c r="A84" s="29">
        <f t="shared" si="7"/>
        <v>70</v>
      </c>
      <c r="B84" s="43">
        <f t="shared" ref="B84:B147" si="13">DATE(YEAR(Loan_Date),MONTH(Loan_Date)+A84,DAY(Loan_Date))</f>
        <v>43054</v>
      </c>
      <c r="C84" s="24">
        <f t="shared" si="12"/>
        <v>5.3999999999999999E-2</v>
      </c>
      <c r="D84" s="41">
        <f t="shared" si="8"/>
        <v>1459.1976594260425</v>
      </c>
      <c r="E84" s="26"/>
      <c r="F84" s="27">
        <f t="shared" si="9"/>
        <v>572.71414417804044</v>
      </c>
      <c r="G84" s="27">
        <f t="shared" si="10"/>
        <v>886.48351524800205</v>
      </c>
      <c r="H84" s="27">
        <f t="shared" si="11"/>
        <v>126383.32630209431</v>
      </c>
    </row>
    <row r="85" spans="1:8" x14ac:dyDescent="0.25">
      <c r="A85" s="29">
        <f t="shared" si="7"/>
        <v>71</v>
      </c>
      <c r="B85" s="43">
        <f t="shared" si="13"/>
        <v>43084</v>
      </c>
      <c r="C85" s="24">
        <f t="shared" si="12"/>
        <v>5.3999999999999999E-2</v>
      </c>
      <c r="D85" s="41">
        <f t="shared" si="8"/>
        <v>1459.1976594260425</v>
      </c>
      <c r="E85" s="26"/>
      <c r="F85" s="27">
        <f t="shared" si="9"/>
        <v>568.72496835942434</v>
      </c>
      <c r="G85" s="27">
        <f t="shared" si="10"/>
        <v>890.47269106661815</v>
      </c>
      <c r="H85" s="27">
        <f t="shared" si="11"/>
        <v>125492.85361102769</v>
      </c>
    </row>
    <row r="86" spans="1:8" x14ac:dyDescent="0.25">
      <c r="A86" s="29">
        <f t="shared" si="7"/>
        <v>72</v>
      </c>
      <c r="B86" s="43">
        <f t="shared" si="13"/>
        <v>43115</v>
      </c>
      <c r="C86" s="24">
        <f t="shared" si="12"/>
        <v>5.3999999999999999E-2</v>
      </c>
      <c r="D86" s="41">
        <f t="shared" si="8"/>
        <v>1459.1976594260425</v>
      </c>
      <c r="E86" s="26"/>
      <c r="F86" s="27">
        <f t="shared" si="9"/>
        <v>564.7178412496246</v>
      </c>
      <c r="G86" s="27">
        <f t="shared" si="10"/>
        <v>894.47981817641789</v>
      </c>
      <c r="H86" s="27">
        <f t="shared" si="11"/>
        <v>124598.37379285127</v>
      </c>
    </row>
    <row r="87" spans="1:8" x14ac:dyDescent="0.25">
      <c r="A87" s="29">
        <f t="shared" si="7"/>
        <v>73</v>
      </c>
      <c r="B87" s="43">
        <f t="shared" si="13"/>
        <v>43146</v>
      </c>
      <c r="C87" s="24">
        <f t="shared" si="12"/>
        <v>5.3999999999999999E-2</v>
      </c>
      <c r="D87" s="41">
        <f t="shared" si="8"/>
        <v>1459.1976594260425</v>
      </c>
      <c r="E87" s="26"/>
      <c r="F87" s="27">
        <f t="shared" si="9"/>
        <v>560.69268206783067</v>
      </c>
      <c r="G87" s="27">
        <f t="shared" si="10"/>
        <v>898.50497735821182</v>
      </c>
      <c r="H87" s="27">
        <f t="shared" si="11"/>
        <v>123699.86881549306</v>
      </c>
    </row>
    <row r="88" spans="1:8" x14ac:dyDescent="0.25">
      <c r="A88" s="29">
        <f t="shared" si="7"/>
        <v>74</v>
      </c>
      <c r="B88" s="43">
        <f t="shared" si="13"/>
        <v>43174</v>
      </c>
      <c r="C88" s="24">
        <f t="shared" si="12"/>
        <v>5.3999999999999999E-2</v>
      </c>
      <c r="D88" s="41">
        <f t="shared" si="8"/>
        <v>1459.1976594260425</v>
      </c>
      <c r="E88" s="26"/>
      <c r="F88" s="27">
        <f t="shared" si="9"/>
        <v>556.64940966971869</v>
      </c>
      <c r="G88" s="27">
        <f t="shared" si="10"/>
        <v>902.5482497563238</v>
      </c>
      <c r="H88" s="27">
        <f t="shared" si="11"/>
        <v>122797.32056573674</v>
      </c>
    </row>
    <row r="89" spans="1:8" x14ac:dyDescent="0.25">
      <c r="A89" s="29">
        <f t="shared" si="7"/>
        <v>75</v>
      </c>
      <c r="B89" s="43">
        <f t="shared" si="13"/>
        <v>43205</v>
      </c>
      <c r="C89" s="24">
        <f t="shared" si="12"/>
        <v>5.3999999999999999E-2</v>
      </c>
      <c r="D89" s="41">
        <f t="shared" si="8"/>
        <v>1459.1976594260425</v>
      </c>
      <c r="E89" s="26"/>
      <c r="F89" s="27">
        <f t="shared" si="9"/>
        <v>552.58794254581528</v>
      </c>
      <c r="G89" s="27">
        <f t="shared" si="10"/>
        <v>906.60971688022721</v>
      </c>
      <c r="H89" s="27">
        <f t="shared" si="11"/>
        <v>121890.71084885651</v>
      </c>
    </row>
    <row r="90" spans="1:8" x14ac:dyDescent="0.25">
      <c r="A90" s="29">
        <f t="shared" si="7"/>
        <v>76</v>
      </c>
      <c r="B90" s="43">
        <f t="shared" si="13"/>
        <v>43235</v>
      </c>
      <c r="C90" s="24">
        <f t="shared" si="12"/>
        <v>5.3999999999999999E-2</v>
      </c>
      <c r="D90" s="41">
        <f t="shared" si="8"/>
        <v>1459.1976594260425</v>
      </c>
      <c r="E90" s="26"/>
      <c r="F90" s="27">
        <f t="shared" si="9"/>
        <v>548.50819881985421</v>
      </c>
      <c r="G90" s="27">
        <f t="shared" si="10"/>
        <v>910.68946060618828</v>
      </c>
      <c r="H90" s="27">
        <f t="shared" si="11"/>
        <v>120980.02138825033</v>
      </c>
    </row>
    <row r="91" spans="1:8" x14ac:dyDescent="0.25">
      <c r="A91" s="29">
        <f t="shared" si="7"/>
        <v>77</v>
      </c>
      <c r="B91" s="43">
        <f t="shared" si="13"/>
        <v>43266</v>
      </c>
      <c r="C91" s="24">
        <f t="shared" si="12"/>
        <v>5.3999999999999999E-2</v>
      </c>
      <c r="D91" s="41">
        <f t="shared" si="8"/>
        <v>1459.1976594260425</v>
      </c>
      <c r="E91" s="26"/>
      <c r="F91" s="27">
        <f t="shared" si="9"/>
        <v>544.41009624712649</v>
      </c>
      <c r="G91" s="27">
        <f t="shared" si="10"/>
        <v>914.787563178916</v>
      </c>
      <c r="H91" s="27">
        <f t="shared" si="11"/>
        <v>120065.23382507141</v>
      </c>
    </row>
    <row r="92" spans="1:8" x14ac:dyDescent="0.25">
      <c r="A92" s="29">
        <f t="shared" si="7"/>
        <v>78</v>
      </c>
      <c r="B92" s="43">
        <f t="shared" si="13"/>
        <v>43296</v>
      </c>
      <c r="C92" s="24">
        <f t="shared" si="12"/>
        <v>5.3999999999999999E-2</v>
      </c>
      <c r="D92" s="41">
        <f t="shared" si="8"/>
        <v>1459.1976594260425</v>
      </c>
      <c r="E92" s="26"/>
      <c r="F92" s="27">
        <f t="shared" si="9"/>
        <v>540.29355221282128</v>
      </c>
      <c r="G92" s="27">
        <f t="shared" si="10"/>
        <v>918.90410721322121</v>
      </c>
      <c r="H92" s="27">
        <f t="shared" si="11"/>
        <v>119146.32971785819</v>
      </c>
    </row>
    <row r="93" spans="1:8" x14ac:dyDescent="0.25">
      <c r="A93" s="29">
        <f t="shared" si="7"/>
        <v>79</v>
      </c>
      <c r="B93" s="43">
        <f t="shared" si="13"/>
        <v>43327</v>
      </c>
      <c r="C93" s="24">
        <f t="shared" si="12"/>
        <v>5.3999999999999999E-2</v>
      </c>
      <c r="D93" s="41">
        <f t="shared" si="8"/>
        <v>1459.1976594260425</v>
      </c>
      <c r="E93" s="26"/>
      <c r="F93" s="27">
        <f t="shared" si="9"/>
        <v>536.15848373036181</v>
      </c>
      <c r="G93" s="27">
        <f t="shared" si="10"/>
        <v>923.03917569568068</v>
      </c>
      <c r="H93" s="27">
        <f t="shared" si="11"/>
        <v>118223.2905421625</v>
      </c>
    </row>
    <row r="94" spans="1:8" x14ac:dyDescent="0.25">
      <c r="A94" s="29">
        <f t="shared" si="7"/>
        <v>80</v>
      </c>
      <c r="B94" s="43">
        <f t="shared" si="13"/>
        <v>43358</v>
      </c>
      <c r="C94" s="24">
        <f t="shared" si="12"/>
        <v>5.3999999999999999E-2</v>
      </c>
      <c r="D94" s="41">
        <f t="shared" si="8"/>
        <v>1459.1976594260425</v>
      </c>
      <c r="E94" s="26"/>
      <c r="F94" s="27">
        <f t="shared" si="9"/>
        <v>532.00480743973128</v>
      </c>
      <c r="G94" s="27">
        <f t="shared" si="10"/>
        <v>927.19285198631121</v>
      </c>
      <c r="H94" s="27">
        <f t="shared" si="11"/>
        <v>117296.09769017619</v>
      </c>
    </row>
    <row r="95" spans="1:8" x14ac:dyDescent="0.25">
      <c r="A95" s="29">
        <f t="shared" si="7"/>
        <v>81</v>
      </c>
      <c r="B95" s="43">
        <f t="shared" si="13"/>
        <v>43388</v>
      </c>
      <c r="C95" s="24">
        <f t="shared" si="12"/>
        <v>5.3999999999999999E-2</v>
      </c>
      <c r="D95" s="41">
        <f t="shared" si="8"/>
        <v>1459.1976594260425</v>
      </c>
      <c r="E95" s="26"/>
      <c r="F95" s="27">
        <f t="shared" si="9"/>
        <v>527.83243960579284</v>
      </c>
      <c r="G95" s="27">
        <f t="shared" si="10"/>
        <v>931.36521982024965</v>
      </c>
      <c r="H95" s="27">
        <f t="shared" si="11"/>
        <v>116364.73247035594</v>
      </c>
    </row>
    <row r="96" spans="1:8" x14ac:dyDescent="0.25">
      <c r="A96" s="29">
        <f t="shared" si="7"/>
        <v>82</v>
      </c>
      <c r="B96" s="43">
        <f t="shared" si="13"/>
        <v>43419</v>
      </c>
      <c r="C96" s="24">
        <f t="shared" si="12"/>
        <v>5.3999999999999999E-2</v>
      </c>
      <c r="D96" s="41">
        <f t="shared" si="8"/>
        <v>1459.1976594260425</v>
      </c>
      <c r="E96" s="26"/>
      <c r="F96" s="27">
        <f t="shared" si="9"/>
        <v>523.64129611660167</v>
      </c>
      <c r="G96" s="27">
        <f t="shared" si="10"/>
        <v>935.55636330944083</v>
      </c>
      <c r="H96" s="27">
        <f t="shared" si="11"/>
        <v>115429.1761070465</v>
      </c>
    </row>
    <row r="97" spans="1:8" x14ac:dyDescent="0.25">
      <c r="A97" s="29">
        <f t="shared" si="7"/>
        <v>83</v>
      </c>
      <c r="B97" s="43">
        <f t="shared" si="13"/>
        <v>43449</v>
      </c>
      <c r="C97" s="24">
        <f t="shared" si="12"/>
        <v>5.3999999999999999E-2</v>
      </c>
      <c r="D97" s="41">
        <f t="shared" si="8"/>
        <v>1459.1976594260425</v>
      </c>
      <c r="E97" s="26"/>
      <c r="F97" s="27">
        <f t="shared" si="9"/>
        <v>519.43129248170919</v>
      </c>
      <c r="G97" s="27">
        <f t="shared" si="10"/>
        <v>939.7663669443333</v>
      </c>
      <c r="H97" s="27">
        <f t="shared" si="11"/>
        <v>114489.40974010217</v>
      </c>
    </row>
    <row r="98" spans="1:8" x14ac:dyDescent="0.25">
      <c r="A98" s="29">
        <f t="shared" si="7"/>
        <v>84</v>
      </c>
      <c r="B98" s="43">
        <f t="shared" si="13"/>
        <v>43480</v>
      </c>
      <c r="C98" s="24">
        <f t="shared" si="12"/>
        <v>5.3999999999999999E-2</v>
      </c>
      <c r="D98" s="41">
        <f t="shared" si="8"/>
        <v>1459.1976594260425</v>
      </c>
      <c r="E98" s="26"/>
      <c r="F98" s="27">
        <f t="shared" si="9"/>
        <v>515.20234383045977</v>
      </c>
      <c r="G98" s="27">
        <f t="shared" si="10"/>
        <v>943.99531559558272</v>
      </c>
      <c r="H98" s="27">
        <f t="shared" si="11"/>
        <v>113545.41442450658</v>
      </c>
    </row>
    <row r="99" spans="1:8" x14ac:dyDescent="0.25">
      <c r="A99" s="29">
        <f t="shared" si="7"/>
        <v>85</v>
      </c>
      <c r="B99" s="43">
        <f t="shared" si="13"/>
        <v>43511</v>
      </c>
      <c r="C99" s="24">
        <f t="shared" si="12"/>
        <v>5.3999999999999999E-2</v>
      </c>
      <c r="D99" s="41">
        <f t="shared" si="8"/>
        <v>1459.1976594260425</v>
      </c>
      <c r="E99" s="26"/>
      <c r="F99" s="27">
        <f t="shared" si="9"/>
        <v>510.95436491027959</v>
      </c>
      <c r="G99" s="27">
        <f t="shared" si="10"/>
        <v>948.24329451576295</v>
      </c>
      <c r="H99" s="27">
        <f t="shared" si="11"/>
        <v>112597.17112999082</v>
      </c>
    </row>
    <row r="100" spans="1:8" x14ac:dyDescent="0.25">
      <c r="A100" s="29">
        <f t="shared" si="7"/>
        <v>86</v>
      </c>
      <c r="B100" s="43">
        <f t="shared" si="13"/>
        <v>43539</v>
      </c>
      <c r="C100" s="24">
        <f t="shared" si="12"/>
        <v>5.3999999999999999E-2</v>
      </c>
      <c r="D100" s="41">
        <f t="shared" si="8"/>
        <v>1459.1976594260425</v>
      </c>
      <c r="E100" s="26"/>
      <c r="F100" s="27">
        <f t="shared" si="9"/>
        <v>506.68727008495864</v>
      </c>
      <c r="G100" s="27">
        <f t="shared" si="10"/>
        <v>952.51038934108385</v>
      </c>
      <c r="H100" s="27">
        <f t="shared" si="11"/>
        <v>111644.66074064974</v>
      </c>
    </row>
    <row r="101" spans="1:8" x14ac:dyDescent="0.25">
      <c r="A101" s="29">
        <f t="shared" si="7"/>
        <v>87</v>
      </c>
      <c r="B101" s="43">
        <f t="shared" si="13"/>
        <v>43570</v>
      </c>
      <c r="C101" s="24">
        <f t="shared" si="12"/>
        <v>5.3999999999999999E-2</v>
      </c>
      <c r="D101" s="41">
        <f t="shared" si="8"/>
        <v>1459.1976594260425</v>
      </c>
      <c r="E101" s="26"/>
      <c r="F101" s="27">
        <f t="shared" si="9"/>
        <v>502.4009733329238</v>
      </c>
      <c r="G101" s="27">
        <f t="shared" si="10"/>
        <v>956.79668609311875</v>
      </c>
      <c r="H101" s="27">
        <f t="shared" si="11"/>
        <v>110687.86405455662</v>
      </c>
    </row>
    <row r="102" spans="1:8" x14ac:dyDescent="0.25">
      <c r="A102" s="29">
        <f t="shared" si="7"/>
        <v>88</v>
      </c>
      <c r="B102" s="43">
        <f t="shared" si="13"/>
        <v>43600</v>
      </c>
      <c r="C102" s="24">
        <f t="shared" si="12"/>
        <v>5.3999999999999999E-2</v>
      </c>
      <c r="D102" s="41">
        <f t="shared" si="8"/>
        <v>1459.1976594260425</v>
      </c>
      <c r="E102" s="26"/>
      <c r="F102" s="27">
        <f t="shared" si="9"/>
        <v>498.09538824550475</v>
      </c>
      <c r="G102" s="27">
        <f t="shared" si="10"/>
        <v>961.10227118053774</v>
      </c>
      <c r="H102" s="27">
        <f t="shared" si="11"/>
        <v>109726.76178337607</v>
      </c>
    </row>
    <row r="103" spans="1:8" x14ac:dyDescent="0.25">
      <c r="A103" s="29">
        <f t="shared" si="7"/>
        <v>89</v>
      </c>
      <c r="B103" s="43">
        <f t="shared" si="13"/>
        <v>43631</v>
      </c>
      <c r="C103" s="24">
        <f t="shared" si="12"/>
        <v>5.3999999999999999E-2</v>
      </c>
      <c r="D103" s="41">
        <f t="shared" si="8"/>
        <v>1459.1976594260425</v>
      </c>
      <c r="E103" s="26"/>
      <c r="F103" s="27">
        <f t="shared" si="9"/>
        <v>493.7704280251923</v>
      </c>
      <c r="G103" s="27">
        <f t="shared" si="10"/>
        <v>965.42723140085013</v>
      </c>
      <c r="H103" s="27">
        <f t="shared" si="11"/>
        <v>108761.33455197522</v>
      </c>
    </row>
    <row r="104" spans="1:8" x14ac:dyDescent="0.25">
      <c r="A104" s="29">
        <f t="shared" si="7"/>
        <v>90</v>
      </c>
      <c r="B104" s="43">
        <f t="shared" si="13"/>
        <v>43661</v>
      </c>
      <c r="C104" s="24">
        <f t="shared" si="12"/>
        <v>5.3999999999999999E-2</v>
      </c>
      <c r="D104" s="41">
        <f t="shared" si="8"/>
        <v>1459.1976594260425</v>
      </c>
      <c r="E104" s="26"/>
      <c r="F104" s="27">
        <f t="shared" si="9"/>
        <v>489.42600548388845</v>
      </c>
      <c r="G104" s="27">
        <f t="shared" si="10"/>
        <v>969.77165394215399</v>
      </c>
      <c r="H104" s="27">
        <f t="shared" si="11"/>
        <v>107791.56289803307</v>
      </c>
    </row>
    <row r="105" spans="1:8" x14ac:dyDescent="0.25">
      <c r="A105" s="29">
        <f t="shared" si="7"/>
        <v>91</v>
      </c>
      <c r="B105" s="43">
        <f t="shared" si="13"/>
        <v>43692</v>
      </c>
      <c r="C105" s="24">
        <f t="shared" si="12"/>
        <v>5.3999999999999999E-2</v>
      </c>
      <c r="D105" s="41">
        <f t="shared" si="8"/>
        <v>1459.1976594260425</v>
      </c>
      <c r="E105" s="26"/>
      <c r="F105" s="27">
        <f t="shared" si="9"/>
        <v>485.06203304114877</v>
      </c>
      <c r="G105" s="27">
        <f t="shared" si="10"/>
        <v>974.13562638489373</v>
      </c>
      <c r="H105" s="27">
        <f t="shared" si="11"/>
        <v>106817.42727164818</v>
      </c>
    </row>
    <row r="106" spans="1:8" x14ac:dyDescent="0.25">
      <c r="A106" s="29">
        <f t="shared" si="7"/>
        <v>92</v>
      </c>
      <c r="B106" s="43">
        <f t="shared" si="13"/>
        <v>43723</v>
      </c>
      <c r="C106" s="24">
        <f t="shared" si="12"/>
        <v>5.3999999999999999E-2</v>
      </c>
      <c r="D106" s="41">
        <f t="shared" si="8"/>
        <v>1459.1976594260425</v>
      </c>
      <c r="E106" s="26"/>
      <c r="F106" s="27">
        <f t="shared" si="9"/>
        <v>480.67842272241677</v>
      </c>
      <c r="G106" s="27">
        <f t="shared" si="10"/>
        <v>978.51923670362567</v>
      </c>
      <c r="H106" s="27">
        <f t="shared" si="11"/>
        <v>105838.90803494456</v>
      </c>
    </row>
    <row r="107" spans="1:8" x14ac:dyDescent="0.25">
      <c r="A107" s="29">
        <f t="shared" si="7"/>
        <v>93</v>
      </c>
      <c r="B107" s="43">
        <f t="shared" si="13"/>
        <v>43753</v>
      </c>
      <c r="C107" s="24">
        <f t="shared" si="12"/>
        <v>5.3999999999999999E-2</v>
      </c>
      <c r="D107" s="41">
        <f t="shared" si="8"/>
        <v>1459.1976594260425</v>
      </c>
      <c r="E107" s="26"/>
      <c r="F107" s="27">
        <f t="shared" si="9"/>
        <v>476.27508615725048</v>
      </c>
      <c r="G107" s="27">
        <f t="shared" si="10"/>
        <v>982.92257326879201</v>
      </c>
      <c r="H107" s="27">
        <f t="shared" si="11"/>
        <v>104855.98546167577</v>
      </c>
    </row>
    <row r="108" spans="1:8" x14ac:dyDescent="0.25">
      <c r="A108" s="29">
        <f t="shared" si="7"/>
        <v>94</v>
      </c>
      <c r="B108" s="43">
        <f t="shared" si="13"/>
        <v>43784</v>
      </c>
      <c r="C108" s="24">
        <f t="shared" si="12"/>
        <v>5.3999999999999999E-2</v>
      </c>
      <c r="D108" s="41">
        <f t="shared" si="8"/>
        <v>1459.1976594260425</v>
      </c>
      <c r="E108" s="26"/>
      <c r="F108" s="27">
        <f t="shared" si="9"/>
        <v>471.85193457754093</v>
      </c>
      <c r="G108" s="27">
        <f t="shared" si="10"/>
        <v>987.3457248485015</v>
      </c>
      <c r="H108" s="27">
        <f t="shared" si="11"/>
        <v>103868.63973682726</v>
      </c>
    </row>
    <row r="109" spans="1:8" x14ac:dyDescent="0.25">
      <c r="A109" s="29">
        <f t="shared" si="7"/>
        <v>95</v>
      </c>
      <c r="B109" s="43">
        <f t="shared" si="13"/>
        <v>43814</v>
      </c>
      <c r="C109" s="24">
        <f t="shared" si="12"/>
        <v>5.3999999999999999E-2</v>
      </c>
      <c r="D109" s="41">
        <f t="shared" si="8"/>
        <v>1459.1976594260425</v>
      </c>
      <c r="E109" s="26"/>
      <c r="F109" s="27">
        <f t="shared" si="9"/>
        <v>467.40887881572263</v>
      </c>
      <c r="G109" s="27">
        <f t="shared" si="10"/>
        <v>991.78878061031992</v>
      </c>
      <c r="H109" s="27">
        <f t="shared" si="11"/>
        <v>102876.85095621693</v>
      </c>
    </row>
    <row r="110" spans="1:8" x14ac:dyDescent="0.25">
      <c r="A110" s="29">
        <f t="shared" si="7"/>
        <v>96</v>
      </c>
      <c r="B110" s="43">
        <f t="shared" si="13"/>
        <v>43845</v>
      </c>
      <c r="C110" s="24">
        <f t="shared" si="12"/>
        <v>5.3999999999999999E-2</v>
      </c>
      <c r="D110" s="41">
        <f t="shared" si="8"/>
        <v>1459.1976594260425</v>
      </c>
      <c r="E110" s="26"/>
      <c r="F110" s="27">
        <f t="shared" si="9"/>
        <v>462.94582930297616</v>
      </c>
      <c r="G110" s="27">
        <f t="shared" si="10"/>
        <v>996.25183012306638</v>
      </c>
      <c r="H110" s="27">
        <f t="shared" si="11"/>
        <v>101880.59912609388</v>
      </c>
    </row>
    <row r="111" spans="1:8" x14ac:dyDescent="0.25">
      <c r="A111" s="29">
        <f t="shared" si="7"/>
        <v>97</v>
      </c>
      <c r="B111" s="43">
        <f t="shared" si="13"/>
        <v>43876</v>
      </c>
      <c r="C111" s="24">
        <f t="shared" si="12"/>
        <v>5.3999999999999999E-2</v>
      </c>
      <c r="D111" s="41">
        <f t="shared" si="8"/>
        <v>1459.1976594260425</v>
      </c>
      <c r="E111" s="26"/>
      <c r="F111" s="27">
        <f t="shared" si="9"/>
        <v>458.46269606742243</v>
      </c>
      <c r="G111" s="27">
        <f t="shared" si="10"/>
        <v>1000.73496335862</v>
      </c>
      <c r="H111" s="27">
        <f t="shared" si="11"/>
        <v>100879.86416273526</v>
      </c>
    </row>
    <row r="112" spans="1:8" x14ac:dyDescent="0.25">
      <c r="A112" s="29">
        <f t="shared" si="7"/>
        <v>98</v>
      </c>
      <c r="B112" s="43">
        <f t="shared" si="13"/>
        <v>43905</v>
      </c>
      <c r="C112" s="24">
        <f t="shared" si="12"/>
        <v>5.3999999999999999E-2</v>
      </c>
      <c r="D112" s="41">
        <f t="shared" si="8"/>
        <v>1459.1976594260425</v>
      </c>
      <c r="E112" s="26"/>
      <c r="F112" s="27">
        <f t="shared" si="9"/>
        <v>453.95938873230864</v>
      </c>
      <c r="G112" s="27">
        <f t="shared" si="10"/>
        <v>1005.2382706937339</v>
      </c>
      <c r="H112" s="27">
        <f t="shared" si="11"/>
        <v>99874.625892041528</v>
      </c>
    </row>
    <row r="113" spans="1:8" x14ac:dyDescent="0.25">
      <c r="A113" s="29">
        <f t="shared" si="7"/>
        <v>99</v>
      </c>
      <c r="B113" s="43">
        <f t="shared" si="13"/>
        <v>43936</v>
      </c>
      <c r="C113" s="24">
        <f t="shared" si="12"/>
        <v>5.3999999999999999E-2</v>
      </c>
      <c r="D113" s="41">
        <f t="shared" si="8"/>
        <v>1459.1976594260425</v>
      </c>
      <c r="E113" s="26"/>
      <c r="F113" s="27">
        <f t="shared" si="9"/>
        <v>449.43581651418685</v>
      </c>
      <c r="G113" s="27">
        <f t="shared" si="10"/>
        <v>1009.7618429118556</v>
      </c>
      <c r="H113" s="27">
        <f t="shared" si="11"/>
        <v>98864.864049129668</v>
      </c>
    </row>
    <row r="114" spans="1:8" x14ac:dyDescent="0.25">
      <c r="A114" s="29">
        <f t="shared" si="7"/>
        <v>100</v>
      </c>
      <c r="B114" s="43">
        <f t="shared" si="13"/>
        <v>43966</v>
      </c>
      <c r="C114" s="24">
        <f t="shared" si="12"/>
        <v>5.3999999999999999E-2</v>
      </c>
      <c r="D114" s="41">
        <f t="shared" si="8"/>
        <v>1459.1976594260425</v>
      </c>
      <c r="E114" s="26"/>
      <c r="F114" s="27">
        <f t="shared" si="9"/>
        <v>444.89188822108349</v>
      </c>
      <c r="G114" s="27">
        <f t="shared" si="10"/>
        <v>1014.305771204959</v>
      </c>
      <c r="H114" s="27">
        <f t="shared" si="11"/>
        <v>97850.558277924705</v>
      </c>
    </row>
    <row r="115" spans="1:8" x14ac:dyDescent="0.25">
      <c r="A115" s="29">
        <f t="shared" si="7"/>
        <v>101</v>
      </c>
      <c r="B115" s="43">
        <f t="shared" si="13"/>
        <v>43997</v>
      </c>
      <c r="C115" s="24">
        <f t="shared" si="12"/>
        <v>5.3999999999999999E-2</v>
      </c>
      <c r="D115" s="41">
        <f t="shared" si="8"/>
        <v>1459.1976594260425</v>
      </c>
      <c r="E115" s="26"/>
      <c r="F115" s="27">
        <f t="shared" si="9"/>
        <v>440.32751225066113</v>
      </c>
      <c r="G115" s="27">
        <f t="shared" si="10"/>
        <v>1018.8701471753814</v>
      </c>
      <c r="H115" s="27">
        <f t="shared" si="11"/>
        <v>96831.688130749317</v>
      </c>
    </row>
    <row r="116" spans="1:8" x14ac:dyDescent="0.25">
      <c r="A116" s="29">
        <f t="shared" si="7"/>
        <v>102</v>
      </c>
      <c r="B116" s="43">
        <f t="shared" si="13"/>
        <v>44027</v>
      </c>
      <c r="C116" s="24">
        <f t="shared" si="12"/>
        <v>5.3999999999999999E-2</v>
      </c>
      <c r="D116" s="41">
        <f t="shared" si="8"/>
        <v>1459.1976594260425</v>
      </c>
      <c r="E116" s="26"/>
      <c r="F116" s="27">
        <f t="shared" si="9"/>
        <v>435.7425965883719</v>
      </c>
      <c r="G116" s="27">
        <f t="shared" si="10"/>
        <v>1023.4550628376705</v>
      </c>
      <c r="H116" s="27">
        <f t="shared" si="11"/>
        <v>95808.233067911642</v>
      </c>
    </row>
    <row r="117" spans="1:8" x14ac:dyDescent="0.25">
      <c r="A117" s="29">
        <f t="shared" si="7"/>
        <v>103</v>
      </c>
      <c r="B117" s="43">
        <f t="shared" si="13"/>
        <v>44058</v>
      </c>
      <c r="C117" s="24">
        <f t="shared" si="12"/>
        <v>5.3999999999999999E-2</v>
      </c>
      <c r="D117" s="41">
        <f t="shared" si="8"/>
        <v>1459.1976594260425</v>
      </c>
      <c r="E117" s="26"/>
      <c r="F117" s="27">
        <f t="shared" si="9"/>
        <v>431.13704880560238</v>
      </c>
      <c r="G117" s="27">
        <f t="shared" si="10"/>
        <v>1028.06061062044</v>
      </c>
      <c r="H117" s="27">
        <f t="shared" si="11"/>
        <v>94780.172457291206</v>
      </c>
    </row>
    <row r="118" spans="1:8" x14ac:dyDescent="0.25">
      <c r="A118" s="29">
        <f t="shared" si="7"/>
        <v>104</v>
      </c>
      <c r="B118" s="43">
        <f t="shared" si="13"/>
        <v>44089</v>
      </c>
      <c r="C118" s="24">
        <f t="shared" si="12"/>
        <v>5.3999999999999999E-2</v>
      </c>
      <c r="D118" s="41">
        <f t="shared" si="8"/>
        <v>1459.1976594260425</v>
      </c>
      <c r="E118" s="26"/>
      <c r="F118" s="27">
        <f t="shared" si="9"/>
        <v>426.5107760578104</v>
      </c>
      <c r="G118" s="27">
        <f t="shared" si="10"/>
        <v>1032.686883368232</v>
      </c>
      <c r="H118" s="27">
        <f t="shared" si="11"/>
        <v>93747.485573922968</v>
      </c>
    </row>
    <row r="119" spans="1:8" x14ac:dyDescent="0.25">
      <c r="A119" s="29">
        <f t="shared" si="7"/>
        <v>105</v>
      </c>
      <c r="B119" s="43">
        <f t="shared" si="13"/>
        <v>44119</v>
      </c>
      <c r="C119" s="24">
        <f t="shared" si="12"/>
        <v>5.3999999999999999E-2</v>
      </c>
      <c r="D119" s="41">
        <f t="shared" si="8"/>
        <v>1459.1976594260425</v>
      </c>
      <c r="E119" s="26"/>
      <c r="F119" s="27">
        <f t="shared" si="9"/>
        <v>421.86368508265332</v>
      </c>
      <c r="G119" s="27">
        <f t="shared" si="10"/>
        <v>1037.3339743433892</v>
      </c>
      <c r="H119" s="27">
        <f t="shared" si="11"/>
        <v>92710.151599579578</v>
      </c>
    </row>
    <row r="120" spans="1:8" x14ac:dyDescent="0.25">
      <c r="A120" s="29">
        <f t="shared" si="7"/>
        <v>106</v>
      </c>
      <c r="B120" s="43">
        <f t="shared" si="13"/>
        <v>44150</v>
      </c>
      <c r="C120" s="24">
        <f t="shared" si="12"/>
        <v>5.3999999999999999E-2</v>
      </c>
      <c r="D120" s="41">
        <f t="shared" si="8"/>
        <v>1459.1976594260425</v>
      </c>
      <c r="E120" s="26"/>
      <c r="F120" s="27">
        <f t="shared" si="9"/>
        <v>417.19568219810805</v>
      </c>
      <c r="G120" s="27">
        <f t="shared" si="10"/>
        <v>1042.0019772279345</v>
      </c>
      <c r="H120" s="27">
        <f t="shared" si="11"/>
        <v>91668.149622351644</v>
      </c>
    </row>
    <row r="121" spans="1:8" x14ac:dyDescent="0.25">
      <c r="A121" s="29">
        <f t="shared" si="7"/>
        <v>107</v>
      </c>
      <c r="B121" s="43">
        <f t="shared" si="13"/>
        <v>44180</v>
      </c>
      <c r="C121" s="24">
        <f t="shared" si="12"/>
        <v>5.3999999999999999E-2</v>
      </c>
      <c r="D121" s="41">
        <f t="shared" si="8"/>
        <v>1459.1976594260425</v>
      </c>
      <c r="E121" s="26"/>
      <c r="F121" s="27">
        <f t="shared" si="9"/>
        <v>412.50667330058235</v>
      </c>
      <c r="G121" s="27">
        <f t="shared" si="10"/>
        <v>1046.6909861254601</v>
      </c>
      <c r="H121" s="27">
        <f t="shared" si="11"/>
        <v>90621.458636226191</v>
      </c>
    </row>
    <row r="122" spans="1:8" x14ac:dyDescent="0.25">
      <c r="A122" s="29">
        <f t="shared" si="7"/>
        <v>108</v>
      </c>
      <c r="B122" s="43">
        <f t="shared" si="13"/>
        <v>44211</v>
      </c>
      <c r="C122" s="24">
        <f t="shared" si="12"/>
        <v>5.3999999999999999E-2</v>
      </c>
      <c r="D122" s="41">
        <f t="shared" si="8"/>
        <v>1459.1976594260425</v>
      </c>
      <c r="E122" s="26"/>
      <c r="F122" s="27">
        <f t="shared" si="9"/>
        <v>407.79656386301781</v>
      </c>
      <c r="G122" s="27">
        <f t="shared" si="10"/>
        <v>1051.4010955630247</v>
      </c>
      <c r="H122" s="27">
        <f t="shared" si="11"/>
        <v>89570.057540663169</v>
      </c>
    </row>
    <row r="123" spans="1:8" x14ac:dyDescent="0.25">
      <c r="A123" s="29">
        <f t="shared" si="7"/>
        <v>109</v>
      </c>
      <c r="B123" s="43">
        <f t="shared" si="13"/>
        <v>44242</v>
      </c>
      <c r="C123" s="24">
        <f t="shared" si="12"/>
        <v>5.3999999999999999E-2</v>
      </c>
      <c r="D123" s="41">
        <f t="shared" si="8"/>
        <v>1459.1976594260425</v>
      </c>
      <c r="E123" s="26"/>
      <c r="F123" s="27">
        <f t="shared" si="9"/>
        <v>403.06525893298425</v>
      </c>
      <c r="G123" s="27">
        <f t="shared" si="10"/>
        <v>1056.1324004930582</v>
      </c>
      <c r="H123" s="27">
        <f t="shared" si="11"/>
        <v>88513.925140170104</v>
      </c>
    </row>
    <row r="124" spans="1:8" x14ac:dyDescent="0.25">
      <c r="A124" s="29">
        <f t="shared" si="7"/>
        <v>110</v>
      </c>
      <c r="B124" s="43">
        <f t="shared" si="13"/>
        <v>44270</v>
      </c>
      <c r="C124" s="24">
        <f t="shared" si="12"/>
        <v>5.3999999999999999E-2</v>
      </c>
      <c r="D124" s="41">
        <f t="shared" si="8"/>
        <v>1459.1976594260425</v>
      </c>
      <c r="E124" s="26"/>
      <c r="F124" s="27">
        <f t="shared" si="9"/>
        <v>398.31266313076543</v>
      </c>
      <c r="G124" s="27">
        <f t="shared" si="10"/>
        <v>1060.884996295277</v>
      </c>
      <c r="H124" s="27">
        <f t="shared" si="11"/>
        <v>87453.040143874823</v>
      </c>
    </row>
    <row r="125" spans="1:8" x14ac:dyDescent="0.25">
      <c r="A125" s="29">
        <f t="shared" si="7"/>
        <v>111</v>
      </c>
      <c r="B125" s="43">
        <f t="shared" si="13"/>
        <v>44301</v>
      </c>
      <c r="C125" s="24">
        <f t="shared" si="12"/>
        <v>5.3999999999999999E-2</v>
      </c>
      <c r="D125" s="41">
        <f t="shared" si="8"/>
        <v>1459.1976594260425</v>
      </c>
      <c r="E125" s="26"/>
      <c r="F125" s="27">
        <f t="shared" si="9"/>
        <v>393.53868064743665</v>
      </c>
      <c r="G125" s="27">
        <f t="shared" si="10"/>
        <v>1065.6589787786058</v>
      </c>
      <c r="H125" s="27">
        <f t="shared" si="11"/>
        <v>86387.381165096216</v>
      </c>
    </row>
    <row r="126" spans="1:8" x14ac:dyDescent="0.25">
      <c r="A126" s="29">
        <f t="shared" si="7"/>
        <v>112</v>
      </c>
      <c r="B126" s="43">
        <f t="shared" si="13"/>
        <v>44331</v>
      </c>
      <c r="C126" s="24">
        <f t="shared" si="12"/>
        <v>5.3999999999999999E-2</v>
      </c>
      <c r="D126" s="41">
        <f t="shared" si="8"/>
        <v>1459.1976594260425</v>
      </c>
      <c r="E126" s="26"/>
      <c r="F126" s="27">
        <f t="shared" si="9"/>
        <v>388.74321524293293</v>
      </c>
      <c r="G126" s="27">
        <f t="shared" si="10"/>
        <v>1070.4544441831094</v>
      </c>
      <c r="H126" s="27">
        <f t="shared" si="11"/>
        <v>85316.926720913107</v>
      </c>
    </row>
    <row r="127" spans="1:8" x14ac:dyDescent="0.25">
      <c r="A127" s="29">
        <f t="shared" si="7"/>
        <v>113</v>
      </c>
      <c r="B127" s="43">
        <f t="shared" si="13"/>
        <v>44362</v>
      </c>
      <c r="C127" s="24">
        <f t="shared" si="12"/>
        <v>5.3999999999999999E-2</v>
      </c>
      <c r="D127" s="41">
        <f t="shared" si="8"/>
        <v>1459.1976594260425</v>
      </c>
      <c r="E127" s="26"/>
      <c r="F127" s="27">
        <f t="shared" si="9"/>
        <v>383.92617024410896</v>
      </c>
      <c r="G127" s="27">
        <f t="shared" si="10"/>
        <v>1075.2714891819335</v>
      </c>
      <c r="H127" s="27">
        <f t="shared" si="11"/>
        <v>84241.655231731173</v>
      </c>
    </row>
    <row r="128" spans="1:8" x14ac:dyDescent="0.25">
      <c r="A128" s="29">
        <f t="shared" si="7"/>
        <v>114</v>
      </c>
      <c r="B128" s="43">
        <f t="shared" si="13"/>
        <v>44392</v>
      </c>
      <c r="C128" s="24">
        <f t="shared" si="12"/>
        <v>5.3999999999999999E-2</v>
      </c>
      <c r="D128" s="41">
        <f t="shared" si="8"/>
        <v>1459.1976594260425</v>
      </c>
      <c r="E128" s="26"/>
      <c r="F128" s="27">
        <f t="shared" si="9"/>
        <v>379.08744854279024</v>
      </c>
      <c r="G128" s="27">
        <f t="shared" si="10"/>
        <v>1080.1102108832522</v>
      </c>
      <c r="H128" s="27">
        <f t="shared" si="11"/>
        <v>83161.545020847916</v>
      </c>
    </row>
    <row r="129" spans="1:10" x14ac:dyDescent="0.25">
      <c r="A129" s="29">
        <f t="shared" si="7"/>
        <v>115</v>
      </c>
      <c r="B129" s="43">
        <f t="shared" si="13"/>
        <v>44423</v>
      </c>
      <c r="C129" s="24">
        <f t="shared" si="12"/>
        <v>5.3999999999999999E-2</v>
      </c>
      <c r="D129" s="41">
        <f t="shared" si="8"/>
        <v>1459.1976594260425</v>
      </c>
      <c r="E129" s="26"/>
      <c r="F129" s="27">
        <f t="shared" si="9"/>
        <v>374.22695259381561</v>
      </c>
      <c r="G129" s="27">
        <f t="shared" si="10"/>
        <v>1084.9707068322268</v>
      </c>
      <c r="H129" s="27">
        <f t="shared" si="11"/>
        <v>82076.574314015685</v>
      </c>
      <c r="J129" s="28"/>
    </row>
    <row r="130" spans="1:10" x14ac:dyDescent="0.25">
      <c r="A130" s="29">
        <f t="shared" si="7"/>
        <v>116</v>
      </c>
      <c r="B130" s="43">
        <f t="shared" si="13"/>
        <v>44454</v>
      </c>
      <c r="C130" s="24">
        <f t="shared" si="12"/>
        <v>5.3999999999999999E-2</v>
      </c>
      <c r="D130" s="41">
        <f t="shared" si="8"/>
        <v>1459.1976594260425</v>
      </c>
      <c r="E130" s="26"/>
      <c r="F130" s="27">
        <f t="shared" si="9"/>
        <v>369.34458441307055</v>
      </c>
      <c r="G130" s="27">
        <f t="shared" si="10"/>
        <v>1089.8530750129719</v>
      </c>
      <c r="H130" s="27">
        <f t="shared" si="11"/>
        <v>80986.721239002713</v>
      </c>
    </row>
    <row r="131" spans="1:10" x14ac:dyDescent="0.25">
      <c r="A131" s="29">
        <f t="shared" si="7"/>
        <v>117</v>
      </c>
      <c r="B131" s="43">
        <f t="shared" si="13"/>
        <v>44484</v>
      </c>
      <c r="C131" s="24">
        <f t="shared" si="12"/>
        <v>5.3999999999999999E-2</v>
      </c>
      <c r="D131" s="41">
        <f t="shared" si="8"/>
        <v>1459.1976594260425</v>
      </c>
      <c r="E131" s="26"/>
      <c r="F131" s="27">
        <f t="shared" si="9"/>
        <v>364.44024557551217</v>
      </c>
      <c r="G131" s="27">
        <f t="shared" si="10"/>
        <v>1094.7574138505304</v>
      </c>
      <c r="H131" s="27">
        <f t="shared" si="11"/>
        <v>79891.963825152183</v>
      </c>
    </row>
    <row r="132" spans="1:10" x14ac:dyDescent="0.25">
      <c r="A132" s="29">
        <f t="shared" si="7"/>
        <v>118</v>
      </c>
      <c r="B132" s="43">
        <f t="shared" si="13"/>
        <v>44515</v>
      </c>
      <c r="C132" s="24">
        <f t="shared" si="12"/>
        <v>5.3999999999999999E-2</v>
      </c>
      <c r="D132" s="41">
        <f t="shared" si="8"/>
        <v>1459.1976594260425</v>
      </c>
      <c r="E132" s="26"/>
      <c r="F132" s="27">
        <f t="shared" si="9"/>
        <v>359.51383721318479</v>
      </c>
      <c r="G132" s="27">
        <f t="shared" si="10"/>
        <v>1099.6838222128576</v>
      </c>
      <c r="H132" s="27">
        <f t="shared" si="11"/>
        <v>78792.280002939326</v>
      </c>
    </row>
    <row r="133" spans="1:10" x14ac:dyDescent="0.25">
      <c r="A133" s="29">
        <f t="shared" si="7"/>
        <v>119</v>
      </c>
      <c r="B133" s="43">
        <f t="shared" si="13"/>
        <v>44545</v>
      </c>
      <c r="C133" s="24">
        <f t="shared" si="12"/>
        <v>5.3999999999999999E-2</v>
      </c>
      <c r="D133" s="41">
        <f t="shared" si="8"/>
        <v>1459.1976594260425</v>
      </c>
      <c r="E133" s="26"/>
      <c r="F133" s="27">
        <f t="shared" si="9"/>
        <v>354.56526001322692</v>
      </c>
      <c r="G133" s="27">
        <f t="shared" si="10"/>
        <v>1104.6323994128156</v>
      </c>
      <c r="H133" s="27">
        <f t="shared" si="11"/>
        <v>77687.647603526508</v>
      </c>
    </row>
    <row r="134" spans="1:10" x14ac:dyDescent="0.25">
      <c r="A134" s="29">
        <f t="shared" si="7"/>
        <v>120</v>
      </c>
      <c r="B134" s="43">
        <f t="shared" si="13"/>
        <v>44576</v>
      </c>
      <c r="C134" s="24">
        <f t="shared" si="12"/>
        <v>5.3999999999999999E-2</v>
      </c>
      <c r="D134" s="41">
        <f t="shared" si="8"/>
        <v>1459.1976594260425</v>
      </c>
      <c r="E134" s="26"/>
      <c r="F134" s="27">
        <f t="shared" si="9"/>
        <v>349.59441421586928</v>
      </c>
      <c r="G134" s="27">
        <f t="shared" si="10"/>
        <v>1109.6032452101731</v>
      </c>
      <c r="H134" s="27">
        <f t="shared" si="11"/>
        <v>76578.044358316329</v>
      </c>
    </row>
    <row r="135" spans="1:10" x14ac:dyDescent="0.25">
      <c r="A135" s="29">
        <f t="shared" si="7"/>
        <v>121</v>
      </c>
      <c r="B135" s="43">
        <f t="shared" si="13"/>
        <v>44607</v>
      </c>
      <c r="C135" s="24">
        <f t="shared" si="12"/>
        <v>5.3999999999999999E-2</v>
      </c>
      <c r="D135" s="41">
        <f t="shared" si="8"/>
        <v>1459.1976594260425</v>
      </c>
      <c r="E135" s="26"/>
      <c r="F135" s="27">
        <f t="shared" si="9"/>
        <v>344.60119961242344</v>
      </c>
      <c r="G135" s="27">
        <f t="shared" si="10"/>
        <v>1114.596459813619</v>
      </c>
      <c r="H135" s="27">
        <f t="shared" si="11"/>
        <v>75463.447898502709</v>
      </c>
    </row>
    <row r="136" spans="1:10" x14ac:dyDescent="0.25">
      <c r="A136" s="29">
        <f t="shared" si="7"/>
        <v>122</v>
      </c>
      <c r="B136" s="43">
        <f t="shared" si="13"/>
        <v>44635</v>
      </c>
      <c r="C136" s="24">
        <f t="shared" si="12"/>
        <v>5.3999999999999999E-2</v>
      </c>
      <c r="D136" s="41">
        <f t="shared" si="8"/>
        <v>1459.1976594260425</v>
      </c>
      <c r="E136" s="26"/>
      <c r="F136" s="27">
        <f t="shared" si="9"/>
        <v>339.58551554326215</v>
      </c>
      <c r="G136" s="27">
        <f t="shared" si="10"/>
        <v>1119.6121438827804</v>
      </c>
      <c r="H136" s="27">
        <f t="shared" si="11"/>
        <v>74343.835754619926</v>
      </c>
    </row>
    <row r="137" spans="1:10" x14ac:dyDescent="0.25">
      <c r="A137" s="29">
        <f t="shared" si="7"/>
        <v>123</v>
      </c>
      <c r="B137" s="43">
        <f t="shared" si="13"/>
        <v>44666</v>
      </c>
      <c r="C137" s="24">
        <f t="shared" si="12"/>
        <v>5.3999999999999999E-2</v>
      </c>
      <c r="D137" s="41">
        <f t="shared" si="8"/>
        <v>1459.1976594260425</v>
      </c>
      <c r="E137" s="26"/>
      <c r="F137" s="27">
        <f t="shared" si="9"/>
        <v>334.54726089578963</v>
      </c>
      <c r="G137" s="27">
        <f t="shared" si="10"/>
        <v>1124.6503985302529</v>
      </c>
      <c r="H137" s="27">
        <f t="shared" si="11"/>
        <v>73219.185356089671</v>
      </c>
    </row>
    <row r="138" spans="1:10" x14ac:dyDescent="0.25">
      <c r="A138" s="29">
        <f t="shared" si="7"/>
        <v>124</v>
      </c>
      <c r="B138" s="43">
        <f t="shared" si="13"/>
        <v>44696</v>
      </c>
      <c r="C138" s="24">
        <f t="shared" si="12"/>
        <v>5.3999999999999999E-2</v>
      </c>
      <c r="D138" s="41">
        <f t="shared" si="8"/>
        <v>1459.1976594260425</v>
      </c>
      <c r="E138" s="26"/>
      <c r="F138" s="27">
        <f t="shared" si="9"/>
        <v>329.48633410240348</v>
      </c>
      <c r="G138" s="27">
        <f t="shared" si="10"/>
        <v>1129.7113253236389</v>
      </c>
      <c r="H138" s="27">
        <f t="shared" si="11"/>
        <v>72089.474030766025</v>
      </c>
    </row>
    <row r="139" spans="1:10" x14ac:dyDescent="0.25">
      <c r="A139" s="29">
        <f t="shared" si="7"/>
        <v>125</v>
      </c>
      <c r="B139" s="43">
        <f t="shared" si="13"/>
        <v>44727</v>
      </c>
      <c r="C139" s="24">
        <f t="shared" si="12"/>
        <v>5.3999999999999999E-2</v>
      </c>
      <c r="D139" s="41">
        <f t="shared" si="8"/>
        <v>1459.1976594260425</v>
      </c>
      <c r="E139" s="26"/>
      <c r="F139" s="27">
        <f t="shared" si="9"/>
        <v>324.40263313844707</v>
      </c>
      <c r="G139" s="27">
        <f t="shared" si="10"/>
        <v>1134.7950262875954</v>
      </c>
      <c r="H139" s="27">
        <f t="shared" si="11"/>
        <v>70954.679004478428</v>
      </c>
    </row>
    <row r="140" spans="1:10" x14ac:dyDescent="0.25">
      <c r="A140" s="29">
        <f t="shared" si="7"/>
        <v>126</v>
      </c>
      <c r="B140" s="43">
        <f t="shared" si="13"/>
        <v>44757</v>
      </c>
      <c r="C140" s="24">
        <f t="shared" si="12"/>
        <v>5.3999999999999999E-2</v>
      </c>
      <c r="D140" s="41">
        <f t="shared" si="8"/>
        <v>1459.1976594260425</v>
      </c>
      <c r="E140" s="26"/>
      <c r="F140" s="27">
        <f t="shared" si="9"/>
        <v>319.29605552015289</v>
      </c>
      <c r="G140" s="27">
        <f t="shared" si="10"/>
        <v>1139.9016039058897</v>
      </c>
      <c r="H140" s="27">
        <f t="shared" si="11"/>
        <v>69814.777400572537</v>
      </c>
    </row>
    <row r="141" spans="1:10" x14ac:dyDescent="0.25">
      <c r="A141" s="29">
        <f t="shared" si="7"/>
        <v>127</v>
      </c>
      <c r="B141" s="43">
        <f t="shared" si="13"/>
        <v>44788</v>
      </c>
      <c r="C141" s="24">
        <f t="shared" si="12"/>
        <v>5.3999999999999999E-2</v>
      </c>
      <c r="D141" s="41">
        <f t="shared" si="8"/>
        <v>1459.1976594260425</v>
      </c>
      <c r="E141" s="26"/>
      <c r="F141" s="27">
        <f t="shared" si="9"/>
        <v>314.16649830257637</v>
      </c>
      <c r="G141" s="27">
        <f t="shared" si="10"/>
        <v>1145.0311611234661</v>
      </c>
      <c r="H141" s="27">
        <f t="shared" si="11"/>
        <v>68669.746239449072</v>
      </c>
    </row>
    <row r="142" spans="1:10" x14ac:dyDescent="0.25">
      <c r="A142" s="29">
        <f t="shared" si="7"/>
        <v>128</v>
      </c>
      <c r="B142" s="43">
        <f t="shared" si="13"/>
        <v>44819</v>
      </c>
      <c r="C142" s="24">
        <f t="shared" si="12"/>
        <v>5.3999999999999999E-2</v>
      </c>
      <c r="D142" s="41">
        <f t="shared" si="8"/>
        <v>1459.1976594260425</v>
      </c>
      <c r="E142" s="26"/>
      <c r="F142" s="27">
        <f t="shared" si="9"/>
        <v>309.01385807752081</v>
      </c>
      <c r="G142" s="27">
        <f t="shared" si="10"/>
        <v>1150.1838013485217</v>
      </c>
      <c r="H142" s="27">
        <f t="shared" si="11"/>
        <v>67519.562438100547</v>
      </c>
    </row>
    <row r="143" spans="1:10" x14ac:dyDescent="0.25">
      <c r="A143" s="29">
        <f t="shared" si="7"/>
        <v>129</v>
      </c>
      <c r="B143" s="43">
        <f t="shared" si="13"/>
        <v>44849</v>
      </c>
      <c r="C143" s="24">
        <f t="shared" si="12"/>
        <v>5.3999999999999999E-2</v>
      </c>
      <c r="D143" s="41">
        <f t="shared" si="8"/>
        <v>1459.1976594260425</v>
      </c>
      <c r="E143" s="26"/>
      <c r="F143" s="27">
        <f t="shared" si="9"/>
        <v>303.83803097145244</v>
      </c>
      <c r="G143" s="27">
        <f t="shared" si="10"/>
        <v>1155.3596284545902</v>
      </c>
      <c r="H143" s="27">
        <f t="shared" si="11"/>
        <v>66364.202809645954</v>
      </c>
    </row>
    <row r="144" spans="1:10" x14ac:dyDescent="0.25">
      <c r="A144" s="29">
        <f t="shared" ref="A144:A207" si="14">A143+1</f>
        <v>130</v>
      </c>
      <c r="B144" s="43">
        <f t="shared" si="13"/>
        <v>44880</v>
      </c>
      <c r="C144" s="24">
        <f t="shared" si="12"/>
        <v>5.3999999999999999E-2</v>
      </c>
      <c r="D144" s="41">
        <f t="shared" ref="D144:D207" si="15">IF(C144&lt;&gt;C143,-PMT(C144/12,(Term*12)-A143,H143),D143)</f>
        <v>1459.1976594260425</v>
      </c>
      <c r="E144" s="26"/>
      <c r="F144" s="27">
        <f t="shared" ref="F144:F207" si="16">H143*(C144/12)</f>
        <v>298.6389126434068</v>
      </c>
      <c r="G144" s="27">
        <f t="shared" ref="G144:G207" si="17">(D144-F144)+E144</f>
        <v>1160.5587467826358</v>
      </c>
      <c r="H144" s="27">
        <f t="shared" ref="H144:H207" si="18">H143-G144</f>
        <v>65203.644062863321</v>
      </c>
    </row>
    <row r="145" spans="1:8" x14ac:dyDescent="0.25">
      <c r="A145" s="29">
        <f t="shared" si="14"/>
        <v>131</v>
      </c>
      <c r="B145" s="43">
        <f t="shared" si="13"/>
        <v>44910</v>
      </c>
      <c r="C145" s="24">
        <f t="shared" ref="C145:C208" si="19">C144</f>
        <v>5.3999999999999999E-2</v>
      </c>
      <c r="D145" s="41">
        <f t="shared" si="15"/>
        <v>1459.1976594260425</v>
      </c>
      <c r="E145" s="26"/>
      <c r="F145" s="27">
        <f t="shared" si="16"/>
        <v>293.41639828288493</v>
      </c>
      <c r="G145" s="27">
        <f t="shared" si="17"/>
        <v>1165.7812611431575</v>
      </c>
      <c r="H145" s="27">
        <f t="shared" si="18"/>
        <v>64037.862801720163</v>
      </c>
    </row>
    <row r="146" spans="1:8" x14ac:dyDescent="0.25">
      <c r="A146" s="29">
        <f t="shared" si="14"/>
        <v>132</v>
      </c>
      <c r="B146" s="43">
        <f t="shared" si="13"/>
        <v>44941</v>
      </c>
      <c r="C146" s="24">
        <f t="shared" si="19"/>
        <v>5.3999999999999999E-2</v>
      </c>
      <c r="D146" s="41">
        <f t="shared" si="15"/>
        <v>1459.1976594260425</v>
      </c>
      <c r="E146" s="26"/>
      <c r="F146" s="27">
        <f t="shared" si="16"/>
        <v>288.17038260774069</v>
      </c>
      <c r="G146" s="27">
        <f t="shared" si="17"/>
        <v>1171.0272768183017</v>
      </c>
      <c r="H146" s="27">
        <f t="shared" si="18"/>
        <v>62866.835524901864</v>
      </c>
    </row>
    <row r="147" spans="1:8" x14ac:dyDescent="0.25">
      <c r="A147" s="29">
        <f t="shared" si="14"/>
        <v>133</v>
      </c>
      <c r="B147" s="43">
        <f t="shared" si="13"/>
        <v>44972</v>
      </c>
      <c r="C147" s="24">
        <f t="shared" si="19"/>
        <v>5.3999999999999999E-2</v>
      </c>
      <c r="D147" s="41">
        <f t="shared" si="15"/>
        <v>1459.1976594260425</v>
      </c>
      <c r="E147" s="26"/>
      <c r="F147" s="27">
        <f t="shared" si="16"/>
        <v>282.90075986205835</v>
      </c>
      <c r="G147" s="27">
        <f t="shared" si="17"/>
        <v>1176.2968995639842</v>
      </c>
      <c r="H147" s="27">
        <f t="shared" si="18"/>
        <v>61690.538625337882</v>
      </c>
    </row>
    <row r="148" spans="1:8" x14ac:dyDescent="0.25">
      <c r="A148" s="29">
        <f t="shared" si="14"/>
        <v>134</v>
      </c>
      <c r="B148" s="43">
        <f t="shared" ref="B148:B211" si="20">DATE(YEAR(Loan_Date),MONTH(Loan_Date)+A148,DAY(Loan_Date))</f>
        <v>45000</v>
      </c>
      <c r="C148" s="24">
        <f t="shared" si="19"/>
        <v>5.3999999999999999E-2</v>
      </c>
      <c r="D148" s="41">
        <f t="shared" si="15"/>
        <v>1459.1976594260425</v>
      </c>
      <c r="E148" s="26"/>
      <c r="F148" s="27">
        <f t="shared" si="16"/>
        <v>277.60742381402042</v>
      </c>
      <c r="G148" s="27">
        <f t="shared" si="17"/>
        <v>1181.5902356120221</v>
      </c>
      <c r="H148" s="27">
        <f t="shared" si="18"/>
        <v>60508.948389725861</v>
      </c>
    </row>
    <row r="149" spans="1:8" x14ac:dyDescent="0.25">
      <c r="A149" s="29">
        <f t="shared" si="14"/>
        <v>135</v>
      </c>
      <c r="B149" s="43">
        <f t="shared" si="20"/>
        <v>45031</v>
      </c>
      <c r="C149" s="24">
        <f t="shared" si="19"/>
        <v>5.3999999999999999E-2</v>
      </c>
      <c r="D149" s="41">
        <f t="shared" si="15"/>
        <v>1459.1976594260425</v>
      </c>
      <c r="E149" s="26"/>
      <c r="F149" s="27">
        <f t="shared" si="16"/>
        <v>272.29026775376633</v>
      </c>
      <c r="G149" s="27">
        <f t="shared" si="17"/>
        <v>1186.9073916722762</v>
      </c>
      <c r="H149" s="27">
        <f t="shared" si="18"/>
        <v>59322.040998053584</v>
      </c>
    </row>
    <row r="150" spans="1:8" x14ac:dyDescent="0.25">
      <c r="A150" s="29">
        <f t="shared" si="14"/>
        <v>136</v>
      </c>
      <c r="B150" s="43">
        <f t="shared" si="20"/>
        <v>45061</v>
      </c>
      <c r="C150" s="24">
        <f t="shared" si="19"/>
        <v>5.3999999999999999E-2</v>
      </c>
      <c r="D150" s="41">
        <f t="shared" si="15"/>
        <v>1459.1976594260425</v>
      </c>
      <c r="E150" s="26"/>
      <c r="F150" s="27">
        <f t="shared" si="16"/>
        <v>266.94918449124111</v>
      </c>
      <c r="G150" s="27">
        <f t="shared" si="17"/>
        <v>1192.2484749348014</v>
      </c>
      <c r="H150" s="27">
        <f t="shared" si="18"/>
        <v>58129.792523118784</v>
      </c>
    </row>
    <row r="151" spans="1:8" x14ac:dyDescent="0.25">
      <c r="A151" s="29">
        <f t="shared" si="14"/>
        <v>137</v>
      </c>
      <c r="B151" s="43">
        <f t="shared" si="20"/>
        <v>45092</v>
      </c>
      <c r="C151" s="24">
        <f t="shared" si="19"/>
        <v>5.3999999999999999E-2</v>
      </c>
      <c r="D151" s="41">
        <f t="shared" si="15"/>
        <v>1459.1976594260425</v>
      </c>
      <c r="E151" s="26"/>
      <c r="F151" s="27">
        <f t="shared" si="16"/>
        <v>261.58406635403452</v>
      </c>
      <c r="G151" s="27">
        <f t="shared" si="17"/>
        <v>1197.6135930720079</v>
      </c>
      <c r="H151" s="27">
        <f t="shared" si="18"/>
        <v>56932.178930046779</v>
      </c>
    </row>
    <row r="152" spans="1:8" x14ac:dyDescent="0.25">
      <c r="A152" s="29">
        <f t="shared" si="14"/>
        <v>138</v>
      </c>
      <c r="B152" s="43">
        <f t="shared" si="20"/>
        <v>45122</v>
      </c>
      <c r="C152" s="24">
        <f t="shared" si="19"/>
        <v>5.3999999999999999E-2</v>
      </c>
      <c r="D152" s="41">
        <f t="shared" si="15"/>
        <v>1459.1976594260425</v>
      </c>
      <c r="E152" s="26"/>
      <c r="F152" s="27">
        <f t="shared" si="16"/>
        <v>256.1948051852105</v>
      </c>
      <c r="G152" s="27">
        <f t="shared" si="17"/>
        <v>1203.002854240832</v>
      </c>
      <c r="H152" s="27">
        <f t="shared" si="18"/>
        <v>55729.176075805946</v>
      </c>
    </row>
    <row r="153" spans="1:8" x14ac:dyDescent="0.25">
      <c r="A153" s="29">
        <f t="shared" si="14"/>
        <v>139</v>
      </c>
      <c r="B153" s="43">
        <f t="shared" si="20"/>
        <v>45153</v>
      </c>
      <c r="C153" s="24">
        <f t="shared" si="19"/>
        <v>5.3999999999999999E-2</v>
      </c>
      <c r="D153" s="41">
        <f t="shared" si="15"/>
        <v>1459.1976594260425</v>
      </c>
      <c r="E153" s="26"/>
      <c r="F153" s="27">
        <f t="shared" si="16"/>
        <v>250.78129234112674</v>
      </c>
      <c r="G153" s="27">
        <f t="shared" si="17"/>
        <v>1208.4163670849157</v>
      </c>
      <c r="H153" s="27">
        <f t="shared" si="18"/>
        <v>54520.759708721031</v>
      </c>
    </row>
    <row r="154" spans="1:8" x14ac:dyDescent="0.25">
      <c r="A154" s="29">
        <f t="shared" si="14"/>
        <v>140</v>
      </c>
      <c r="B154" s="43">
        <f t="shared" si="20"/>
        <v>45184</v>
      </c>
      <c r="C154" s="24">
        <f t="shared" si="19"/>
        <v>5.3999999999999999E-2</v>
      </c>
      <c r="D154" s="41">
        <f t="shared" si="15"/>
        <v>1459.1976594260425</v>
      </c>
      <c r="E154" s="26"/>
      <c r="F154" s="27">
        <f t="shared" si="16"/>
        <v>245.34341868924463</v>
      </c>
      <c r="G154" s="27">
        <f t="shared" si="17"/>
        <v>1213.8542407367979</v>
      </c>
      <c r="H154" s="27">
        <f t="shared" si="18"/>
        <v>53306.90546798423</v>
      </c>
    </row>
    <row r="155" spans="1:8" x14ac:dyDescent="0.25">
      <c r="A155" s="29">
        <f t="shared" si="14"/>
        <v>141</v>
      </c>
      <c r="B155" s="43">
        <f t="shared" si="20"/>
        <v>45214</v>
      </c>
      <c r="C155" s="24">
        <f t="shared" si="19"/>
        <v>5.3999999999999999E-2</v>
      </c>
      <c r="D155" s="41">
        <f t="shared" si="15"/>
        <v>1459.1976594260425</v>
      </c>
      <c r="E155" s="26"/>
      <c r="F155" s="27">
        <f t="shared" si="16"/>
        <v>239.88107460592903</v>
      </c>
      <c r="G155" s="27">
        <f t="shared" si="17"/>
        <v>1219.3165848201133</v>
      </c>
      <c r="H155" s="27">
        <f t="shared" si="18"/>
        <v>52087.58888316412</v>
      </c>
    </row>
    <row r="156" spans="1:8" x14ac:dyDescent="0.25">
      <c r="A156" s="29">
        <f t="shared" si="14"/>
        <v>142</v>
      </c>
      <c r="B156" s="43">
        <f t="shared" si="20"/>
        <v>45245</v>
      </c>
      <c r="C156" s="24">
        <f t="shared" si="19"/>
        <v>5.3999999999999999E-2</v>
      </c>
      <c r="D156" s="41">
        <f t="shared" si="15"/>
        <v>1459.1976594260425</v>
      </c>
      <c r="E156" s="26"/>
      <c r="F156" s="27">
        <f t="shared" si="16"/>
        <v>234.39414997423853</v>
      </c>
      <c r="G156" s="27">
        <f t="shared" si="17"/>
        <v>1224.8035094518041</v>
      </c>
      <c r="H156" s="27">
        <f t="shared" si="18"/>
        <v>50862.785373712315</v>
      </c>
    </row>
    <row r="157" spans="1:8" x14ac:dyDescent="0.25">
      <c r="A157" s="29">
        <f t="shared" si="14"/>
        <v>143</v>
      </c>
      <c r="B157" s="43">
        <f t="shared" si="20"/>
        <v>45275</v>
      </c>
      <c r="C157" s="24">
        <f t="shared" si="19"/>
        <v>5.3999999999999999E-2</v>
      </c>
      <c r="D157" s="41">
        <f t="shared" si="15"/>
        <v>1459.1976594260425</v>
      </c>
      <c r="E157" s="26"/>
      <c r="F157" s="27">
        <f t="shared" si="16"/>
        <v>228.88253418170541</v>
      </c>
      <c r="G157" s="27">
        <f t="shared" si="17"/>
        <v>1230.3151252443372</v>
      </c>
      <c r="H157" s="27">
        <f t="shared" si="18"/>
        <v>49632.47024846798</v>
      </c>
    </row>
    <row r="158" spans="1:8" x14ac:dyDescent="0.25">
      <c r="A158" s="29">
        <f t="shared" si="14"/>
        <v>144</v>
      </c>
      <c r="B158" s="43">
        <f t="shared" si="20"/>
        <v>45306</v>
      </c>
      <c r="C158" s="24">
        <f t="shared" si="19"/>
        <v>5.3999999999999999E-2</v>
      </c>
      <c r="D158" s="41">
        <f t="shared" si="15"/>
        <v>1459.1976594260425</v>
      </c>
      <c r="E158" s="26"/>
      <c r="F158" s="27">
        <f t="shared" si="16"/>
        <v>223.3461161181059</v>
      </c>
      <c r="G158" s="27">
        <f t="shared" si="17"/>
        <v>1235.8515433079365</v>
      </c>
      <c r="H158" s="27">
        <f t="shared" si="18"/>
        <v>48396.618705160043</v>
      </c>
    </row>
    <row r="159" spans="1:8" x14ac:dyDescent="0.25">
      <c r="A159" s="29">
        <f t="shared" si="14"/>
        <v>145</v>
      </c>
      <c r="B159" s="43">
        <f t="shared" si="20"/>
        <v>45337</v>
      </c>
      <c r="C159" s="24">
        <f t="shared" si="19"/>
        <v>5.3999999999999999E-2</v>
      </c>
      <c r="D159" s="41">
        <f t="shared" si="15"/>
        <v>1459.1976594260425</v>
      </c>
      <c r="E159" s="26"/>
      <c r="F159" s="27">
        <f t="shared" si="16"/>
        <v>217.78478417322017</v>
      </c>
      <c r="G159" s="27">
        <f t="shared" si="17"/>
        <v>1241.4128752528222</v>
      </c>
      <c r="H159" s="27">
        <f t="shared" si="18"/>
        <v>47155.205829907223</v>
      </c>
    </row>
    <row r="160" spans="1:8" x14ac:dyDescent="0.25">
      <c r="A160" s="29">
        <f t="shared" si="14"/>
        <v>146</v>
      </c>
      <c r="B160" s="43">
        <f t="shared" si="20"/>
        <v>45366</v>
      </c>
      <c r="C160" s="24">
        <f t="shared" si="19"/>
        <v>5.3999999999999999E-2</v>
      </c>
      <c r="D160" s="41">
        <f t="shared" si="15"/>
        <v>1459.1976594260425</v>
      </c>
      <c r="E160" s="26"/>
      <c r="F160" s="27">
        <f t="shared" si="16"/>
        <v>212.19842623458248</v>
      </c>
      <c r="G160" s="27">
        <f t="shared" si="17"/>
        <v>1246.99923319146</v>
      </c>
      <c r="H160" s="27">
        <f t="shared" si="18"/>
        <v>45908.206596715761</v>
      </c>
    </row>
    <row r="161" spans="1:8" x14ac:dyDescent="0.25">
      <c r="A161" s="29">
        <f t="shared" si="14"/>
        <v>147</v>
      </c>
      <c r="B161" s="43">
        <f t="shared" si="20"/>
        <v>45397</v>
      </c>
      <c r="C161" s="24">
        <f t="shared" si="19"/>
        <v>5.3999999999999999E-2</v>
      </c>
      <c r="D161" s="41">
        <f t="shared" si="15"/>
        <v>1459.1976594260425</v>
      </c>
      <c r="E161" s="26"/>
      <c r="F161" s="27">
        <f t="shared" si="16"/>
        <v>206.58692968522092</v>
      </c>
      <c r="G161" s="27">
        <f t="shared" si="17"/>
        <v>1252.6107297408216</v>
      </c>
      <c r="H161" s="27">
        <f t="shared" si="18"/>
        <v>44655.595866974938</v>
      </c>
    </row>
    <row r="162" spans="1:8" x14ac:dyDescent="0.25">
      <c r="A162" s="29">
        <f t="shared" si="14"/>
        <v>148</v>
      </c>
      <c r="B162" s="43">
        <f t="shared" si="20"/>
        <v>45427</v>
      </c>
      <c r="C162" s="24">
        <f t="shared" si="19"/>
        <v>5.3999999999999999E-2</v>
      </c>
      <c r="D162" s="41">
        <f t="shared" si="15"/>
        <v>1459.1976594260425</v>
      </c>
      <c r="E162" s="26"/>
      <c r="F162" s="27">
        <f t="shared" si="16"/>
        <v>200.9501814013872</v>
      </c>
      <c r="G162" s="27">
        <f t="shared" si="17"/>
        <v>1258.2474780246553</v>
      </c>
      <c r="H162" s="27">
        <f t="shared" si="18"/>
        <v>43397.348388950282</v>
      </c>
    </row>
    <row r="163" spans="1:8" x14ac:dyDescent="0.25">
      <c r="A163" s="29">
        <f t="shared" si="14"/>
        <v>149</v>
      </c>
      <c r="B163" s="43">
        <f t="shared" si="20"/>
        <v>45458</v>
      </c>
      <c r="C163" s="24">
        <f t="shared" si="19"/>
        <v>5.3999999999999999E-2</v>
      </c>
      <c r="D163" s="41">
        <f t="shared" si="15"/>
        <v>1459.1976594260425</v>
      </c>
      <c r="E163" s="26"/>
      <c r="F163" s="27">
        <f t="shared" si="16"/>
        <v>195.28806775027627</v>
      </c>
      <c r="G163" s="27">
        <f t="shared" si="17"/>
        <v>1263.9095916757663</v>
      </c>
      <c r="H163" s="27">
        <f t="shared" si="18"/>
        <v>42133.438797274517</v>
      </c>
    </row>
    <row r="164" spans="1:8" x14ac:dyDescent="0.25">
      <c r="A164" s="29">
        <f t="shared" si="14"/>
        <v>150</v>
      </c>
      <c r="B164" s="43">
        <f t="shared" si="20"/>
        <v>45488</v>
      </c>
      <c r="C164" s="24">
        <f t="shared" si="19"/>
        <v>5.3999999999999999E-2</v>
      </c>
      <c r="D164" s="41">
        <f t="shared" si="15"/>
        <v>1459.1976594260425</v>
      </c>
      <c r="E164" s="26"/>
      <c r="F164" s="27">
        <f t="shared" si="16"/>
        <v>189.60047458773531</v>
      </c>
      <c r="G164" s="27">
        <f t="shared" si="17"/>
        <v>1269.5971848383072</v>
      </c>
      <c r="H164" s="27">
        <f t="shared" si="18"/>
        <v>40863.841612436212</v>
      </c>
    </row>
    <row r="165" spans="1:8" x14ac:dyDescent="0.25">
      <c r="A165" s="29">
        <f t="shared" si="14"/>
        <v>151</v>
      </c>
      <c r="B165" s="43">
        <f t="shared" si="20"/>
        <v>45519</v>
      </c>
      <c r="C165" s="24">
        <f t="shared" si="19"/>
        <v>5.3999999999999999E-2</v>
      </c>
      <c r="D165" s="41">
        <f t="shared" si="15"/>
        <v>1459.1976594260425</v>
      </c>
      <c r="E165" s="26"/>
      <c r="F165" s="27">
        <f t="shared" si="16"/>
        <v>183.88728725596295</v>
      </c>
      <c r="G165" s="27">
        <f t="shared" si="17"/>
        <v>1275.3103721700795</v>
      </c>
      <c r="H165" s="27">
        <f t="shared" si="18"/>
        <v>39588.531240266129</v>
      </c>
    </row>
    <row r="166" spans="1:8" x14ac:dyDescent="0.25">
      <c r="A166" s="29">
        <f t="shared" si="14"/>
        <v>152</v>
      </c>
      <c r="B166" s="43">
        <f t="shared" si="20"/>
        <v>45550</v>
      </c>
      <c r="C166" s="24">
        <f t="shared" si="19"/>
        <v>5.3999999999999999E-2</v>
      </c>
      <c r="D166" s="41">
        <f t="shared" si="15"/>
        <v>1459.1976594260425</v>
      </c>
      <c r="E166" s="26"/>
      <c r="F166" s="27">
        <f t="shared" si="16"/>
        <v>178.14839058119756</v>
      </c>
      <c r="G166" s="27">
        <f t="shared" si="17"/>
        <v>1281.0492688448448</v>
      </c>
      <c r="H166" s="27">
        <f t="shared" si="18"/>
        <v>38307.481971421286</v>
      </c>
    </row>
    <row r="167" spans="1:8" x14ac:dyDescent="0.25">
      <c r="A167" s="29">
        <f t="shared" si="14"/>
        <v>153</v>
      </c>
      <c r="B167" s="43">
        <f t="shared" si="20"/>
        <v>45580</v>
      </c>
      <c r="C167" s="24">
        <f t="shared" si="19"/>
        <v>5.3999999999999999E-2</v>
      </c>
      <c r="D167" s="41">
        <f t="shared" si="15"/>
        <v>1459.1976594260425</v>
      </c>
      <c r="E167" s="26"/>
      <c r="F167" s="27">
        <f t="shared" si="16"/>
        <v>172.38366887139577</v>
      </c>
      <c r="G167" s="27">
        <f t="shared" si="17"/>
        <v>1286.8139905546468</v>
      </c>
      <c r="H167" s="27">
        <f t="shared" si="18"/>
        <v>37020.667980866638</v>
      </c>
    </row>
    <row r="168" spans="1:8" x14ac:dyDescent="0.25">
      <c r="A168" s="29">
        <f t="shared" si="14"/>
        <v>154</v>
      </c>
      <c r="B168" s="43">
        <f t="shared" si="20"/>
        <v>45611</v>
      </c>
      <c r="C168" s="24">
        <f t="shared" si="19"/>
        <v>5.3999999999999999E-2</v>
      </c>
      <c r="D168" s="41">
        <f t="shared" si="15"/>
        <v>1459.1976594260425</v>
      </c>
      <c r="E168" s="26"/>
      <c r="F168" s="27">
        <f t="shared" si="16"/>
        <v>166.59300591389984</v>
      </c>
      <c r="G168" s="27">
        <f t="shared" si="17"/>
        <v>1292.6046535121427</v>
      </c>
      <c r="H168" s="27">
        <f t="shared" si="18"/>
        <v>35728.063327354495</v>
      </c>
    </row>
    <row r="169" spans="1:8" x14ac:dyDescent="0.25">
      <c r="A169" s="29">
        <f t="shared" si="14"/>
        <v>155</v>
      </c>
      <c r="B169" s="43">
        <f t="shared" si="20"/>
        <v>45641</v>
      </c>
      <c r="C169" s="24">
        <f t="shared" si="19"/>
        <v>5.3999999999999999E-2</v>
      </c>
      <c r="D169" s="41">
        <f t="shared" si="15"/>
        <v>1459.1976594260425</v>
      </c>
      <c r="E169" s="26"/>
      <c r="F169" s="27">
        <f t="shared" si="16"/>
        <v>160.77628497309522</v>
      </c>
      <c r="G169" s="27">
        <f t="shared" si="17"/>
        <v>1298.4213744529472</v>
      </c>
      <c r="H169" s="27">
        <f t="shared" si="18"/>
        <v>34429.641952901547</v>
      </c>
    </row>
    <row r="170" spans="1:8" x14ac:dyDescent="0.25">
      <c r="A170" s="29">
        <f t="shared" si="14"/>
        <v>156</v>
      </c>
      <c r="B170" s="43">
        <f t="shared" si="20"/>
        <v>45672</v>
      </c>
      <c r="C170" s="24">
        <f t="shared" si="19"/>
        <v>5.3999999999999999E-2</v>
      </c>
      <c r="D170" s="41">
        <f t="shared" si="15"/>
        <v>1459.1976594260425</v>
      </c>
      <c r="E170" s="26"/>
      <c r="F170" s="27">
        <f t="shared" si="16"/>
        <v>154.93338878805696</v>
      </c>
      <c r="G170" s="27">
        <f t="shared" si="17"/>
        <v>1304.2642706379856</v>
      </c>
      <c r="H170" s="27">
        <f t="shared" si="18"/>
        <v>33125.377682263563</v>
      </c>
    </row>
    <row r="171" spans="1:8" x14ac:dyDescent="0.25">
      <c r="A171" s="29">
        <f t="shared" si="14"/>
        <v>157</v>
      </c>
      <c r="B171" s="43">
        <f t="shared" si="20"/>
        <v>45703</v>
      </c>
      <c r="C171" s="24">
        <f t="shared" si="19"/>
        <v>5.3999999999999999E-2</v>
      </c>
      <c r="D171" s="41">
        <f t="shared" si="15"/>
        <v>1459.1976594260425</v>
      </c>
      <c r="E171" s="26"/>
      <c r="F171" s="27">
        <f t="shared" si="16"/>
        <v>149.06419957018602</v>
      </c>
      <c r="G171" s="27">
        <f t="shared" si="17"/>
        <v>1310.1334598558565</v>
      </c>
      <c r="H171" s="27">
        <f t="shared" si="18"/>
        <v>31815.244222407706</v>
      </c>
    </row>
    <row r="172" spans="1:8" x14ac:dyDescent="0.25">
      <c r="A172" s="29">
        <f t="shared" si="14"/>
        <v>158</v>
      </c>
      <c r="B172" s="43">
        <f t="shared" si="20"/>
        <v>45731</v>
      </c>
      <c r="C172" s="24">
        <f t="shared" si="19"/>
        <v>5.3999999999999999E-2</v>
      </c>
      <c r="D172" s="41">
        <f t="shared" si="15"/>
        <v>1459.1976594260425</v>
      </c>
      <c r="E172" s="26"/>
      <c r="F172" s="27">
        <f t="shared" si="16"/>
        <v>143.16859900083466</v>
      </c>
      <c r="G172" s="27">
        <f t="shared" si="17"/>
        <v>1316.0290604252077</v>
      </c>
      <c r="H172" s="27">
        <f t="shared" si="18"/>
        <v>30499.215161982498</v>
      </c>
    </row>
    <row r="173" spans="1:8" x14ac:dyDescent="0.25">
      <c r="A173" s="29">
        <f t="shared" si="14"/>
        <v>159</v>
      </c>
      <c r="B173" s="43">
        <f t="shared" si="20"/>
        <v>45762</v>
      </c>
      <c r="C173" s="24">
        <f t="shared" si="19"/>
        <v>5.3999999999999999E-2</v>
      </c>
      <c r="D173" s="41">
        <f t="shared" si="15"/>
        <v>1459.1976594260425</v>
      </c>
      <c r="E173" s="26"/>
      <c r="F173" s="27">
        <f t="shared" si="16"/>
        <v>137.24646822892123</v>
      </c>
      <c r="G173" s="27">
        <f t="shared" si="17"/>
        <v>1321.9511911971213</v>
      </c>
      <c r="H173" s="27">
        <f t="shared" si="18"/>
        <v>29177.263970785378</v>
      </c>
    </row>
    <row r="174" spans="1:8" x14ac:dyDescent="0.25">
      <c r="A174" s="29">
        <f t="shared" si="14"/>
        <v>160</v>
      </c>
      <c r="B174" s="43">
        <f t="shared" si="20"/>
        <v>45792</v>
      </c>
      <c r="C174" s="24">
        <f t="shared" si="19"/>
        <v>5.3999999999999999E-2</v>
      </c>
      <c r="D174" s="41">
        <f t="shared" si="15"/>
        <v>1459.1976594260425</v>
      </c>
      <c r="E174" s="26"/>
      <c r="F174" s="27">
        <f t="shared" si="16"/>
        <v>131.29768786853418</v>
      </c>
      <c r="G174" s="27">
        <f t="shared" si="17"/>
        <v>1327.8999715575083</v>
      </c>
      <c r="H174" s="27">
        <f t="shared" si="18"/>
        <v>27849.363999227869</v>
      </c>
    </row>
    <row r="175" spans="1:8" x14ac:dyDescent="0.25">
      <c r="A175" s="29">
        <f t="shared" si="14"/>
        <v>161</v>
      </c>
      <c r="B175" s="43">
        <f t="shared" si="20"/>
        <v>45823</v>
      </c>
      <c r="C175" s="24">
        <f t="shared" si="19"/>
        <v>5.3999999999999999E-2</v>
      </c>
      <c r="D175" s="41">
        <f t="shared" si="15"/>
        <v>1459.1976594260425</v>
      </c>
      <c r="E175" s="26"/>
      <c r="F175" s="27">
        <f t="shared" si="16"/>
        <v>125.3221379965254</v>
      </c>
      <c r="G175" s="27">
        <f t="shared" si="17"/>
        <v>1333.875521429517</v>
      </c>
      <c r="H175" s="27">
        <f t="shared" si="18"/>
        <v>26515.488477798353</v>
      </c>
    </row>
    <row r="176" spans="1:8" x14ac:dyDescent="0.25">
      <c r="A176" s="29">
        <f t="shared" si="14"/>
        <v>162</v>
      </c>
      <c r="B176" s="43">
        <f t="shared" si="20"/>
        <v>45853</v>
      </c>
      <c r="C176" s="24">
        <f t="shared" si="19"/>
        <v>5.3999999999999999E-2</v>
      </c>
      <c r="D176" s="41">
        <f t="shared" si="15"/>
        <v>1459.1976594260425</v>
      </c>
      <c r="E176" s="26"/>
      <c r="F176" s="27">
        <f t="shared" si="16"/>
        <v>119.31969815009258</v>
      </c>
      <c r="G176" s="27">
        <f t="shared" si="17"/>
        <v>1339.8779612759499</v>
      </c>
      <c r="H176" s="27">
        <f t="shared" si="18"/>
        <v>25175.610516522403</v>
      </c>
    </row>
    <row r="177" spans="1:8" x14ac:dyDescent="0.25">
      <c r="A177" s="29">
        <f t="shared" si="14"/>
        <v>163</v>
      </c>
      <c r="B177" s="43">
        <f t="shared" si="20"/>
        <v>45884</v>
      </c>
      <c r="C177" s="24">
        <f t="shared" si="19"/>
        <v>5.3999999999999999E-2</v>
      </c>
      <c r="D177" s="41">
        <f t="shared" si="15"/>
        <v>1459.1976594260425</v>
      </c>
      <c r="E177" s="26"/>
      <c r="F177" s="27">
        <f t="shared" si="16"/>
        <v>113.2902473243508</v>
      </c>
      <c r="G177" s="27">
        <f t="shared" si="17"/>
        <v>1345.9074121016918</v>
      </c>
      <c r="H177" s="27">
        <f t="shared" si="18"/>
        <v>23829.703104420711</v>
      </c>
    </row>
    <row r="178" spans="1:8" x14ac:dyDescent="0.25">
      <c r="A178" s="29">
        <f t="shared" si="14"/>
        <v>164</v>
      </c>
      <c r="B178" s="43">
        <f t="shared" si="20"/>
        <v>45915</v>
      </c>
      <c r="C178" s="24">
        <f t="shared" si="19"/>
        <v>5.3999999999999999E-2</v>
      </c>
      <c r="D178" s="41">
        <f t="shared" si="15"/>
        <v>1459.1976594260425</v>
      </c>
      <c r="E178" s="26"/>
      <c r="F178" s="27">
        <f t="shared" si="16"/>
        <v>107.23366396989319</v>
      </c>
      <c r="G178" s="27">
        <f t="shared" si="17"/>
        <v>1351.9639954561494</v>
      </c>
      <c r="H178" s="27">
        <f t="shared" si="18"/>
        <v>22477.739108964561</v>
      </c>
    </row>
    <row r="179" spans="1:8" x14ac:dyDescent="0.25">
      <c r="A179" s="29">
        <f t="shared" si="14"/>
        <v>165</v>
      </c>
      <c r="B179" s="43">
        <f t="shared" si="20"/>
        <v>45945</v>
      </c>
      <c r="C179" s="24">
        <f t="shared" si="19"/>
        <v>5.3999999999999999E-2</v>
      </c>
      <c r="D179" s="41">
        <f t="shared" si="15"/>
        <v>1459.1976594260425</v>
      </c>
      <c r="E179" s="26"/>
      <c r="F179" s="27">
        <f t="shared" si="16"/>
        <v>101.14982599034052</v>
      </c>
      <c r="G179" s="27">
        <f t="shared" si="17"/>
        <v>1358.0478334357019</v>
      </c>
      <c r="H179" s="27">
        <f t="shared" si="18"/>
        <v>21119.691275528858</v>
      </c>
    </row>
    <row r="180" spans="1:8" x14ac:dyDescent="0.25">
      <c r="A180" s="29">
        <f t="shared" si="14"/>
        <v>166</v>
      </c>
      <c r="B180" s="43">
        <f t="shared" si="20"/>
        <v>45976</v>
      </c>
      <c r="C180" s="24">
        <f t="shared" si="19"/>
        <v>5.3999999999999999E-2</v>
      </c>
      <c r="D180" s="41">
        <f t="shared" si="15"/>
        <v>1459.1976594260425</v>
      </c>
      <c r="E180" s="26"/>
      <c r="F180" s="27">
        <f t="shared" si="16"/>
        <v>95.038610739879857</v>
      </c>
      <c r="G180" s="27">
        <f t="shared" si="17"/>
        <v>1364.1590486861626</v>
      </c>
      <c r="H180" s="27">
        <f t="shared" si="18"/>
        <v>19755.532226842693</v>
      </c>
    </row>
    <row r="181" spans="1:8" x14ac:dyDescent="0.25">
      <c r="A181" s="29">
        <f t="shared" si="14"/>
        <v>167</v>
      </c>
      <c r="B181" s="43">
        <f t="shared" si="20"/>
        <v>46006</v>
      </c>
      <c r="C181" s="24">
        <f t="shared" si="19"/>
        <v>5.3999999999999999E-2</v>
      </c>
      <c r="D181" s="41">
        <f t="shared" si="15"/>
        <v>1459.1976594260425</v>
      </c>
      <c r="E181" s="26"/>
      <c r="F181" s="27">
        <f t="shared" si="16"/>
        <v>88.899895020792115</v>
      </c>
      <c r="G181" s="27">
        <f t="shared" si="17"/>
        <v>1370.2977644052503</v>
      </c>
      <c r="H181" s="27">
        <f t="shared" si="18"/>
        <v>18385.234462437442</v>
      </c>
    </row>
    <row r="182" spans="1:8" x14ac:dyDescent="0.25">
      <c r="A182" s="29">
        <f t="shared" si="14"/>
        <v>168</v>
      </c>
      <c r="B182" s="43">
        <f t="shared" si="20"/>
        <v>46037</v>
      </c>
      <c r="C182" s="24">
        <f t="shared" si="19"/>
        <v>5.3999999999999999E-2</v>
      </c>
      <c r="D182" s="41">
        <f t="shared" si="15"/>
        <v>1459.1976594260425</v>
      </c>
      <c r="E182" s="26"/>
      <c r="F182" s="27">
        <f t="shared" si="16"/>
        <v>82.733555080968486</v>
      </c>
      <c r="G182" s="27">
        <f t="shared" si="17"/>
        <v>1376.464104345074</v>
      </c>
      <c r="H182" s="27">
        <f t="shared" si="18"/>
        <v>17008.770358092366</v>
      </c>
    </row>
    <row r="183" spans="1:8" x14ac:dyDescent="0.25">
      <c r="A183" s="29">
        <f t="shared" si="14"/>
        <v>169</v>
      </c>
      <c r="B183" s="43">
        <f t="shared" si="20"/>
        <v>46068</v>
      </c>
      <c r="C183" s="24">
        <f t="shared" si="19"/>
        <v>5.3999999999999999E-2</v>
      </c>
      <c r="D183" s="41">
        <f t="shared" si="15"/>
        <v>1459.1976594260425</v>
      </c>
      <c r="E183" s="26"/>
      <c r="F183" s="27">
        <f t="shared" si="16"/>
        <v>76.539466611415648</v>
      </c>
      <c r="G183" s="27">
        <f t="shared" si="17"/>
        <v>1382.6581928146268</v>
      </c>
      <c r="H183" s="27">
        <f t="shared" si="18"/>
        <v>15626.11216527774</v>
      </c>
    </row>
    <row r="184" spans="1:8" x14ac:dyDescent="0.25">
      <c r="A184" s="29">
        <f t="shared" si="14"/>
        <v>170</v>
      </c>
      <c r="B184" s="43">
        <f t="shared" si="20"/>
        <v>46096</v>
      </c>
      <c r="C184" s="24">
        <f t="shared" si="19"/>
        <v>5.3999999999999999E-2</v>
      </c>
      <c r="D184" s="41">
        <f t="shared" si="15"/>
        <v>1459.1976594260425</v>
      </c>
      <c r="E184" s="26"/>
      <c r="F184" s="27">
        <f t="shared" si="16"/>
        <v>70.317504743749822</v>
      </c>
      <c r="G184" s="27">
        <f t="shared" si="17"/>
        <v>1388.8801546822926</v>
      </c>
      <c r="H184" s="27">
        <f t="shared" si="18"/>
        <v>14237.232010595448</v>
      </c>
    </row>
    <row r="185" spans="1:8" x14ac:dyDescent="0.25">
      <c r="A185" s="29">
        <f t="shared" si="14"/>
        <v>171</v>
      </c>
      <c r="B185" s="43">
        <f t="shared" si="20"/>
        <v>46127</v>
      </c>
      <c r="C185" s="24">
        <f t="shared" si="19"/>
        <v>5.3999999999999999E-2</v>
      </c>
      <c r="D185" s="41">
        <f t="shared" si="15"/>
        <v>1459.1976594260425</v>
      </c>
      <c r="E185" s="26"/>
      <c r="F185" s="27">
        <f t="shared" si="16"/>
        <v>64.067544047679505</v>
      </c>
      <c r="G185" s="27">
        <f t="shared" si="17"/>
        <v>1395.1301153783629</v>
      </c>
      <c r="H185" s="27">
        <f t="shared" si="18"/>
        <v>12842.101895217085</v>
      </c>
    </row>
    <row r="186" spans="1:8" x14ac:dyDescent="0.25">
      <c r="A186" s="29">
        <f t="shared" si="14"/>
        <v>172</v>
      </c>
      <c r="B186" s="43">
        <f t="shared" si="20"/>
        <v>46157</v>
      </c>
      <c r="C186" s="24">
        <f t="shared" si="19"/>
        <v>5.3999999999999999E-2</v>
      </c>
      <c r="D186" s="41">
        <f t="shared" si="15"/>
        <v>1459.1976594260425</v>
      </c>
      <c r="E186" s="26"/>
      <c r="F186" s="27">
        <f t="shared" si="16"/>
        <v>57.789458528476878</v>
      </c>
      <c r="G186" s="27">
        <f t="shared" si="17"/>
        <v>1401.4082008975656</v>
      </c>
      <c r="H186" s="27">
        <f t="shared" si="18"/>
        <v>11440.69369431952</v>
      </c>
    </row>
    <row r="187" spans="1:8" x14ac:dyDescent="0.25">
      <c r="A187" s="29">
        <f t="shared" si="14"/>
        <v>173</v>
      </c>
      <c r="B187" s="43">
        <f t="shared" si="20"/>
        <v>46188</v>
      </c>
      <c r="C187" s="24">
        <f t="shared" si="19"/>
        <v>5.3999999999999999E-2</v>
      </c>
      <c r="D187" s="41">
        <f t="shared" si="15"/>
        <v>1459.1976594260425</v>
      </c>
      <c r="E187" s="26"/>
      <c r="F187" s="27">
        <f t="shared" si="16"/>
        <v>51.483121624437835</v>
      </c>
      <c r="G187" s="27">
        <f t="shared" si="17"/>
        <v>1407.7145378016046</v>
      </c>
      <c r="H187" s="27">
        <f t="shared" si="18"/>
        <v>10032.979156517915</v>
      </c>
    </row>
    <row r="188" spans="1:8" x14ac:dyDescent="0.25">
      <c r="A188" s="29">
        <f t="shared" si="14"/>
        <v>174</v>
      </c>
      <c r="B188" s="43">
        <f t="shared" si="20"/>
        <v>46218</v>
      </c>
      <c r="C188" s="24">
        <f t="shared" si="19"/>
        <v>5.3999999999999999E-2</v>
      </c>
      <c r="D188" s="41">
        <f t="shared" si="15"/>
        <v>1459.1976594260425</v>
      </c>
      <c r="E188" s="26"/>
      <c r="F188" s="27">
        <f t="shared" si="16"/>
        <v>45.148406204330612</v>
      </c>
      <c r="G188" s="27">
        <f t="shared" si="17"/>
        <v>1414.049253221712</v>
      </c>
      <c r="H188" s="27">
        <f t="shared" si="18"/>
        <v>8618.9299032962026</v>
      </c>
    </row>
    <row r="189" spans="1:8" x14ac:dyDescent="0.25">
      <c r="A189" s="29">
        <f t="shared" si="14"/>
        <v>175</v>
      </c>
      <c r="B189" s="43">
        <f t="shared" si="20"/>
        <v>46249</v>
      </c>
      <c r="C189" s="24">
        <f t="shared" si="19"/>
        <v>5.3999999999999999E-2</v>
      </c>
      <c r="D189" s="41">
        <f t="shared" si="15"/>
        <v>1459.1976594260425</v>
      </c>
      <c r="E189" s="26"/>
      <c r="F189" s="27">
        <f t="shared" si="16"/>
        <v>38.78518456483291</v>
      </c>
      <c r="G189" s="27">
        <f t="shared" si="17"/>
        <v>1420.4124748612096</v>
      </c>
      <c r="H189" s="27">
        <f t="shared" si="18"/>
        <v>7198.5174284349932</v>
      </c>
    </row>
    <row r="190" spans="1:8" x14ac:dyDescent="0.25">
      <c r="A190" s="29">
        <f t="shared" si="14"/>
        <v>176</v>
      </c>
      <c r="B190" s="43">
        <f t="shared" si="20"/>
        <v>46280</v>
      </c>
      <c r="C190" s="24">
        <f t="shared" si="19"/>
        <v>5.3999999999999999E-2</v>
      </c>
      <c r="D190" s="41">
        <f t="shared" si="15"/>
        <v>1459.1976594260425</v>
      </c>
      <c r="E190" s="26"/>
      <c r="F190" s="27">
        <f t="shared" si="16"/>
        <v>32.393328427957464</v>
      </c>
      <c r="G190" s="27">
        <f t="shared" si="17"/>
        <v>1426.8043309980851</v>
      </c>
      <c r="H190" s="27">
        <f t="shared" si="18"/>
        <v>5771.7130974369084</v>
      </c>
    </row>
    <row r="191" spans="1:8" x14ac:dyDescent="0.25">
      <c r="A191" s="29">
        <f t="shared" si="14"/>
        <v>177</v>
      </c>
      <c r="B191" s="43">
        <f t="shared" si="20"/>
        <v>46310</v>
      </c>
      <c r="C191" s="24">
        <f t="shared" si="19"/>
        <v>5.3999999999999999E-2</v>
      </c>
      <c r="D191" s="41">
        <f t="shared" si="15"/>
        <v>1459.1976594260425</v>
      </c>
      <c r="E191" s="26"/>
      <c r="F191" s="27">
        <f t="shared" si="16"/>
        <v>25.972708938466084</v>
      </c>
      <c r="G191" s="27">
        <f t="shared" si="17"/>
        <v>1433.2249504875765</v>
      </c>
      <c r="H191" s="27">
        <f t="shared" si="18"/>
        <v>4338.4881469493321</v>
      </c>
    </row>
    <row r="192" spans="1:8" x14ac:dyDescent="0.25">
      <c r="A192" s="29">
        <f t="shared" si="14"/>
        <v>178</v>
      </c>
      <c r="B192" s="43">
        <f t="shared" si="20"/>
        <v>46341</v>
      </c>
      <c r="C192" s="24">
        <f t="shared" si="19"/>
        <v>5.3999999999999999E-2</v>
      </c>
      <c r="D192" s="41">
        <f t="shared" si="15"/>
        <v>1459.1976594260425</v>
      </c>
      <c r="E192" s="26"/>
      <c r="F192" s="27">
        <f t="shared" si="16"/>
        <v>19.523196661271992</v>
      </c>
      <c r="G192" s="27">
        <f t="shared" si="17"/>
        <v>1439.6744627647704</v>
      </c>
      <c r="H192" s="27">
        <f t="shared" si="18"/>
        <v>2898.8136841845617</v>
      </c>
    </row>
    <row r="193" spans="1:8" x14ac:dyDescent="0.25">
      <c r="A193" s="29">
        <f t="shared" si="14"/>
        <v>179</v>
      </c>
      <c r="B193" s="43">
        <f t="shared" si="20"/>
        <v>46371</v>
      </c>
      <c r="C193" s="24">
        <f t="shared" si="19"/>
        <v>5.3999999999999999E-2</v>
      </c>
      <c r="D193" s="41">
        <f t="shared" si="15"/>
        <v>1459.1976594260425</v>
      </c>
      <c r="E193" s="26"/>
      <c r="F193" s="27">
        <f t="shared" si="16"/>
        <v>13.044661578830526</v>
      </c>
      <c r="G193" s="27">
        <f t="shared" si="17"/>
        <v>1446.152997847212</v>
      </c>
      <c r="H193" s="27">
        <f t="shared" si="18"/>
        <v>1452.6606863373497</v>
      </c>
    </row>
    <row r="194" spans="1:8" x14ac:dyDescent="0.25">
      <c r="A194" s="29">
        <f t="shared" si="14"/>
        <v>180</v>
      </c>
      <c r="B194" s="43">
        <f t="shared" si="20"/>
        <v>46402</v>
      </c>
      <c r="C194" s="24">
        <f t="shared" si="19"/>
        <v>5.3999999999999999E-2</v>
      </c>
      <c r="D194" s="41">
        <f t="shared" si="15"/>
        <v>1459.1976594260425</v>
      </c>
      <c r="E194" s="26"/>
      <c r="F194" s="27">
        <f t="shared" si="16"/>
        <v>6.5369730885180735</v>
      </c>
      <c r="G194" s="27">
        <f t="shared" si="17"/>
        <v>1452.6606863375243</v>
      </c>
      <c r="H194" s="27">
        <f t="shared" si="18"/>
        <v>-1.7462298274040222E-10</v>
      </c>
    </row>
    <row r="195" spans="1:8" x14ac:dyDescent="0.25">
      <c r="A195" s="29">
        <f t="shared" si="14"/>
        <v>181</v>
      </c>
      <c r="B195" s="43">
        <f t="shared" si="20"/>
        <v>46433</v>
      </c>
      <c r="C195" s="24">
        <f t="shared" si="19"/>
        <v>5.3999999999999999E-2</v>
      </c>
      <c r="D195" s="41">
        <f t="shared" si="15"/>
        <v>1459.1976594260425</v>
      </c>
      <c r="E195" s="26"/>
      <c r="F195" s="27">
        <f t="shared" si="16"/>
        <v>-7.8580342233180989E-13</v>
      </c>
      <c r="G195" s="27">
        <f t="shared" si="17"/>
        <v>1459.1976594260432</v>
      </c>
      <c r="H195" s="27">
        <f t="shared" si="18"/>
        <v>-1459.1976594262178</v>
      </c>
    </row>
    <row r="196" spans="1:8" x14ac:dyDescent="0.25">
      <c r="A196" s="29">
        <f t="shared" si="14"/>
        <v>182</v>
      </c>
      <c r="B196" s="43">
        <f t="shared" si="20"/>
        <v>46461</v>
      </c>
      <c r="C196" s="24">
        <f t="shared" si="19"/>
        <v>5.3999999999999999E-2</v>
      </c>
      <c r="D196" s="41">
        <f t="shared" si="15"/>
        <v>1459.1976594260425</v>
      </c>
      <c r="E196" s="26"/>
      <c r="F196" s="27">
        <f t="shared" si="16"/>
        <v>-6.5663894674179799</v>
      </c>
      <c r="G196" s="27">
        <f t="shared" si="17"/>
        <v>1465.7640488934605</v>
      </c>
      <c r="H196" s="27">
        <f t="shared" si="18"/>
        <v>-2924.9617083196781</v>
      </c>
    </row>
    <row r="197" spans="1:8" x14ac:dyDescent="0.25">
      <c r="A197" s="29">
        <f t="shared" si="14"/>
        <v>183</v>
      </c>
      <c r="B197" s="43">
        <f t="shared" si="20"/>
        <v>46492</v>
      </c>
      <c r="C197" s="24">
        <f t="shared" si="19"/>
        <v>5.3999999999999999E-2</v>
      </c>
      <c r="D197" s="41">
        <f t="shared" si="15"/>
        <v>1459.1976594260425</v>
      </c>
      <c r="E197" s="26"/>
      <c r="F197" s="27">
        <f t="shared" si="16"/>
        <v>-13.16232768743855</v>
      </c>
      <c r="G197" s="27">
        <f t="shared" si="17"/>
        <v>1472.3599871134811</v>
      </c>
      <c r="H197" s="27">
        <f t="shared" si="18"/>
        <v>-4397.3216954331592</v>
      </c>
    </row>
    <row r="198" spans="1:8" x14ac:dyDescent="0.25">
      <c r="A198" s="29">
        <f t="shared" si="14"/>
        <v>184</v>
      </c>
      <c r="B198" s="43">
        <f t="shared" si="20"/>
        <v>46522</v>
      </c>
      <c r="C198" s="24">
        <f t="shared" si="19"/>
        <v>5.3999999999999999E-2</v>
      </c>
      <c r="D198" s="41">
        <f t="shared" si="15"/>
        <v>1459.1976594260425</v>
      </c>
      <c r="E198" s="26"/>
      <c r="F198" s="27">
        <f t="shared" si="16"/>
        <v>-19.787947629449214</v>
      </c>
      <c r="G198" s="27">
        <f t="shared" si="17"/>
        <v>1478.9856070554918</v>
      </c>
      <c r="H198" s="27">
        <f t="shared" si="18"/>
        <v>-5876.3073024886507</v>
      </c>
    </row>
    <row r="199" spans="1:8" x14ac:dyDescent="0.25">
      <c r="A199" s="29">
        <f t="shared" si="14"/>
        <v>185</v>
      </c>
      <c r="B199" s="43">
        <f t="shared" si="20"/>
        <v>46553</v>
      </c>
      <c r="C199" s="24">
        <f t="shared" si="19"/>
        <v>5.3999999999999999E-2</v>
      </c>
      <c r="D199" s="41">
        <f t="shared" si="15"/>
        <v>1459.1976594260425</v>
      </c>
      <c r="E199" s="26"/>
      <c r="F199" s="27">
        <f t="shared" si="16"/>
        <v>-26.443382861198927</v>
      </c>
      <c r="G199" s="27">
        <f t="shared" si="17"/>
        <v>1485.6410422872414</v>
      </c>
      <c r="H199" s="27">
        <f t="shared" si="18"/>
        <v>-7361.9483447758921</v>
      </c>
    </row>
    <row r="200" spans="1:8" x14ac:dyDescent="0.25">
      <c r="A200" s="29">
        <f t="shared" si="14"/>
        <v>186</v>
      </c>
      <c r="B200" s="43">
        <f t="shared" si="20"/>
        <v>46583</v>
      </c>
      <c r="C200" s="24">
        <f t="shared" si="19"/>
        <v>5.3999999999999999E-2</v>
      </c>
      <c r="D200" s="41">
        <f t="shared" si="15"/>
        <v>1459.1976594260425</v>
      </c>
      <c r="E200" s="26"/>
      <c r="F200" s="27">
        <f t="shared" si="16"/>
        <v>-33.128767551491514</v>
      </c>
      <c r="G200" s="27">
        <f t="shared" si="17"/>
        <v>1492.3264269775341</v>
      </c>
      <c r="H200" s="27">
        <f t="shared" si="18"/>
        <v>-8854.2747717534257</v>
      </c>
    </row>
    <row r="201" spans="1:8" x14ac:dyDescent="0.25">
      <c r="A201" s="29">
        <f t="shared" si="14"/>
        <v>187</v>
      </c>
      <c r="B201" s="43">
        <f t="shared" si="20"/>
        <v>46614</v>
      </c>
      <c r="C201" s="24">
        <f t="shared" si="19"/>
        <v>5.3999999999999999E-2</v>
      </c>
      <c r="D201" s="41">
        <f t="shared" si="15"/>
        <v>1459.1976594260425</v>
      </c>
      <c r="E201" s="26"/>
      <c r="F201" s="27">
        <f t="shared" si="16"/>
        <v>-39.844236472890415</v>
      </c>
      <c r="G201" s="27">
        <f t="shared" si="17"/>
        <v>1499.0418958989328</v>
      </c>
      <c r="H201" s="27">
        <f t="shared" si="18"/>
        <v>-10353.316667652358</v>
      </c>
    </row>
    <row r="202" spans="1:8" x14ac:dyDescent="0.25">
      <c r="A202" s="29">
        <f t="shared" si="14"/>
        <v>188</v>
      </c>
      <c r="B202" s="43">
        <f t="shared" si="20"/>
        <v>46645</v>
      </c>
      <c r="C202" s="24">
        <f t="shared" si="19"/>
        <v>5.3999999999999999E-2</v>
      </c>
      <c r="D202" s="41">
        <f t="shared" si="15"/>
        <v>1459.1976594260425</v>
      </c>
      <c r="E202" s="26"/>
      <c r="F202" s="27">
        <f t="shared" si="16"/>
        <v>-46.589925004435607</v>
      </c>
      <c r="G202" s="27">
        <f t="shared" si="17"/>
        <v>1505.7875844304781</v>
      </c>
      <c r="H202" s="27">
        <f t="shared" si="18"/>
        <v>-11859.104252082836</v>
      </c>
    </row>
    <row r="203" spans="1:8" x14ac:dyDescent="0.25">
      <c r="A203" s="29">
        <f t="shared" si="14"/>
        <v>189</v>
      </c>
      <c r="B203" s="43">
        <f t="shared" si="20"/>
        <v>46675</v>
      </c>
      <c r="C203" s="24">
        <f t="shared" si="19"/>
        <v>5.3999999999999999E-2</v>
      </c>
      <c r="D203" s="41">
        <f t="shared" si="15"/>
        <v>1459.1976594260425</v>
      </c>
      <c r="E203" s="26"/>
      <c r="F203" s="27">
        <f t="shared" si="16"/>
        <v>-53.365969134372754</v>
      </c>
      <c r="G203" s="27">
        <f t="shared" si="17"/>
        <v>1512.5636285604153</v>
      </c>
      <c r="H203" s="27">
        <f t="shared" si="18"/>
        <v>-13371.667880643252</v>
      </c>
    </row>
    <row r="204" spans="1:8" x14ac:dyDescent="0.25">
      <c r="A204" s="29">
        <f t="shared" si="14"/>
        <v>190</v>
      </c>
      <c r="B204" s="43">
        <f t="shared" si="20"/>
        <v>46706</v>
      </c>
      <c r="C204" s="24">
        <f t="shared" si="19"/>
        <v>5.3999999999999999E-2</v>
      </c>
      <c r="D204" s="41">
        <f t="shared" si="15"/>
        <v>1459.1976594260425</v>
      </c>
      <c r="E204" s="26"/>
      <c r="F204" s="27">
        <f t="shared" si="16"/>
        <v>-60.172505462894627</v>
      </c>
      <c r="G204" s="27">
        <f t="shared" si="17"/>
        <v>1519.3701648889371</v>
      </c>
      <c r="H204" s="27">
        <f t="shared" si="18"/>
        <v>-14891.038045532188</v>
      </c>
    </row>
    <row r="205" spans="1:8" x14ac:dyDescent="0.25">
      <c r="A205" s="29">
        <f t="shared" si="14"/>
        <v>191</v>
      </c>
      <c r="B205" s="43">
        <f t="shared" si="20"/>
        <v>46736</v>
      </c>
      <c r="C205" s="24">
        <f t="shared" si="19"/>
        <v>5.3999999999999999E-2</v>
      </c>
      <c r="D205" s="41">
        <f t="shared" si="15"/>
        <v>1459.1976594260425</v>
      </c>
      <c r="E205" s="26"/>
      <c r="F205" s="27">
        <f t="shared" si="16"/>
        <v>-67.009671204894843</v>
      </c>
      <c r="G205" s="27">
        <f t="shared" si="17"/>
        <v>1526.2073306309373</v>
      </c>
      <c r="H205" s="27">
        <f t="shared" si="18"/>
        <v>-16417.245376163126</v>
      </c>
    </row>
    <row r="206" spans="1:8" x14ac:dyDescent="0.25">
      <c r="A206" s="29">
        <f t="shared" si="14"/>
        <v>192</v>
      </c>
      <c r="B206" s="43">
        <f t="shared" si="20"/>
        <v>46767</v>
      </c>
      <c r="C206" s="24">
        <f t="shared" si="19"/>
        <v>5.3999999999999999E-2</v>
      </c>
      <c r="D206" s="41">
        <f t="shared" si="15"/>
        <v>1459.1976594260425</v>
      </c>
      <c r="E206" s="26"/>
      <c r="F206" s="27">
        <f t="shared" si="16"/>
        <v>-73.877604192734054</v>
      </c>
      <c r="G206" s="27">
        <f t="shared" si="17"/>
        <v>1533.0752636187765</v>
      </c>
      <c r="H206" s="27">
        <f t="shared" si="18"/>
        <v>-17950.320639781901</v>
      </c>
    </row>
    <row r="207" spans="1:8" x14ac:dyDescent="0.25">
      <c r="A207" s="29">
        <f t="shared" si="14"/>
        <v>193</v>
      </c>
      <c r="B207" s="43">
        <f t="shared" si="20"/>
        <v>46798</v>
      </c>
      <c r="C207" s="24">
        <f t="shared" si="19"/>
        <v>5.3999999999999999E-2</v>
      </c>
      <c r="D207" s="41">
        <f t="shared" si="15"/>
        <v>1459.1976594260425</v>
      </c>
      <c r="E207" s="26"/>
      <c r="F207" s="27">
        <f t="shared" si="16"/>
        <v>-80.776442879018546</v>
      </c>
      <c r="G207" s="27">
        <f t="shared" si="17"/>
        <v>1539.974102305061</v>
      </c>
      <c r="H207" s="27">
        <f t="shared" si="18"/>
        <v>-19490.29474208696</v>
      </c>
    </row>
    <row r="208" spans="1:8" x14ac:dyDescent="0.25">
      <c r="A208" s="29">
        <f t="shared" ref="A208:A271" si="21">A207+1</f>
        <v>194</v>
      </c>
      <c r="B208" s="43">
        <f t="shared" si="20"/>
        <v>46827</v>
      </c>
      <c r="C208" s="24">
        <f t="shared" si="19"/>
        <v>5.3999999999999999E-2</v>
      </c>
      <c r="D208" s="41">
        <f t="shared" ref="D208:D271" si="22">IF(C208&lt;&gt;C207,-PMT(C208/12,(Term*12)-A207,H207),D207)</f>
        <v>1459.1976594260425</v>
      </c>
      <c r="E208" s="26"/>
      <c r="F208" s="27">
        <f t="shared" ref="F208:F271" si="23">H207*(C208/12)</f>
        <v>-87.70632633939131</v>
      </c>
      <c r="G208" s="27">
        <f t="shared" ref="G208:G271" si="24">(D208-F208)+E208</f>
        <v>1546.9039857654338</v>
      </c>
      <c r="H208" s="27">
        <f t="shared" ref="H208:H271" si="25">H207-G208</f>
        <v>-21037.198727852396</v>
      </c>
    </row>
    <row r="209" spans="1:8" x14ac:dyDescent="0.25">
      <c r="A209" s="29">
        <f t="shared" si="21"/>
        <v>195</v>
      </c>
      <c r="B209" s="43">
        <f t="shared" si="20"/>
        <v>46858</v>
      </c>
      <c r="C209" s="24">
        <f t="shared" ref="C209:C272" si="26">C208</f>
        <v>5.3999999999999999E-2</v>
      </c>
      <c r="D209" s="41">
        <f t="shared" si="22"/>
        <v>1459.1976594260425</v>
      </c>
      <c r="E209" s="26"/>
      <c r="F209" s="27">
        <f t="shared" si="23"/>
        <v>-94.667394275335766</v>
      </c>
      <c r="G209" s="27">
        <f t="shared" si="24"/>
        <v>1553.8650537013782</v>
      </c>
      <c r="H209" s="27">
        <f t="shared" si="25"/>
        <v>-22591.063781553774</v>
      </c>
    </row>
    <row r="210" spans="1:8" x14ac:dyDescent="0.25">
      <c r="A210" s="29">
        <f t="shared" si="21"/>
        <v>196</v>
      </c>
      <c r="B210" s="43">
        <f t="shared" si="20"/>
        <v>46888</v>
      </c>
      <c r="C210" s="24">
        <f t="shared" si="26"/>
        <v>5.3999999999999999E-2</v>
      </c>
      <c r="D210" s="41">
        <f t="shared" si="22"/>
        <v>1459.1976594260425</v>
      </c>
      <c r="E210" s="26"/>
      <c r="F210" s="27">
        <f t="shared" si="23"/>
        <v>-101.65978701699197</v>
      </c>
      <c r="G210" s="27">
        <f t="shared" si="24"/>
        <v>1560.8574464430344</v>
      </c>
      <c r="H210" s="27">
        <f t="shared" si="25"/>
        <v>-24151.921227996809</v>
      </c>
    </row>
    <row r="211" spans="1:8" x14ac:dyDescent="0.25">
      <c r="A211" s="29">
        <f t="shared" si="21"/>
        <v>197</v>
      </c>
      <c r="B211" s="43">
        <f t="shared" si="20"/>
        <v>46919</v>
      </c>
      <c r="C211" s="24">
        <f t="shared" si="26"/>
        <v>5.3999999999999999E-2</v>
      </c>
      <c r="D211" s="41">
        <f t="shared" si="22"/>
        <v>1459.1976594260425</v>
      </c>
      <c r="E211" s="26"/>
      <c r="F211" s="27">
        <f t="shared" si="23"/>
        <v>-108.68364552598563</v>
      </c>
      <c r="G211" s="27">
        <f t="shared" si="24"/>
        <v>1567.8813049520281</v>
      </c>
      <c r="H211" s="27">
        <f t="shared" si="25"/>
        <v>-25719.802532948837</v>
      </c>
    </row>
    <row r="212" spans="1:8" x14ac:dyDescent="0.25">
      <c r="A212" s="29">
        <f t="shared" si="21"/>
        <v>198</v>
      </c>
      <c r="B212" s="43">
        <f t="shared" ref="B212:B275" si="27">DATE(YEAR(Loan_Date),MONTH(Loan_Date)+A212,DAY(Loan_Date))</f>
        <v>46949</v>
      </c>
      <c r="C212" s="24">
        <f t="shared" si="26"/>
        <v>5.3999999999999999E-2</v>
      </c>
      <c r="D212" s="41">
        <f t="shared" si="22"/>
        <v>1459.1976594260425</v>
      </c>
      <c r="E212" s="26"/>
      <c r="F212" s="27">
        <f t="shared" si="23"/>
        <v>-115.73911139826976</v>
      </c>
      <c r="G212" s="27">
        <f t="shared" si="24"/>
        <v>1574.9367708243121</v>
      </c>
      <c r="H212" s="27">
        <f t="shared" si="25"/>
        <v>-27294.739303773149</v>
      </c>
    </row>
    <row r="213" spans="1:8" x14ac:dyDescent="0.25">
      <c r="A213" s="29">
        <f t="shared" si="21"/>
        <v>199</v>
      </c>
      <c r="B213" s="43">
        <f t="shared" si="27"/>
        <v>46980</v>
      </c>
      <c r="C213" s="24">
        <f t="shared" si="26"/>
        <v>5.3999999999999999E-2</v>
      </c>
      <c r="D213" s="41">
        <f t="shared" si="22"/>
        <v>1459.1976594260425</v>
      </c>
      <c r="E213" s="26"/>
      <c r="F213" s="27">
        <f t="shared" si="23"/>
        <v>-122.82632686697916</v>
      </c>
      <c r="G213" s="27">
        <f t="shared" si="24"/>
        <v>1582.0239862930216</v>
      </c>
      <c r="H213" s="27">
        <f t="shared" si="25"/>
        <v>-28876.76329006617</v>
      </c>
    </row>
    <row r="214" spans="1:8" x14ac:dyDescent="0.25">
      <c r="A214" s="29">
        <f t="shared" si="21"/>
        <v>200</v>
      </c>
      <c r="B214" s="43">
        <f t="shared" si="27"/>
        <v>47011</v>
      </c>
      <c r="C214" s="24">
        <f t="shared" si="26"/>
        <v>5.3999999999999999E-2</v>
      </c>
      <c r="D214" s="41">
        <f t="shared" si="22"/>
        <v>1459.1976594260425</v>
      </c>
      <c r="E214" s="26"/>
      <c r="F214" s="27">
        <f t="shared" si="23"/>
        <v>-129.94543480529777</v>
      </c>
      <c r="G214" s="27">
        <f t="shared" si="24"/>
        <v>1589.1430942313402</v>
      </c>
      <c r="H214" s="27">
        <f t="shared" si="25"/>
        <v>-30465.906384297512</v>
      </c>
    </row>
    <row r="215" spans="1:8" x14ac:dyDescent="0.25">
      <c r="A215" s="29">
        <f t="shared" si="21"/>
        <v>201</v>
      </c>
      <c r="B215" s="43">
        <f t="shared" si="27"/>
        <v>47041</v>
      </c>
      <c r="C215" s="24">
        <f t="shared" si="26"/>
        <v>5.3999999999999999E-2</v>
      </c>
      <c r="D215" s="41">
        <f t="shared" si="22"/>
        <v>1459.1976594260425</v>
      </c>
      <c r="E215" s="26"/>
      <c r="F215" s="27">
        <f t="shared" si="23"/>
        <v>-137.0965787293388</v>
      </c>
      <c r="G215" s="27">
        <f t="shared" si="24"/>
        <v>1596.2942381553812</v>
      </c>
      <c r="H215" s="27">
        <f t="shared" si="25"/>
        <v>-32062.200622452892</v>
      </c>
    </row>
    <row r="216" spans="1:8" x14ac:dyDescent="0.25">
      <c r="A216" s="29">
        <f t="shared" si="21"/>
        <v>202</v>
      </c>
      <c r="B216" s="43">
        <f t="shared" si="27"/>
        <v>47072</v>
      </c>
      <c r="C216" s="24">
        <f t="shared" si="26"/>
        <v>5.3999999999999999E-2</v>
      </c>
      <c r="D216" s="41">
        <f t="shared" si="22"/>
        <v>1459.1976594260425</v>
      </c>
      <c r="E216" s="26"/>
      <c r="F216" s="27">
        <f t="shared" si="23"/>
        <v>-144.27990280103799</v>
      </c>
      <c r="G216" s="27">
        <f t="shared" si="24"/>
        <v>1603.4775622270804</v>
      </c>
      <c r="H216" s="27">
        <f t="shared" si="25"/>
        <v>-33665.678184679971</v>
      </c>
    </row>
    <row r="217" spans="1:8" x14ac:dyDescent="0.25">
      <c r="A217" s="29">
        <f t="shared" si="21"/>
        <v>203</v>
      </c>
      <c r="B217" s="43">
        <f t="shared" si="27"/>
        <v>47102</v>
      </c>
      <c r="C217" s="24">
        <f t="shared" si="26"/>
        <v>5.3999999999999999E-2</v>
      </c>
      <c r="D217" s="41">
        <f t="shared" si="22"/>
        <v>1459.1976594260425</v>
      </c>
      <c r="E217" s="26"/>
      <c r="F217" s="27">
        <f t="shared" si="23"/>
        <v>-151.49555183105986</v>
      </c>
      <c r="G217" s="27">
        <f t="shared" si="24"/>
        <v>1610.6932112571023</v>
      </c>
      <c r="H217" s="27">
        <f t="shared" si="25"/>
        <v>-35276.371395937073</v>
      </c>
    </row>
    <row r="218" spans="1:8" x14ac:dyDescent="0.25">
      <c r="A218" s="29">
        <f t="shared" si="21"/>
        <v>204</v>
      </c>
      <c r="B218" s="43">
        <f t="shared" si="27"/>
        <v>47133</v>
      </c>
      <c r="C218" s="24">
        <f t="shared" si="26"/>
        <v>5.3999999999999999E-2</v>
      </c>
      <c r="D218" s="41">
        <f t="shared" si="22"/>
        <v>1459.1976594260425</v>
      </c>
      <c r="E218" s="26"/>
      <c r="F218" s="27">
        <f t="shared" si="23"/>
        <v>-158.74367128171681</v>
      </c>
      <c r="G218" s="27">
        <f t="shared" si="24"/>
        <v>1617.9413307077593</v>
      </c>
      <c r="H218" s="27">
        <f t="shared" si="25"/>
        <v>-36894.312726644828</v>
      </c>
    </row>
    <row r="219" spans="1:8" x14ac:dyDescent="0.25">
      <c r="A219" s="29">
        <f t="shared" si="21"/>
        <v>205</v>
      </c>
      <c r="B219" s="43">
        <f t="shared" si="27"/>
        <v>47164</v>
      </c>
      <c r="C219" s="24">
        <f t="shared" si="26"/>
        <v>5.3999999999999999E-2</v>
      </c>
      <c r="D219" s="41">
        <f t="shared" si="22"/>
        <v>1459.1976594260425</v>
      </c>
      <c r="E219" s="26"/>
      <c r="F219" s="27">
        <f t="shared" si="23"/>
        <v>-166.0244072699017</v>
      </c>
      <c r="G219" s="27">
        <f t="shared" si="24"/>
        <v>1625.2220666959442</v>
      </c>
      <c r="H219" s="27">
        <f t="shared" si="25"/>
        <v>-38519.534793340776</v>
      </c>
    </row>
    <row r="220" spans="1:8" x14ac:dyDescent="0.25">
      <c r="A220" s="29">
        <f t="shared" si="21"/>
        <v>206</v>
      </c>
      <c r="B220" s="43">
        <f t="shared" si="27"/>
        <v>47192</v>
      </c>
      <c r="C220" s="24">
        <f t="shared" si="26"/>
        <v>5.3999999999999999E-2</v>
      </c>
      <c r="D220" s="41">
        <f t="shared" si="22"/>
        <v>1459.1976594260425</v>
      </c>
      <c r="E220" s="26"/>
      <c r="F220" s="27">
        <f t="shared" si="23"/>
        <v>-173.33790657003348</v>
      </c>
      <c r="G220" s="27">
        <f t="shared" si="24"/>
        <v>1632.535565996076</v>
      </c>
      <c r="H220" s="27">
        <f t="shared" si="25"/>
        <v>-40152.070359336853</v>
      </c>
    </row>
    <row r="221" spans="1:8" x14ac:dyDescent="0.25">
      <c r="A221" s="29">
        <f t="shared" si="21"/>
        <v>207</v>
      </c>
      <c r="B221" s="43">
        <f t="shared" si="27"/>
        <v>47223</v>
      </c>
      <c r="C221" s="24">
        <f t="shared" si="26"/>
        <v>5.3999999999999999E-2</v>
      </c>
      <c r="D221" s="41">
        <f t="shared" si="22"/>
        <v>1459.1976594260425</v>
      </c>
      <c r="E221" s="26"/>
      <c r="F221" s="27">
        <f t="shared" si="23"/>
        <v>-180.68431661701581</v>
      </c>
      <c r="G221" s="27">
        <f t="shared" si="24"/>
        <v>1639.8819760430583</v>
      </c>
      <c r="H221" s="27">
        <f t="shared" si="25"/>
        <v>-41791.952335379909</v>
      </c>
    </row>
    <row r="222" spans="1:8" x14ac:dyDescent="0.25">
      <c r="A222" s="29">
        <f t="shared" si="21"/>
        <v>208</v>
      </c>
      <c r="B222" s="43">
        <f t="shared" si="27"/>
        <v>47253</v>
      </c>
      <c r="C222" s="24">
        <f t="shared" si="26"/>
        <v>5.3999999999999999E-2</v>
      </c>
      <c r="D222" s="41">
        <f t="shared" si="22"/>
        <v>1459.1976594260425</v>
      </c>
      <c r="E222" s="26"/>
      <c r="F222" s="27">
        <f t="shared" si="23"/>
        <v>-188.06378550920957</v>
      </c>
      <c r="G222" s="27">
        <f t="shared" si="24"/>
        <v>1647.261444935252</v>
      </c>
      <c r="H222" s="27">
        <f t="shared" si="25"/>
        <v>-43439.213780315164</v>
      </c>
    </row>
    <row r="223" spans="1:8" x14ac:dyDescent="0.25">
      <c r="A223" s="29">
        <f t="shared" si="21"/>
        <v>209</v>
      </c>
      <c r="B223" s="43">
        <f t="shared" si="27"/>
        <v>47284</v>
      </c>
      <c r="C223" s="24">
        <f t="shared" si="26"/>
        <v>5.3999999999999999E-2</v>
      </c>
      <c r="D223" s="41">
        <f t="shared" si="22"/>
        <v>1459.1976594260425</v>
      </c>
      <c r="E223" s="26"/>
      <c r="F223" s="27">
        <f t="shared" si="23"/>
        <v>-195.47646201141822</v>
      </c>
      <c r="G223" s="27">
        <f t="shared" si="24"/>
        <v>1654.6741214374606</v>
      </c>
      <c r="H223" s="27">
        <f t="shared" si="25"/>
        <v>-45093.887901752627</v>
      </c>
    </row>
    <row r="224" spans="1:8" x14ac:dyDescent="0.25">
      <c r="A224" s="29">
        <f t="shared" si="21"/>
        <v>210</v>
      </c>
      <c r="B224" s="43">
        <f t="shared" si="27"/>
        <v>47314</v>
      </c>
      <c r="C224" s="24">
        <f t="shared" si="26"/>
        <v>5.3999999999999999E-2</v>
      </c>
      <c r="D224" s="41">
        <f t="shared" si="22"/>
        <v>1459.1976594260425</v>
      </c>
      <c r="E224" s="26"/>
      <c r="F224" s="27">
        <f t="shared" si="23"/>
        <v>-202.9224955578868</v>
      </c>
      <c r="G224" s="27">
        <f t="shared" si="24"/>
        <v>1662.1201549839293</v>
      </c>
      <c r="H224" s="27">
        <f t="shared" si="25"/>
        <v>-46756.008056736559</v>
      </c>
    </row>
    <row r="225" spans="1:8" x14ac:dyDescent="0.25">
      <c r="A225" s="29">
        <f t="shared" si="21"/>
        <v>211</v>
      </c>
      <c r="B225" s="43">
        <f t="shared" si="27"/>
        <v>47345</v>
      </c>
      <c r="C225" s="24">
        <f t="shared" si="26"/>
        <v>5.3999999999999999E-2</v>
      </c>
      <c r="D225" s="41">
        <f t="shared" si="22"/>
        <v>1459.1976594260425</v>
      </c>
      <c r="E225" s="26"/>
      <c r="F225" s="27">
        <f t="shared" si="23"/>
        <v>-210.4020362553145</v>
      </c>
      <c r="G225" s="27">
        <f t="shared" si="24"/>
        <v>1669.5996956813569</v>
      </c>
      <c r="H225" s="27">
        <f t="shared" si="25"/>
        <v>-48425.607752417913</v>
      </c>
    </row>
    <row r="226" spans="1:8" x14ac:dyDescent="0.25">
      <c r="A226" s="29">
        <f t="shared" si="21"/>
        <v>212</v>
      </c>
      <c r="B226" s="43">
        <f t="shared" si="27"/>
        <v>47376</v>
      </c>
      <c r="C226" s="24">
        <f t="shared" si="26"/>
        <v>5.3999999999999999E-2</v>
      </c>
      <c r="D226" s="41">
        <f t="shared" si="22"/>
        <v>1459.1976594260425</v>
      </c>
      <c r="E226" s="26"/>
      <c r="F226" s="27">
        <f t="shared" si="23"/>
        <v>-217.91523488588058</v>
      </c>
      <c r="G226" s="27">
        <f t="shared" si="24"/>
        <v>1677.1128943119231</v>
      </c>
      <c r="H226" s="27">
        <f t="shared" si="25"/>
        <v>-50102.720646729838</v>
      </c>
    </row>
    <row r="227" spans="1:8" x14ac:dyDescent="0.25">
      <c r="A227" s="29">
        <f t="shared" si="21"/>
        <v>213</v>
      </c>
      <c r="B227" s="43">
        <f t="shared" si="27"/>
        <v>47406</v>
      </c>
      <c r="C227" s="24">
        <f t="shared" si="26"/>
        <v>5.3999999999999999E-2</v>
      </c>
      <c r="D227" s="41">
        <f t="shared" si="22"/>
        <v>1459.1976594260425</v>
      </c>
      <c r="E227" s="26"/>
      <c r="F227" s="27">
        <f t="shared" si="23"/>
        <v>-225.46224291028426</v>
      </c>
      <c r="G227" s="27">
        <f t="shared" si="24"/>
        <v>1684.6599023363267</v>
      </c>
      <c r="H227" s="27">
        <f t="shared" si="25"/>
        <v>-51787.380549066162</v>
      </c>
    </row>
    <row r="228" spans="1:8" x14ac:dyDescent="0.25">
      <c r="A228" s="29">
        <f t="shared" si="21"/>
        <v>214</v>
      </c>
      <c r="B228" s="43">
        <f t="shared" si="27"/>
        <v>47437</v>
      </c>
      <c r="C228" s="24">
        <f t="shared" si="26"/>
        <v>5.3999999999999999E-2</v>
      </c>
      <c r="D228" s="41">
        <f t="shared" si="22"/>
        <v>1459.1976594260425</v>
      </c>
      <c r="E228" s="26"/>
      <c r="F228" s="27">
        <f t="shared" si="23"/>
        <v>-233.0432124707977</v>
      </c>
      <c r="G228" s="27">
        <f t="shared" si="24"/>
        <v>1692.2408718968402</v>
      </c>
      <c r="H228" s="27">
        <f t="shared" si="25"/>
        <v>-53479.621420963005</v>
      </c>
    </row>
    <row r="229" spans="1:8" x14ac:dyDescent="0.25">
      <c r="A229" s="29">
        <f t="shared" si="21"/>
        <v>215</v>
      </c>
      <c r="B229" s="43">
        <f t="shared" si="27"/>
        <v>47467</v>
      </c>
      <c r="C229" s="24">
        <f t="shared" si="26"/>
        <v>5.3999999999999999E-2</v>
      </c>
      <c r="D229" s="41">
        <f t="shared" si="22"/>
        <v>1459.1976594260425</v>
      </c>
      <c r="E229" s="26"/>
      <c r="F229" s="27">
        <f t="shared" si="23"/>
        <v>-240.65829639433352</v>
      </c>
      <c r="G229" s="27">
        <f t="shared" si="24"/>
        <v>1699.855955820376</v>
      </c>
      <c r="H229" s="27">
        <f t="shared" si="25"/>
        <v>-55179.477376783383</v>
      </c>
    </row>
    <row r="230" spans="1:8" x14ac:dyDescent="0.25">
      <c r="A230" s="29">
        <f t="shared" si="21"/>
        <v>216</v>
      </c>
      <c r="B230" s="43">
        <f t="shared" si="27"/>
        <v>47498</v>
      </c>
      <c r="C230" s="24">
        <f t="shared" si="26"/>
        <v>5.3999999999999999E-2</v>
      </c>
      <c r="D230" s="41">
        <f t="shared" si="22"/>
        <v>1459.1976594260425</v>
      </c>
      <c r="E230" s="26"/>
      <c r="F230" s="27">
        <f t="shared" si="23"/>
        <v>-248.30764819552522</v>
      </c>
      <c r="G230" s="27">
        <f t="shared" si="24"/>
        <v>1707.5053076215677</v>
      </c>
      <c r="H230" s="27">
        <f t="shared" si="25"/>
        <v>-56886.982684404953</v>
      </c>
    </row>
    <row r="231" spans="1:8" x14ac:dyDescent="0.25">
      <c r="A231" s="29">
        <f t="shared" si="21"/>
        <v>217</v>
      </c>
      <c r="B231" s="43">
        <f t="shared" si="27"/>
        <v>47529</v>
      </c>
      <c r="C231" s="24">
        <f t="shared" si="26"/>
        <v>5.3999999999999999E-2</v>
      </c>
      <c r="D231" s="41">
        <f t="shared" si="22"/>
        <v>1459.1976594260425</v>
      </c>
      <c r="E231" s="26"/>
      <c r="F231" s="27">
        <f t="shared" si="23"/>
        <v>-255.99142207982226</v>
      </c>
      <c r="G231" s="27">
        <f t="shared" si="24"/>
        <v>1715.1890815058648</v>
      </c>
      <c r="H231" s="27">
        <f t="shared" si="25"/>
        <v>-58602.171765910818</v>
      </c>
    </row>
    <row r="232" spans="1:8" x14ac:dyDescent="0.25">
      <c r="A232" s="29">
        <f t="shared" si="21"/>
        <v>218</v>
      </c>
      <c r="B232" s="43">
        <f t="shared" si="27"/>
        <v>47557</v>
      </c>
      <c r="C232" s="24">
        <f t="shared" si="26"/>
        <v>5.3999999999999999E-2</v>
      </c>
      <c r="D232" s="41">
        <f t="shared" si="22"/>
        <v>1459.1976594260425</v>
      </c>
      <c r="E232" s="26"/>
      <c r="F232" s="27">
        <f t="shared" si="23"/>
        <v>-263.70977294659866</v>
      </c>
      <c r="G232" s="27">
        <f t="shared" si="24"/>
        <v>1722.9074323726411</v>
      </c>
      <c r="H232" s="27">
        <f t="shared" si="25"/>
        <v>-60325.079198283456</v>
      </c>
    </row>
    <row r="233" spans="1:8" x14ac:dyDescent="0.25">
      <c r="A233" s="29">
        <f t="shared" si="21"/>
        <v>219</v>
      </c>
      <c r="B233" s="43">
        <f t="shared" si="27"/>
        <v>47588</v>
      </c>
      <c r="C233" s="24">
        <f t="shared" si="26"/>
        <v>5.3999999999999999E-2</v>
      </c>
      <c r="D233" s="41">
        <f t="shared" si="22"/>
        <v>1459.1976594260425</v>
      </c>
      <c r="E233" s="26"/>
      <c r="F233" s="27">
        <f t="shared" si="23"/>
        <v>-271.46285639227551</v>
      </c>
      <c r="G233" s="27">
        <f t="shared" si="24"/>
        <v>1730.6605158183179</v>
      </c>
      <c r="H233" s="27">
        <f t="shared" si="25"/>
        <v>-62055.739714101772</v>
      </c>
    </row>
    <row r="234" spans="1:8" x14ac:dyDescent="0.25">
      <c r="A234" s="29">
        <f t="shared" si="21"/>
        <v>220</v>
      </c>
      <c r="B234" s="43">
        <f t="shared" si="27"/>
        <v>47618</v>
      </c>
      <c r="C234" s="24">
        <f t="shared" si="26"/>
        <v>5.3999999999999999E-2</v>
      </c>
      <c r="D234" s="41">
        <f t="shared" si="22"/>
        <v>1459.1976594260425</v>
      </c>
      <c r="E234" s="26"/>
      <c r="F234" s="27">
        <f t="shared" si="23"/>
        <v>-279.25082871345796</v>
      </c>
      <c r="G234" s="27">
        <f t="shared" si="24"/>
        <v>1738.4484881395006</v>
      </c>
      <c r="H234" s="27">
        <f t="shared" si="25"/>
        <v>-63794.188202241276</v>
      </c>
    </row>
    <row r="235" spans="1:8" x14ac:dyDescent="0.25">
      <c r="A235" s="29">
        <f t="shared" si="21"/>
        <v>221</v>
      </c>
      <c r="B235" s="43">
        <f t="shared" si="27"/>
        <v>47649</v>
      </c>
      <c r="C235" s="24">
        <f t="shared" si="26"/>
        <v>5.3999999999999999E-2</v>
      </c>
      <c r="D235" s="41">
        <f t="shared" si="22"/>
        <v>1459.1976594260425</v>
      </c>
      <c r="E235" s="26"/>
      <c r="F235" s="27">
        <f t="shared" si="23"/>
        <v>-287.07384691008571</v>
      </c>
      <c r="G235" s="27">
        <f t="shared" si="24"/>
        <v>1746.2715063361281</v>
      </c>
      <c r="H235" s="27">
        <f t="shared" si="25"/>
        <v>-65540.4597085774</v>
      </c>
    </row>
    <row r="236" spans="1:8" x14ac:dyDescent="0.25">
      <c r="A236" s="29">
        <f t="shared" si="21"/>
        <v>222</v>
      </c>
      <c r="B236" s="43">
        <f t="shared" si="27"/>
        <v>47679</v>
      </c>
      <c r="C236" s="24">
        <f t="shared" si="26"/>
        <v>5.3999999999999999E-2</v>
      </c>
      <c r="D236" s="41">
        <f t="shared" si="22"/>
        <v>1459.1976594260425</v>
      </c>
      <c r="E236" s="26"/>
      <c r="F236" s="27">
        <f t="shared" si="23"/>
        <v>-294.93206868859829</v>
      </c>
      <c r="G236" s="27">
        <f t="shared" si="24"/>
        <v>1754.1297281146408</v>
      </c>
      <c r="H236" s="27">
        <f t="shared" si="25"/>
        <v>-67294.58943669204</v>
      </c>
    </row>
    <row r="237" spans="1:8" x14ac:dyDescent="0.25">
      <c r="A237" s="29">
        <f t="shared" si="21"/>
        <v>223</v>
      </c>
      <c r="B237" s="43">
        <f t="shared" si="27"/>
        <v>47710</v>
      </c>
      <c r="C237" s="24">
        <f t="shared" si="26"/>
        <v>5.3999999999999999E-2</v>
      </c>
      <c r="D237" s="41">
        <f t="shared" si="22"/>
        <v>1459.1976594260425</v>
      </c>
      <c r="E237" s="26"/>
      <c r="F237" s="27">
        <f t="shared" si="23"/>
        <v>-302.82565246511416</v>
      </c>
      <c r="G237" s="27">
        <f t="shared" si="24"/>
        <v>1762.0233118911567</v>
      </c>
      <c r="H237" s="27">
        <f t="shared" si="25"/>
        <v>-69056.612748583197</v>
      </c>
    </row>
    <row r="238" spans="1:8" x14ac:dyDescent="0.25">
      <c r="A238" s="29">
        <f t="shared" si="21"/>
        <v>224</v>
      </c>
      <c r="B238" s="43">
        <f t="shared" si="27"/>
        <v>47741</v>
      </c>
      <c r="C238" s="24">
        <f t="shared" si="26"/>
        <v>5.3999999999999999E-2</v>
      </c>
      <c r="D238" s="41">
        <f t="shared" si="22"/>
        <v>1459.1976594260425</v>
      </c>
      <c r="E238" s="26"/>
      <c r="F238" s="27">
        <f t="shared" si="23"/>
        <v>-310.75475736862438</v>
      </c>
      <c r="G238" s="27">
        <f t="shared" si="24"/>
        <v>1769.952416794667</v>
      </c>
      <c r="H238" s="27">
        <f t="shared" si="25"/>
        <v>-70826.565165377862</v>
      </c>
    </row>
    <row r="239" spans="1:8" x14ac:dyDescent="0.25">
      <c r="A239" s="29">
        <f t="shared" si="21"/>
        <v>225</v>
      </c>
      <c r="B239" s="43">
        <f t="shared" si="27"/>
        <v>47771</v>
      </c>
      <c r="C239" s="24">
        <f t="shared" si="26"/>
        <v>5.3999999999999999E-2</v>
      </c>
      <c r="D239" s="41">
        <f t="shared" si="22"/>
        <v>1459.1976594260425</v>
      </c>
      <c r="E239" s="26"/>
      <c r="F239" s="27">
        <f t="shared" si="23"/>
        <v>-318.71954324420034</v>
      </c>
      <c r="G239" s="27">
        <f t="shared" si="24"/>
        <v>1777.9172026702429</v>
      </c>
      <c r="H239" s="27">
        <f t="shared" si="25"/>
        <v>-72604.482368048106</v>
      </c>
    </row>
    <row r="240" spans="1:8" x14ac:dyDescent="0.25">
      <c r="A240" s="29">
        <f t="shared" si="21"/>
        <v>226</v>
      </c>
      <c r="B240" s="43">
        <f t="shared" si="27"/>
        <v>47802</v>
      </c>
      <c r="C240" s="24">
        <f t="shared" si="26"/>
        <v>5.3999999999999999E-2</v>
      </c>
      <c r="D240" s="41">
        <f t="shared" si="22"/>
        <v>1459.1976594260425</v>
      </c>
      <c r="E240" s="26"/>
      <c r="F240" s="27">
        <f t="shared" si="23"/>
        <v>-326.72017065621645</v>
      </c>
      <c r="G240" s="27">
        <f t="shared" si="24"/>
        <v>1785.9178300822589</v>
      </c>
      <c r="H240" s="27">
        <f t="shared" si="25"/>
        <v>-74390.400198130359</v>
      </c>
    </row>
    <row r="241" spans="1:8" x14ac:dyDescent="0.25">
      <c r="A241" s="29">
        <f t="shared" si="21"/>
        <v>227</v>
      </c>
      <c r="B241" s="43">
        <f t="shared" si="27"/>
        <v>47832</v>
      </c>
      <c r="C241" s="24">
        <f t="shared" si="26"/>
        <v>5.3999999999999999E-2</v>
      </c>
      <c r="D241" s="41">
        <f t="shared" si="22"/>
        <v>1459.1976594260425</v>
      </c>
      <c r="E241" s="26"/>
      <c r="F241" s="27">
        <f t="shared" si="23"/>
        <v>-334.75680089158658</v>
      </c>
      <c r="G241" s="27">
        <f t="shared" si="24"/>
        <v>1793.9544603176291</v>
      </c>
      <c r="H241" s="27">
        <f t="shared" si="25"/>
        <v>-76184.354658447992</v>
      </c>
    </row>
    <row r="242" spans="1:8" x14ac:dyDescent="0.25">
      <c r="A242" s="29">
        <f t="shared" si="21"/>
        <v>228</v>
      </c>
      <c r="B242" s="43">
        <f t="shared" si="27"/>
        <v>47863</v>
      </c>
      <c r="C242" s="24">
        <f t="shared" si="26"/>
        <v>5.3999999999999999E-2</v>
      </c>
      <c r="D242" s="41">
        <f t="shared" si="22"/>
        <v>1459.1976594260425</v>
      </c>
      <c r="E242" s="26"/>
      <c r="F242" s="27">
        <f t="shared" si="23"/>
        <v>-342.82959596301595</v>
      </c>
      <c r="G242" s="27">
        <f t="shared" si="24"/>
        <v>1802.0272553890584</v>
      </c>
      <c r="H242" s="27">
        <f t="shared" si="25"/>
        <v>-77986.381913837045</v>
      </c>
    </row>
    <row r="243" spans="1:8" x14ac:dyDescent="0.25">
      <c r="A243" s="29">
        <f t="shared" si="21"/>
        <v>229</v>
      </c>
      <c r="B243" s="43">
        <f t="shared" si="27"/>
        <v>47894</v>
      </c>
      <c r="C243" s="24">
        <f t="shared" si="26"/>
        <v>5.3999999999999999E-2</v>
      </c>
      <c r="D243" s="41">
        <f t="shared" si="22"/>
        <v>1459.1976594260425</v>
      </c>
      <c r="E243" s="26"/>
      <c r="F243" s="27">
        <f t="shared" si="23"/>
        <v>-350.93871861226665</v>
      </c>
      <c r="G243" s="27">
        <f t="shared" si="24"/>
        <v>1810.1363780383092</v>
      </c>
      <c r="H243" s="27">
        <f t="shared" si="25"/>
        <v>-79796.518291875356</v>
      </c>
    </row>
    <row r="244" spans="1:8" x14ac:dyDescent="0.25">
      <c r="A244" s="29">
        <f t="shared" si="21"/>
        <v>230</v>
      </c>
      <c r="B244" s="43">
        <f t="shared" si="27"/>
        <v>47922</v>
      </c>
      <c r="C244" s="24">
        <f t="shared" si="26"/>
        <v>5.3999999999999999E-2</v>
      </c>
      <c r="D244" s="41">
        <f t="shared" si="22"/>
        <v>1459.1976594260425</v>
      </c>
      <c r="E244" s="26"/>
      <c r="F244" s="27">
        <f t="shared" si="23"/>
        <v>-359.08433231343906</v>
      </c>
      <c r="G244" s="27">
        <f t="shared" si="24"/>
        <v>1818.2819917394816</v>
      </c>
      <c r="H244" s="27">
        <f t="shared" si="25"/>
        <v>-81614.800283614837</v>
      </c>
    </row>
    <row r="245" spans="1:8" x14ac:dyDescent="0.25">
      <c r="A245" s="29">
        <f t="shared" si="21"/>
        <v>231</v>
      </c>
      <c r="B245" s="43">
        <f t="shared" si="27"/>
        <v>47953</v>
      </c>
      <c r="C245" s="24">
        <f t="shared" si="26"/>
        <v>5.3999999999999999E-2</v>
      </c>
      <c r="D245" s="41">
        <f t="shared" si="22"/>
        <v>1459.1976594260425</v>
      </c>
      <c r="E245" s="26"/>
      <c r="F245" s="27">
        <f t="shared" si="23"/>
        <v>-367.26660127626673</v>
      </c>
      <c r="G245" s="27">
        <f t="shared" si="24"/>
        <v>1826.4642607023093</v>
      </c>
      <c r="H245" s="27">
        <f t="shared" si="25"/>
        <v>-83441.26454431715</v>
      </c>
    </row>
    <row r="246" spans="1:8" x14ac:dyDescent="0.25">
      <c r="A246" s="29">
        <f t="shared" si="21"/>
        <v>232</v>
      </c>
      <c r="B246" s="43">
        <f t="shared" si="27"/>
        <v>47983</v>
      </c>
      <c r="C246" s="24">
        <f t="shared" si="26"/>
        <v>5.3999999999999999E-2</v>
      </c>
      <c r="D246" s="41">
        <f t="shared" si="22"/>
        <v>1459.1976594260425</v>
      </c>
      <c r="E246" s="26"/>
      <c r="F246" s="27">
        <f t="shared" si="23"/>
        <v>-375.48569044942712</v>
      </c>
      <c r="G246" s="27">
        <f t="shared" si="24"/>
        <v>1834.6833498754695</v>
      </c>
      <c r="H246" s="27">
        <f t="shared" si="25"/>
        <v>-85275.947894192621</v>
      </c>
    </row>
    <row r="247" spans="1:8" x14ac:dyDescent="0.25">
      <c r="A247" s="29">
        <f t="shared" si="21"/>
        <v>233</v>
      </c>
      <c r="B247" s="43">
        <f t="shared" si="27"/>
        <v>48014</v>
      </c>
      <c r="C247" s="24">
        <f t="shared" si="26"/>
        <v>5.3999999999999999E-2</v>
      </c>
      <c r="D247" s="41">
        <f t="shared" si="22"/>
        <v>1459.1976594260425</v>
      </c>
      <c r="E247" s="26"/>
      <c r="F247" s="27">
        <f t="shared" si="23"/>
        <v>-383.74176552386677</v>
      </c>
      <c r="G247" s="27">
        <f t="shared" si="24"/>
        <v>1842.9394249499092</v>
      </c>
      <c r="H247" s="27">
        <f t="shared" si="25"/>
        <v>-87118.887319142523</v>
      </c>
    </row>
    <row r="248" spans="1:8" x14ac:dyDescent="0.25">
      <c r="A248" s="29">
        <f t="shared" si="21"/>
        <v>234</v>
      </c>
      <c r="B248" s="43">
        <f t="shared" si="27"/>
        <v>48044</v>
      </c>
      <c r="C248" s="24">
        <f t="shared" si="26"/>
        <v>5.3999999999999999E-2</v>
      </c>
      <c r="D248" s="41">
        <f t="shared" si="22"/>
        <v>1459.1976594260425</v>
      </c>
      <c r="E248" s="26"/>
      <c r="F248" s="27">
        <f t="shared" si="23"/>
        <v>-392.03499293614135</v>
      </c>
      <c r="G248" s="27">
        <f t="shared" si="24"/>
        <v>1851.2326523621839</v>
      </c>
      <c r="H248" s="27">
        <f t="shared" si="25"/>
        <v>-88970.119971504711</v>
      </c>
    </row>
    <row r="249" spans="1:8" x14ac:dyDescent="0.25">
      <c r="A249" s="29">
        <f t="shared" si="21"/>
        <v>235</v>
      </c>
      <c r="B249" s="43">
        <f t="shared" si="27"/>
        <v>48075</v>
      </c>
      <c r="C249" s="24">
        <f t="shared" si="26"/>
        <v>5.3999999999999999E-2</v>
      </c>
      <c r="D249" s="41">
        <f t="shared" si="22"/>
        <v>1459.1976594260425</v>
      </c>
      <c r="E249" s="26"/>
      <c r="F249" s="27">
        <f t="shared" si="23"/>
        <v>-400.36553987177115</v>
      </c>
      <c r="G249" s="27">
        <f t="shared" si="24"/>
        <v>1859.5631992978138</v>
      </c>
      <c r="H249" s="27">
        <f t="shared" si="25"/>
        <v>-90829.683170802527</v>
      </c>
    </row>
    <row r="250" spans="1:8" x14ac:dyDescent="0.25">
      <c r="A250" s="29">
        <f t="shared" si="21"/>
        <v>236</v>
      </c>
      <c r="B250" s="43">
        <f t="shared" si="27"/>
        <v>48106</v>
      </c>
      <c r="C250" s="24">
        <f t="shared" si="26"/>
        <v>5.3999999999999999E-2</v>
      </c>
      <c r="D250" s="41">
        <f t="shared" si="22"/>
        <v>1459.1976594260425</v>
      </c>
      <c r="E250" s="26"/>
      <c r="F250" s="27">
        <f t="shared" si="23"/>
        <v>-408.73357426861133</v>
      </c>
      <c r="G250" s="27">
        <f t="shared" si="24"/>
        <v>1867.9312336946539</v>
      </c>
      <c r="H250" s="27">
        <f t="shared" si="25"/>
        <v>-92697.614404497188</v>
      </c>
    </row>
    <row r="251" spans="1:8" x14ac:dyDescent="0.25">
      <c r="A251" s="29">
        <f t="shared" si="21"/>
        <v>237</v>
      </c>
      <c r="B251" s="43">
        <f t="shared" si="27"/>
        <v>48136</v>
      </c>
      <c r="C251" s="24">
        <f t="shared" si="26"/>
        <v>5.3999999999999999E-2</v>
      </c>
      <c r="D251" s="41">
        <f t="shared" si="22"/>
        <v>1459.1976594260425</v>
      </c>
      <c r="E251" s="26"/>
      <c r="F251" s="27">
        <f t="shared" si="23"/>
        <v>-417.13926482023732</v>
      </c>
      <c r="G251" s="27">
        <f t="shared" si="24"/>
        <v>1876.3369242462798</v>
      </c>
      <c r="H251" s="27">
        <f t="shared" si="25"/>
        <v>-94573.951328743467</v>
      </c>
    </row>
    <row r="252" spans="1:8" x14ac:dyDescent="0.25">
      <c r="A252" s="29">
        <f t="shared" si="21"/>
        <v>238</v>
      </c>
      <c r="B252" s="43">
        <f t="shared" si="27"/>
        <v>48167</v>
      </c>
      <c r="C252" s="24">
        <f t="shared" si="26"/>
        <v>5.3999999999999999E-2</v>
      </c>
      <c r="D252" s="41">
        <f t="shared" si="22"/>
        <v>1459.1976594260425</v>
      </c>
      <c r="E252" s="26"/>
      <c r="F252" s="27">
        <f t="shared" si="23"/>
        <v>-425.58278097934556</v>
      </c>
      <c r="G252" s="27">
        <f t="shared" si="24"/>
        <v>1884.7804404053882</v>
      </c>
      <c r="H252" s="27">
        <f t="shared" si="25"/>
        <v>-96458.731769148857</v>
      </c>
    </row>
    <row r="253" spans="1:8" x14ac:dyDescent="0.25">
      <c r="A253" s="29">
        <f t="shared" si="21"/>
        <v>239</v>
      </c>
      <c r="B253" s="43">
        <f t="shared" si="27"/>
        <v>48197</v>
      </c>
      <c r="C253" s="24">
        <f t="shared" si="26"/>
        <v>5.3999999999999999E-2</v>
      </c>
      <c r="D253" s="41">
        <f t="shared" si="22"/>
        <v>1459.1976594260425</v>
      </c>
      <c r="E253" s="26"/>
      <c r="F253" s="27">
        <f t="shared" si="23"/>
        <v>-434.06429296116983</v>
      </c>
      <c r="G253" s="27">
        <f t="shared" si="24"/>
        <v>1893.2619523872122</v>
      </c>
      <c r="H253" s="27">
        <f t="shared" si="25"/>
        <v>-98351.99372153607</v>
      </c>
    </row>
    <row r="254" spans="1:8" x14ac:dyDescent="0.25">
      <c r="A254" s="29">
        <f t="shared" si="21"/>
        <v>240</v>
      </c>
      <c r="B254" s="43">
        <f t="shared" si="27"/>
        <v>48228</v>
      </c>
      <c r="C254" s="24">
        <f t="shared" si="26"/>
        <v>5.3999999999999999E-2</v>
      </c>
      <c r="D254" s="41">
        <f t="shared" si="22"/>
        <v>1459.1976594260425</v>
      </c>
      <c r="E254" s="26"/>
      <c r="F254" s="27">
        <f t="shared" si="23"/>
        <v>-442.58397174691225</v>
      </c>
      <c r="G254" s="27">
        <f t="shared" si="24"/>
        <v>1901.7816311729548</v>
      </c>
      <c r="H254" s="27">
        <f t="shared" si="25"/>
        <v>-100253.77535270902</v>
      </c>
    </row>
    <row r="255" spans="1:8" x14ac:dyDescent="0.25">
      <c r="A255" s="29">
        <f t="shared" si="21"/>
        <v>241</v>
      </c>
      <c r="B255" s="43">
        <f t="shared" si="27"/>
        <v>48259</v>
      </c>
      <c r="C255" s="24">
        <f t="shared" si="26"/>
        <v>5.3999999999999999E-2</v>
      </c>
      <c r="D255" s="41">
        <f t="shared" si="22"/>
        <v>1459.1976594260425</v>
      </c>
      <c r="E255" s="26"/>
      <c r="F255" s="27">
        <f t="shared" si="23"/>
        <v>-451.14198908719055</v>
      </c>
      <c r="G255" s="27">
        <f t="shared" si="24"/>
        <v>1910.339648513233</v>
      </c>
      <c r="H255" s="27">
        <f t="shared" si="25"/>
        <v>-102164.11500122226</v>
      </c>
    </row>
    <row r="256" spans="1:8" x14ac:dyDescent="0.25">
      <c r="A256" s="29">
        <f t="shared" si="21"/>
        <v>242</v>
      </c>
      <c r="B256" s="43">
        <f t="shared" si="27"/>
        <v>48288</v>
      </c>
      <c r="C256" s="24">
        <f t="shared" si="26"/>
        <v>5.3999999999999999E-2</v>
      </c>
      <c r="D256" s="41">
        <f t="shared" si="22"/>
        <v>1459.1976594260425</v>
      </c>
      <c r="E256" s="26"/>
      <c r="F256" s="27">
        <f t="shared" si="23"/>
        <v>-459.73851750550017</v>
      </c>
      <c r="G256" s="27">
        <f t="shared" si="24"/>
        <v>1918.9361769315426</v>
      </c>
      <c r="H256" s="27">
        <f t="shared" si="25"/>
        <v>-104083.05117815381</v>
      </c>
    </row>
    <row r="257" spans="1:8" x14ac:dyDescent="0.25">
      <c r="A257" s="29">
        <f t="shared" si="21"/>
        <v>243</v>
      </c>
      <c r="B257" s="43">
        <f t="shared" si="27"/>
        <v>48319</v>
      </c>
      <c r="C257" s="24">
        <f t="shared" si="26"/>
        <v>5.3999999999999999E-2</v>
      </c>
      <c r="D257" s="41">
        <f t="shared" si="22"/>
        <v>1459.1976594260425</v>
      </c>
      <c r="E257" s="26"/>
      <c r="F257" s="27">
        <f t="shared" si="23"/>
        <v>-468.37373030169209</v>
      </c>
      <c r="G257" s="27">
        <f t="shared" si="24"/>
        <v>1927.5713897277346</v>
      </c>
      <c r="H257" s="27">
        <f t="shared" si="25"/>
        <v>-106010.62256788154</v>
      </c>
    </row>
    <row r="258" spans="1:8" x14ac:dyDescent="0.25">
      <c r="A258" s="29">
        <f t="shared" si="21"/>
        <v>244</v>
      </c>
      <c r="B258" s="43">
        <f t="shared" si="27"/>
        <v>48349</v>
      </c>
      <c r="C258" s="24">
        <f t="shared" si="26"/>
        <v>5.3999999999999999E-2</v>
      </c>
      <c r="D258" s="41">
        <f t="shared" si="22"/>
        <v>1459.1976594260425</v>
      </c>
      <c r="E258" s="26"/>
      <c r="F258" s="27">
        <f t="shared" si="23"/>
        <v>-477.04780155546689</v>
      </c>
      <c r="G258" s="27">
        <f t="shared" si="24"/>
        <v>1936.2454609815095</v>
      </c>
      <c r="H258" s="27">
        <f t="shared" si="25"/>
        <v>-107946.86802886304</v>
      </c>
    </row>
    <row r="259" spans="1:8" x14ac:dyDescent="0.25">
      <c r="A259" s="29">
        <f t="shared" si="21"/>
        <v>245</v>
      </c>
      <c r="B259" s="43">
        <f t="shared" si="27"/>
        <v>48380</v>
      </c>
      <c r="C259" s="24">
        <f t="shared" si="26"/>
        <v>5.3999999999999999E-2</v>
      </c>
      <c r="D259" s="41">
        <f t="shared" si="22"/>
        <v>1459.1976594260425</v>
      </c>
      <c r="E259" s="26"/>
      <c r="F259" s="27">
        <f t="shared" si="23"/>
        <v>-485.76090612988367</v>
      </c>
      <c r="G259" s="27">
        <f t="shared" si="24"/>
        <v>1944.9585655559263</v>
      </c>
      <c r="H259" s="27">
        <f t="shared" si="25"/>
        <v>-109891.82659441896</v>
      </c>
    </row>
    <row r="260" spans="1:8" x14ac:dyDescent="0.25">
      <c r="A260" s="29">
        <f t="shared" si="21"/>
        <v>246</v>
      </c>
      <c r="B260" s="43">
        <f t="shared" si="27"/>
        <v>48410</v>
      </c>
      <c r="C260" s="24">
        <f t="shared" si="26"/>
        <v>5.3999999999999999E-2</v>
      </c>
      <c r="D260" s="41">
        <f t="shared" si="22"/>
        <v>1459.1976594260425</v>
      </c>
      <c r="E260" s="26"/>
      <c r="F260" s="27">
        <f t="shared" si="23"/>
        <v>-494.51321967488531</v>
      </c>
      <c r="G260" s="27">
        <f t="shared" si="24"/>
        <v>1953.7108791009277</v>
      </c>
      <c r="H260" s="27">
        <f t="shared" si="25"/>
        <v>-111845.53747351989</v>
      </c>
    </row>
    <row r="261" spans="1:8" x14ac:dyDescent="0.25">
      <c r="A261" s="29">
        <f t="shared" si="21"/>
        <v>247</v>
      </c>
      <c r="B261" s="43">
        <f t="shared" si="27"/>
        <v>48441</v>
      </c>
      <c r="C261" s="24">
        <f t="shared" si="26"/>
        <v>5.3999999999999999E-2</v>
      </c>
      <c r="D261" s="41">
        <f t="shared" si="22"/>
        <v>1459.1976594260425</v>
      </c>
      <c r="E261" s="26"/>
      <c r="F261" s="27">
        <f t="shared" si="23"/>
        <v>-503.30491863083944</v>
      </c>
      <c r="G261" s="27">
        <f t="shared" si="24"/>
        <v>1962.5025780568819</v>
      </c>
      <c r="H261" s="27">
        <f t="shared" si="25"/>
        <v>-113808.04005157677</v>
      </c>
    </row>
    <row r="262" spans="1:8" x14ac:dyDescent="0.25">
      <c r="A262" s="29">
        <f t="shared" si="21"/>
        <v>248</v>
      </c>
      <c r="B262" s="43">
        <f t="shared" si="27"/>
        <v>48472</v>
      </c>
      <c r="C262" s="24">
        <f t="shared" si="26"/>
        <v>5.3999999999999999E-2</v>
      </c>
      <c r="D262" s="41">
        <f t="shared" si="22"/>
        <v>1459.1976594260425</v>
      </c>
      <c r="E262" s="26"/>
      <c r="F262" s="27">
        <f t="shared" si="23"/>
        <v>-512.1361802320954</v>
      </c>
      <c r="G262" s="27">
        <f t="shared" si="24"/>
        <v>1971.333839658138</v>
      </c>
      <c r="H262" s="27">
        <f t="shared" si="25"/>
        <v>-115779.37389123491</v>
      </c>
    </row>
    <row r="263" spans="1:8" x14ac:dyDescent="0.25">
      <c r="A263" s="29">
        <f t="shared" si="21"/>
        <v>249</v>
      </c>
      <c r="B263" s="43">
        <f t="shared" si="27"/>
        <v>48502</v>
      </c>
      <c r="C263" s="24">
        <f t="shared" si="26"/>
        <v>5.3999999999999999E-2</v>
      </c>
      <c r="D263" s="41">
        <f t="shared" si="22"/>
        <v>1459.1976594260425</v>
      </c>
      <c r="E263" s="26"/>
      <c r="F263" s="27">
        <f t="shared" si="23"/>
        <v>-521.00718251055707</v>
      </c>
      <c r="G263" s="27">
        <f t="shared" si="24"/>
        <v>1980.2048419365997</v>
      </c>
      <c r="H263" s="27">
        <f t="shared" si="25"/>
        <v>-117759.57873317151</v>
      </c>
    </row>
    <row r="264" spans="1:8" x14ac:dyDescent="0.25">
      <c r="A264" s="29">
        <f t="shared" si="21"/>
        <v>250</v>
      </c>
      <c r="B264" s="43">
        <f t="shared" si="27"/>
        <v>48533</v>
      </c>
      <c r="C264" s="24">
        <f t="shared" si="26"/>
        <v>5.3999999999999999E-2</v>
      </c>
      <c r="D264" s="41">
        <f t="shared" si="22"/>
        <v>1459.1976594260425</v>
      </c>
      <c r="E264" s="26"/>
      <c r="F264" s="27">
        <f t="shared" si="23"/>
        <v>-529.9181042992717</v>
      </c>
      <c r="G264" s="27">
        <f t="shared" si="24"/>
        <v>1989.1157637253141</v>
      </c>
      <c r="H264" s="27">
        <f t="shared" si="25"/>
        <v>-119748.69449689683</v>
      </c>
    </row>
    <row r="265" spans="1:8" x14ac:dyDescent="0.25">
      <c r="A265" s="29">
        <f t="shared" si="21"/>
        <v>251</v>
      </c>
      <c r="B265" s="43">
        <f t="shared" si="27"/>
        <v>48563</v>
      </c>
      <c r="C265" s="24">
        <f t="shared" si="26"/>
        <v>5.3999999999999999E-2</v>
      </c>
      <c r="D265" s="41">
        <f t="shared" si="22"/>
        <v>1459.1976594260425</v>
      </c>
      <c r="E265" s="26"/>
      <c r="F265" s="27">
        <f t="shared" si="23"/>
        <v>-538.86912523603564</v>
      </c>
      <c r="G265" s="27">
        <f t="shared" si="24"/>
        <v>1998.0667846620781</v>
      </c>
      <c r="H265" s="27">
        <f t="shared" si="25"/>
        <v>-121746.76128155891</v>
      </c>
    </row>
    <row r="266" spans="1:8" x14ac:dyDescent="0.25">
      <c r="A266" s="29">
        <f t="shared" si="21"/>
        <v>252</v>
      </c>
      <c r="B266" s="43">
        <f t="shared" si="27"/>
        <v>48594</v>
      </c>
      <c r="C266" s="24">
        <f t="shared" si="26"/>
        <v>5.3999999999999999E-2</v>
      </c>
      <c r="D266" s="41">
        <f t="shared" si="22"/>
        <v>1459.1976594260425</v>
      </c>
      <c r="E266" s="26"/>
      <c r="F266" s="27">
        <f t="shared" si="23"/>
        <v>-547.86042576701504</v>
      </c>
      <c r="G266" s="27">
        <f t="shared" si="24"/>
        <v>2007.0580851930577</v>
      </c>
      <c r="H266" s="27">
        <f t="shared" si="25"/>
        <v>-123753.81936675197</v>
      </c>
    </row>
    <row r="267" spans="1:8" x14ac:dyDescent="0.25">
      <c r="A267" s="29">
        <f t="shared" si="21"/>
        <v>253</v>
      </c>
      <c r="B267" s="43">
        <f t="shared" si="27"/>
        <v>48625</v>
      </c>
      <c r="C267" s="24">
        <f t="shared" si="26"/>
        <v>5.3999999999999999E-2</v>
      </c>
      <c r="D267" s="41">
        <f t="shared" si="22"/>
        <v>1459.1976594260425</v>
      </c>
      <c r="E267" s="26"/>
      <c r="F267" s="27">
        <f t="shared" si="23"/>
        <v>-556.89218715038385</v>
      </c>
      <c r="G267" s="27">
        <f t="shared" si="24"/>
        <v>2016.0898465764262</v>
      </c>
      <c r="H267" s="27">
        <f t="shared" si="25"/>
        <v>-125769.9092133284</v>
      </c>
    </row>
    <row r="268" spans="1:8" x14ac:dyDescent="0.25">
      <c r="A268" s="29">
        <f t="shared" si="21"/>
        <v>254</v>
      </c>
      <c r="B268" s="43">
        <f t="shared" si="27"/>
        <v>48653</v>
      </c>
      <c r="C268" s="24">
        <f t="shared" si="26"/>
        <v>5.3999999999999999E-2</v>
      </c>
      <c r="D268" s="41">
        <f t="shared" si="22"/>
        <v>1459.1976594260425</v>
      </c>
      <c r="E268" s="26"/>
      <c r="F268" s="27">
        <f t="shared" si="23"/>
        <v>-565.96459145997778</v>
      </c>
      <c r="G268" s="27">
        <f t="shared" si="24"/>
        <v>2025.1622508860203</v>
      </c>
      <c r="H268" s="27">
        <f t="shared" si="25"/>
        <v>-127795.07146421442</v>
      </c>
    </row>
    <row r="269" spans="1:8" x14ac:dyDescent="0.25">
      <c r="A269" s="29">
        <f t="shared" si="21"/>
        <v>255</v>
      </c>
      <c r="B269" s="43">
        <f t="shared" si="27"/>
        <v>48684</v>
      </c>
      <c r="C269" s="24">
        <f t="shared" si="26"/>
        <v>5.3999999999999999E-2</v>
      </c>
      <c r="D269" s="41">
        <f t="shared" si="22"/>
        <v>1459.1976594260425</v>
      </c>
      <c r="E269" s="26"/>
      <c r="F269" s="27">
        <f t="shared" si="23"/>
        <v>-575.07782158896487</v>
      </c>
      <c r="G269" s="27">
        <f t="shared" si="24"/>
        <v>2034.2754810150072</v>
      </c>
      <c r="H269" s="27">
        <f t="shared" si="25"/>
        <v>-129829.34694522942</v>
      </c>
    </row>
    <row r="270" spans="1:8" x14ac:dyDescent="0.25">
      <c r="A270" s="29">
        <f t="shared" si="21"/>
        <v>256</v>
      </c>
      <c r="B270" s="43">
        <f t="shared" si="27"/>
        <v>48714</v>
      </c>
      <c r="C270" s="24">
        <f t="shared" si="26"/>
        <v>5.3999999999999999E-2</v>
      </c>
      <c r="D270" s="41">
        <f t="shared" si="22"/>
        <v>1459.1976594260425</v>
      </c>
      <c r="E270" s="26"/>
      <c r="F270" s="27">
        <f t="shared" si="23"/>
        <v>-584.23206125353238</v>
      </c>
      <c r="G270" s="27">
        <f t="shared" si="24"/>
        <v>2043.429720679575</v>
      </c>
      <c r="H270" s="27">
        <f t="shared" si="25"/>
        <v>-131872.77666590901</v>
      </c>
    </row>
    <row r="271" spans="1:8" x14ac:dyDescent="0.25">
      <c r="A271" s="29">
        <f t="shared" si="21"/>
        <v>257</v>
      </c>
      <c r="B271" s="43">
        <f t="shared" si="27"/>
        <v>48745</v>
      </c>
      <c r="C271" s="24">
        <f t="shared" si="26"/>
        <v>5.3999999999999999E-2</v>
      </c>
      <c r="D271" s="41">
        <f t="shared" si="22"/>
        <v>1459.1976594260425</v>
      </c>
      <c r="E271" s="26"/>
      <c r="F271" s="27">
        <f t="shared" si="23"/>
        <v>-593.42749499659055</v>
      </c>
      <c r="G271" s="27">
        <f t="shared" si="24"/>
        <v>2052.6251544226329</v>
      </c>
      <c r="H271" s="27">
        <f t="shared" si="25"/>
        <v>-133925.40182033164</v>
      </c>
    </row>
    <row r="272" spans="1:8" x14ac:dyDescent="0.25">
      <c r="A272" s="29">
        <f t="shared" ref="A272:A335" si="28">A271+1</f>
        <v>258</v>
      </c>
      <c r="B272" s="43">
        <f t="shared" si="27"/>
        <v>48775</v>
      </c>
      <c r="C272" s="24">
        <f t="shared" si="26"/>
        <v>5.3999999999999999E-2</v>
      </c>
      <c r="D272" s="41">
        <f t="shared" ref="D272:D335" si="29">IF(C272&lt;&gt;C271,-PMT(C272/12,(Term*12)-A271,H271),D271)</f>
        <v>1459.1976594260425</v>
      </c>
      <c r="E272" s="26"/>
      <c r="F272" s="27">
        <f t="shared" ref="F272:F335" si="30">H271*(C272/12)</f>
        <v>-602.6643081914923</v>
      </c>
      <c r="G272" s="27">
        <f t="shared" ref="G272:G335" si="31">(D272-F272)+E272</f>
        <v>2061.8619676175349</v>
      </c>
      <c r="H272" s="27">
        <f t="shared" ref="H272:H335" si="32">H271-G272</f>
        <v>-135987.26378794917</v>
      </c>
    </row>
    <row r="273" spans="1:8" x14ac:dyDescent="0.25">
      <c r="A273" s="29">
        <f t="shared" si="28"/>
        <v>259</v>
      </c>
      <c r="B273" s="43">
        <f t="shared" si="27"/>
        <v>48806</v>
      </c>
      <c r="C273" s="24">
        <f t="shared" ref="C273:C336" si="33">C272</f>
        <v>5.3999999999999999E-2</v>
      </c>
      <c r="D273" s="41">
        <f t="shared" si="29"/>
        <v>1459.1976594260425</v>
      </c>
      <c r="E273" s="26"/>
      <c r="F273" s="27">
        <f t="shared" si="30"/>
        <v>-611.94268704577121</v>
      </c>
      <c r="G273" s="27">
        <f t="shared" si="31"/>
        <v>2071.1403464718137</v>
      </c>
      <c r="H273" s="27">
        <f t="shared" si="32"/>
        <v>-138058.40413442097</v>
      </c>
    </row>
    <row r="274" spans="1:8" x14ac:dyDescent="0.25">
      <c r="A274" s="29">
        <f t="shared" si="28"/>
        <v>260</v>
      </c>
      <c r="B274" s="43">
        <f t="shared" si="27"/>
        <v>48837</v>
      </c>
      <c r="C274" s="24">
        <f t="shared" si="33"/>
        <v>5.3999999999999999E-2</v>
      </c>
      <c r="D274" s="41">
        <f t="shared" si="29"/>
        <v>1459.1976594260425</v>
      </c>
      <c r="E274" s="26"/>
      <c r="F274" s="27">
        <f t="shared" si="30"/>
        <v>-621.26281860489428</v>
      </c>
      <c r="G274" s="27">
        <f t="shared" si="31"/>
        <v>2080.4604780309369</v>
      </c>
      <c r="H274" s="27">
        <f t="shared" si="32"/>
        <v>-140138.8646124519</v>
      </c>
    </row>
    <row r="275" spans="1:8" x14ac:dyDescent="0.25">
      <c r="A275" s="29">
        <f t="shared" si="28"/>
        <v>261</v>
      </c>
      <c r="B275" s="43">
        <f t="shared" si="27"/>
        <v>48867</v>
      </c>
      <c r="C275" s="24">
        <f t="shared" si="33"/>
        <v>5.3999999999999999E-2</v>
      </c>
      <c r="D275" s="41">
        <f t="shared" si="29"/>
        <v>1459.1976594260425</v>
      </c>
      <c r="E275" s="26"/>
      <c r="F275" s="27">
        <f t="shared" si="30"/>
        <v>-630.62489075603355</v>
      </c>
      <c r="G275" s="27">
        <f t="shared" si="31"/>
        <v>2089.8225501820762</v>
      </c>
      <c r="H275" s="27">
        <f t="shared" si="32"/>
        <v>-142228.68716263399</v>
      </c>
    </row>
    <row r="276" spans="1:8" x14ac:dyDescent="0.25">
      <c r="A276" s="29">
        <f t="shared" si="28"/>
        <v>262</v>
      </c>
      <c r="B276" s="43">
        <f t="shared" ref="B276:B339" si="34">DATE(YEAR(Loan_Date),MONTH(Loan_Date)+A276,DAY(Loan_Date))</f>
        <v>48898</v>
      </c>
      <c r="C276" s="24">
        <f t="shared" si="33"/>
        <v>5.3999999999999999E-2</v>
      </c>
      <c r="D276" s="41">
        <f t="shared" si="29"/>
        <v>1459.1976594260425</v>
      </c>
      <c r="E276" s="26"/>
      <c r="F276" s="27">
        <f t="shared" si="30"/>
        <v>-640.02909223185293</v>
      </c>
      <c r="G276" s="27">
        <f t="shared" si="31"/>
        <v>2099.2267516578954</v>
      </c>
      <c r="H276" s="27">
        <f t="shared" si="32"/>
        <v>-144327.91391429189</v>
      </c>
    </row>
    <row r="277" spans="1:8" x14ac:dyDescent="0.25">
      <c r="A277" s="29">
        <f t="shared" si="28"/>
        <v>263</v>
      </c>
      <c r="B277" s="43">
        <f t="shared" si="34"/>
        <v>48928</v>
      </c>
      <c r="C277" s="24">
        <f t="shared" si="33"/>
        <v>5.3999999999999999E-2</v>
      </c>
      <c r="D277" s="41">
        <f t="shared" si="29"/>
        <v>1459.1976594260425</v>
      </c>
      <c r="E277" s="26"/>
      <c r="F277" s="27">
        <f t="shared" si="30"/>
        <v>-649.47561261431349</v>
      </c>
      <c r="G277" s="27">
        <f t="shared" si="31"/>
        <v>2108.6732720403561</v>
      </c>
      <c r="H277" s="27">
        <f t="shared" si="32"/>
        <v>-146436.58718633224</v>
      </c>
    </row>
    <row r="278" spans="1:8" x14ac:dyDescent="0.25">
      <c r="A278" s="29">
        <f t="shared" si="28"/>
        <v>264</v>
      </c>
      <c r="B278" s="43">
        <f t="shared" si="34"/>
        <v>48959</v>
      </c>
      <c r="C278" s="24">
        <f t="shared" si="33"/>
        <v>5.3999999999999999E-2</v>
      </c>
      <c r="D278" s="41">
        <f t="shared" si="29"/>
        <v>1459.1976594260425</v>
      </c>
      <c r="E278" s="26"/>
      <c r="F278" s="27">
        <f t="shared" si="30"/>
        <v>-658.96464233849508</v>
      </c>
      <c r="G278" s="27">
        <f t="shared" si="31"/>
        <v>2118.1623017645375</v>
      </c>
      <c r="H278" s="27">
        <f t="shared" si="32"/>
        <v>-148554.74948809677</v>
      </c>
    </row>
    <row r="279" spans="1:8" x14ac:dyDescent="0.25">
      <c r="A279" s="29">
        <f t="shared" si="28"/>
        <v>265</v>
      </c>
      <c r="B279" s="43">
        <f t="shared" si="34"/>
        <v>48990</v>
      </c>
      <c r="C279" s="24">
        <f t="shared" si="33"/>
        <v>5.3999999999999999E-2</v>
      </c>
      <c r="D279" s="41">
        <f t="shared" si="29"/>
        <v>1459.1976594260425</v>
      </c>
      <c r="E279" s="26"/>
      <c r="F279" s="27">
        <f t="shared" si="30"/>
        <v>-668.4963726964354</v>
      </c>
      <c r="G279" s="27">
        <f t="shared" si="31"/>
        <v>2127.6940321224779</v>
      </c>
      <c r="H279" s="27">
        <f t="shared" si="32"/>
        <v>-150682.44352021924</v>
      </c>
    </row>
    <row r="280" spans="1:8" x14ac:dyDescent="0.25">
      <c r="A280" s="29">
        <f t="shared" si="28"/>
        <v>266</v>
      </c>
      <c r="B280" s="43">
        <f t="shared" si="34"/>
        <v>49018</v>
      </c>
      <c r="C280" s="24">
        <f t="shared" si="33"/>
        <v>5.3999999999999999E-2</v>
      </c>
      <c r="D280" s="41">
        <f t="shared" si="29"/>
        <v>1459.1976594260425</v>
      </c>
      <c r="E280" s="26"/>
      <c r="F280" s="27">
        <f t="shared" si="30"/>
        <v>-678.07099584098648</v>
      </c>
      <c r="G280" s="27">
        <f t="shared" si="31"/>
        <v>2137.2686552670289</v>
      </c>
      <c r="H280" s="27">
        <f t="shared" si="32"/>
        <v>-152819.71217548626</v>
      </c>
    </row>
    <row r="281" spans="1:8" x14ac:dyDescent="0.25">
      <c r="A281" s="29">
        <f t="shared" si="28"/>
        <v>267</v>
      </c>
      <c r="B281" s="43">
        <f t="shared" si="34"/>
        <v>49049</v>
      </c>
      <c r="C281" s="24">
        <f t="shared" si="33"/>
        <v>5.3999999999999999E-2</v>
      </c>
      <c r="D281" s="41">
        <f t="shared" si="29"/>
        <v>1459.1976594260425</v>
      </c>
      <c r="E281" s="26"/>
      <c r="F281" s="27">
        <f t="shared" si="30"/>
        <v>-687.68870478968813</v>
      </c>
      <c r="G281" s="27">
        <f t="shared" si="31"/>
        <v>2146.8863642157307</v>
      </c>
      <c r="H281" s="27">
        <f t="shared" si="32"/>
        <v>-154966.59853970198</v>
      </c>
    </row>
    <row r="282" spans="1:8" x14ac:dyDescent="0.25">
      <c r="A282" s="29">
        <f t="shared" si="28"/>
        <v>268</v>
      </c>
      <c r="B282" s="43">
        <f t="shared" si="34"/>
        <v>49079</v>
      </c>
      <c r="C282" s="24">
        <f t="shared" si="33"/>
        <v>5.3999999999999999E-2</v>
      </c>
      <c r="D282" s="41">
        <f t="shared" si="29"/>
        <v>1459.1976594260425</v>
      </c>
      <c r="E282" s="26"/>
      <c r="F282" s="27">
        <f t="shared" si="30"/>
        <v>-697.34969342865884</v>
      </c>
      <c r="G282" s="27">
        <f t="shared" si="31"/>
        <v>2156.5473528547013</v>
      </c>
      <c r="H282" s="27">
        <f t="shared" si="32"/>
        <v>-157123.1458925567</v>
      </c>
    </row>
    <row r="283" spans="1:8" x14ac:dyDescent="0.25">
      <c r="A283" s="29">
        <f t="shared" si="28"/>
        <v>269</v>
      </c>
      <c r="B283" s="43">
        <f t="shared" si="34"/>
        <v>49110</v>
      </c>
      <c r="C283" s="24">
        <f t="shared" si="33"/>
        <v>5.3999999999999999E-2</v>
      </c>
      <c r="D283" s="41">
        <f t="shared" si="29"/>
        <v>1459.1976594260425</v>
      </c>
      <c r="E283" s="26"/>
      <c r="F283" s="27">
        <f t="shared" si="30"/>
        <v>-707.05415651650515</v>
      </c>
      <c r="G283" s="27">
        <f t="shared" si="31"/>
        <v>2166.2518159425476</v>
      </c>
      <c r="H283" s="27">
        <f t="shared" si="32"/>
        <v>-159289.39770849925</v>
      </c>
    </row>
    <row r="284" spans="1:8" x14ac:dyDescent="0.25">
      <c r="A284" s="29">
        <f t="shared" si="28"/>
        <v>270</v>
      </c>
      <c r="B284" s="43">
        <f t="shared" si="34"/>
        <v>49140</v>
      </c>
      <c r="C284" s="24">
        <f t="shared" si="33"/>
        <v>5.3999999999999999E-2</v>
      </c>
      <c r="D284" s="41">
        <f t="shared" si="29"/>
        <v>1459.1976594260425</v>
      </c>
      <c r="E284" s="26"/>
      <c r="F284" s="27">
        <f t="shared" si="30"/>
        <v>-716.80228968824656</v>
      </c>
      <c r="G284" s="27">
        <f t="shared" si="31"/>
        <v>2175.9999491142889</v>
      </c>
      <c r="H284" s="27">
        <f t="shared" si="32"/>
        <v>-161465.39765761353</v>
      </c>
    </row>
    <row r="285" spans="1:8" x14ac:dyDescent="0.25">
      <c r="A285" s="29">
        <f t="shared" si="28"/>
        <v>271</v>
      </c>
      <c r="B285" s="43">
        <f t="shared" si="34"/>
        <v>49171</v>
      </c>
      <c r="C285" s="24">
        <f t="shared" si="33"/>
        <v>5.3999999999999999E-2</v>
      </c>
      <c r="D285" s="41">
        <f t="shared" si="29"/>
        <v>1459.1976594260425</v>
      </c>
      <c r="E285" s="26"/>
      <c r="F285" s="27">
        <f t="shared" si="30"/>
        <v>-726.59428945926084</v>
      </c>
      <c r="G285" s="27">
        <f t="shared" si="31"/>
        <v>2185.7919488853031</v>
      </c>
      <c r="H285" s="27">
        <f t="shared" si="32"/>
        <v>-163651.18960649884</v>
      </c>
    </row>
    <row r="286" spans="1:8" x14ac:dyDescent="0.25">
      <c r="A286" s="29">
        <f t="shared" si="28"/>
        <v>272</v>
      </c>
      <c r="B286" s="43">
        <f t="shared" si="34"/>
        <v>49202</v>
      </c>
      <c r="C286" s="24">
        <f t="shared" si="33"/>
        <v>5.3999999999999999E-2</v>
      </c>
      <c r="D286" s="41">
        <f t="shared" si="29"/>
        <v>1459.1976594260425</v>
      </c>
      <c r="E286" s="26"/>
      <c r="F286" s="27">
        <f t="shared" si="30"/>
        <v>-736.4303532292447</v>
      </c>
      <c r="G286" s="27">
        <f t="shared" si="31"/>
        <v>2195.6280126552874</v>
      </c>
      <c r="H286" s="27">
        <f t="shared" si="32"/>
        <v>-165846.81761915411</v>
      </c>
    </row>
    <row r="287" spans="1:8" x14ac:dyDescent="0.25">
      <c r="A287" s="29">
        <f t="shared" si="28"/>
        <v>273</v>
      </c>
      <c r="B287" s="43">
        <f t="shared" si="34"/>
        <v>49232</v>
      </c>
      <c r="C287" s="24">
        <f t="shared" si="33"/>
        <v>5.3999999999999999E-2</v>
      </c>
      <c r="D287" s="41">
        <f t="shared" si="29"/>
        <v>1459.1976594260425</v>
      </c>
      <c r="E287" s="26"/>
      <c r="F287" s="27">
        <f t="shared" si="30"/>
        <v>-746.31067928619348</v>
      </c>
      <c r="G287" s="27">
        <f t="shared" si="31"/>
        <v>2205.5083387122359</v>
      </c>
      <c r="H287" s="27">
        <f t="shared" si="32"/>
        <v>-168052.32595786636</v>
      </c>
    </row>
    <row r="288" spans="1:8" x14ac:dyDescent="0.25">
      <c r="A288" s="29">
        <f t="shared" si="28"/>
        <v>274</v>
      </c>
      <c r="B288" s="43">
        <f t="shared" si="34"/>
        <v>49263</v>
      </c>
      <c r="C288" s="24">
        <f t="shared" si="33"/>
        <v>5.3999999999999999E-2</v>
      </c>
      <c r="D288" s="41">
        <f t="shared" si="29"/>
        <v>1459.1976594260425</v>
      </c>
      <c r="E288" s="26"/>
      <c r="F288" s="27">
        <f t="shared" si="30"/>
        <v>-756.23546681039852</v>
      </c>
      <c r="G288" s="27">
        <f t="shared" si="31"/>
        <v>2215.4331262364412</v>
      </c>
      <c r="H288" s="27">
        <f t="shared" si="32"/>
        <v>-170267.75908410278</v>
      </c>
    </row>
    <row r="289" spans="1:8" x14ac:dyDescent="0.25">
      <c r="A289" s="29">
        <f t="shared" si="28"/>
        <v>275</v>
      </c>
      <c r="B289" s="43">
        <f t="shared" si="34"/>
        <v>49293</v>
      </c>
      <c r="C289" s="24">
        <f t="shared" si="33"/>
        <v>5.3999999999999999E-2</v>
      </c>
      <c r="D289" s="41">
        <f t="shared" si="29"/>
        <v>1459.1976594260425</v>
      </c>
      <c r="E289" s="26"/>
      <c r="F289" s="27">
        <f t="shared" si="30"/>
        <v>-766.20491587846243</v>
      </c>
      <c r="G289" s="27">
        <f t="shared" si="31"/>
        <v>2225.4025753045048</v>
      </c>
      <c r="H289" s="27">
        <f t="shared" si="32"/>
        <v>-172493.16165940728</v>
      </c>
    </row>
    <row r="290" spans="1:8" x14ac:dyDescent="0.25">
      <c r="A290" s="29">
        <f t="shared" si="28"/>
        <v>276</v>
      </c>
      <c r="B290" s="43">
        <f t="shared" si="34"/>
        <v>49324</v>
      </c>
      <c r="C290" s="24">
        <f t="shared" si="33"/>
        <v>5.3999999999999999E-2</v>
      </c>
      <c r="D290" s="41">
        <f t="shared" si="29"/>
        <v>1459.1976594260425</v>
      </c>
      <c r="E290" s="26"/>
      <c r="F290" s="27">
        <f t="shared" si="30"/>
        <v>-776.21922746733276</v>
      </c>
      <c r="G290" s="27">
        <f t="shared" si="31"/>
        <v>2235.4168868933752</v>
      </c>
      <c r="H290" s="27">
        <f t="shared" si="32"/>
        <v>-174728.57854630065</v>
      </c>
    </row>
    <row r="291" spans="1:8" x14ac:dyDescent="0.25">
      <c r="A291" s="29">
        <f t="shared" si="28"/>
        <v>277</v>
      </c>
      <c r="B291" s="43">
        <f t="shared" si="34"/>
        <v>49355</v>
      </c>
      <c r="C291" s="24">
        <f t="shared" si="33"/>
        <v>5.3999999999999999E-2</v>
      </c>
      <c r="D291" s="41">
        <f t="shared" si="29"/>
        <v>1459.1976594260425</v>
      </c>
      <c r="E291" s="26"/>
      <c r="F291" s="27">
        <f t="shared" si="30"/>
        <v>-786.2786034583529</v>
      </c>
      <c r="G291" s="27">
        <f t="shared" si="31"/>
        <v>2245.4762628843955</v>
      </c>
      <c r="H291" s="27">
        <f t="shared" si="32"/>
        <v>-176974.05480918504</v>
      </c>
    </row>
    <row r="292" spans="1:8" x14ac:dyDescent="0.25">
      <c r="A292" s="29">
        <f t="shared" si="28"/>
        <v>278</v>
      </c>
      <c r="B292" s="43">
        <f t="shared" si="34"/>
        <v>49383</v>
      </c>
      <c r="C292" s="24">
        <f t="shared" si="33"/>
        <v>5.3999999999999999E-2</v>
      </c>
      <c r="D292" s="41">
        <f t="shared" si="29"/>
        <v>1459.1976594260425</v>
      </c>
      <c r="E292" s="26"/>
      <c r="F292" s="27">
        <f t="shared" si="30"/>
        <v>-796.38324664133256</v>
      </c>
      <c r="G292" s="27">
        <f t="shared" si="31"/>
        <v>2255.5809060673751</v>
      </c>
      <c r="H292" s="27">
        <f t="shared" si="32"/>
        <v>-179229.6357152524</v>
      </c>
    </row>
    <row r="293" spans="1:8" x14ac:dyDescent="0.25">
      <c r="A293" s="29">
        <f t="shared" si="28"/>
        <v>279</v>
      </c>
      <c r="B293" s="43">
        <f t="shared" si="34"/>
        <v>49414</v>
      </c>
      <c r="C293" s="24">
        <f t="shared" si="33"/>
        <v>5.3999999999999999E-2</v>
      </c>
      <c r="D293" s="41">
        <f t="shared" si="29"/>
        <v>1459.1976594260425</v>
      </c>
      <c r="E293" s="26"/>
      <c r="F293" s="27">
        <f t="shared" si="30"/>
        <v>-806.53336071863578</v>
      </c>
      <c r="G293" s="27">
        <f t="shared" si="31"/>
        <v>2265.731020144678</v>
      </c>
      <c r="H293" s="27">
        <f t="shared" si="32"/>
        <v>-181495.36673539708</v>
      </c>
    </row>
    <row r="294" spans="1:8" x14ac:dyDescent="0.25">
      <c r="A294" s="29">
        <f t="shared" si="28"/>
        <v>280</v>
      </c>
      <c r="B294" s="43">
        <f t="shared" si="34"/>
        <v>49444</v>
      </c>
      <c r="C294" s="24">
        <f t="shared" si="33"/>
        <v>5.3999999999999999E-2</v>
      </c>
      <c r="D294" s="41">
        <f t="shared" si="29"/>
        <v>1459.1976594260425</v>
      </c>
      <c r="E294" s="26"/>
      <c r="F294" s="27">
        <f t="shared" si="30"/>
        <v>-816.72915030928675</v>
      </c>
      <c r="G294" s="27">
        <f t="shared" si="31"/>
        <v>2275.9268097353292</v>
      </c>
      <c r="H294" s="27">
        <f t="shared" si="32"/>
        <v>-183771.29354513242</v>
      </c>
    </row>
    <row r="295" spans="1:8" x14ac:dyDescent="0.25">
      <c r="A295" s="29">
        <f t="shared" si="28"/>
        <v>281</v>
      </c>
      <c r="B295" s="43">
        <f t="shared" si="34"/>
        <v>49475</v>
      </c>
      <c r="C295" s="24">
        <f t="shared" si="33"/>
        <v>5.3999999999999999E-2</v>
      </c>
      <c r="D295" s="41">
        <f t="shared" si="29"/>
        <v>1459.1976594260425</v>
      </c>
      <c r="E295" s="26"/>
      <c r="F295" s="27">
        <f t="shared" si="30"/>
        <v>-826.97082095309577</v>
      </c>
      <c r="G295" s="27">
        <f t="shared" si="31"/>
        <v>2286.1684803791381</v>
      </c>
      <c r="H295" s="27">
        <f t="shared" si="32"/>
        <v>-186057.46202551154</v>
      </c>
    </row>
    <row r="296" spans="1:8" x14ac:dyDescent="0.25">
      <c r="A296" s="29">
        <f t="shared" si="28"/>
        <v>282</v>
      </c>
      <c r="B296" s="43">
        <f t="shared" si="34"/>
        <v>49505</v>
      </c>
      <c r="C296" s="24">
        <f t="shared" si="33"/>
        <v>5.3999999999999999E-2</v>
      </c>
      <c r="D296" s="41">
        <f t="shared" si="29"/>
        <v>1459.1976594260425</v>
      </c>
      <c r="E296" s="26"/>
      <c r="F296" s="27">
        <f t="shared" si="30"/>
        <v>-837.25857911480193</v>
      </c>
      <c r="G296" s="27">
        <f t="shared" si="31"/>
        <v>2296.4562385408444</v>
      </c>
      <c r="H296" s="27">
        <f t="shared" si="32"/>
        <v>-188353.91826405239</v>
      </c>
    </row>
    <row r="297" spans="1:8" x14ac:dyDescent="0.25">
      <c r="A297" s="29">
        <f t="shared" si="28"/>
        <v>283</v>
      </c>
      <c r="B297" s="43">
        <f t="shared" si="34"/>
        <v>49536</v>
      </c>
      <c r="C297" s="24">
        <f t="shared" si="33"/>
        <v>5.3999999999999999E-2</v>
      </c>
      <c r="D297" s="41">
        <f t="shared" si="29"/>
        <v>1459.1976594260425</v>
      </c>
      <c r="E297" s="26"/>
      <c r="F297" s="27">
        <f t="shared" si="30"/>
        <v>-847.59263218823571</v>
      </c>
      <c r="G297" s="27">
        <f t="shared" si="31"/>
        <v>2306.7902916142784</v>
      </c>
      <c r="H297" s="27">
        <f t="shared" si="32"/>
        <v>-190660.70855566667</v>
      </c>
    </row>
    <row r="298" spans="1:8" x14ac:dyDescent="0.25">
      <c r="A298" s="29">
        <f t="shared" si="28"/>
        <v>284</v>
      </c>
      <c r="B298" s="43">
        <f t="shared" si="34"/>
        <v>49567</v>
      </c>
      <c r="C298" s="24">
        <f t="shared" si="33"/>
        <v>5.3999999999999999E-2</v>
      </c>
      <c r="D298" s="41">
        <f t="shared" si="29"/>
        <v>1459.1976594260425</v>
      </c>
      <c r="E298" s="26"/>
      <c r="F298" s="27">
        <f t="shared" si="30"/>
        <v>-857.97318850049999</v>
      </c>
      <c r="G298" s="27">
        <f t="shared" si="31"/>
        <v>2317.1708479265426</v>
      </c>
      <c r="H298" s="27">
        <f t="shared" si="32"/>
        <v>-192977.87940359322</v>
      </c>
    </row>
    <row r="299" spans="1:8" x14ac:dyDescent="0.25">
      <c r="A299" s="29">
        <f t="shared" si="28"/>
        <v>285</v>
      </c>
      <c r="B299" s="43">
        <f t="shared" si="34"/>
        <v>49597</v>
      </c>
      <c r="C299" s="24">
        <f t="shared" si="33"/>
        <v>5.3999999999999999E-2</v>
      </c>
      <c r="D299" s="41">
        <f t="shared" si="29"/>
        <v>1459.1976594260425</v>
      </c>
      <c r="E299" s="26"/>
      <c r="F299" s="27">
        <f t="shared" si="30"/>
        <v>-868.40045731616942</v>
      </c>
      <c r="G299" s="27">
        <f t="shared" si="31"/>
        <v>2327.5981167422119</v>
      </c>
      <c r="H299" s="27">
        <f t="shared" si="32"/>
        <v>-195305.47752033544</v>
      </c>
    </row>
    <row r="300" spans="1:8" x14ac:dyDescent="0.25">
      <c r="A300" s="29">
        <f t="shared" si="28"/>
        <v>286</v>
      </c>
      <c r="B300" s="43">
        <f t="shared" si="34"/>
        <v>49628</v>
      </c>
      <c r="C300" s="24">
        <f t="shared" si="33"/>
        <v>5.3999999999999999E-2</v>
      </c>
      <c r="D300" s="41">
        <f t="shared" si="29"/>
        <v>1459.1976594260425</v>
      </c>
      <c r="E300" s="26"/>
      <c r="F300" s="27">
        <f t="shared" si="30"/>
        <v>-878.87464884150938</v>
      </c>
      <c r="G300" s="27">
        <f t="shared" si="31"/>
        <v>2338.0723082675518</v>
      </c>
      <c r="H300" s="27">
        <f t="shared" si="32"/>
        <v>-197643.54982860299</v>
      </c>
    </row>
    <row r="301" spans="1:8" x14ac:dyDescent="0.25">
      <c r="A301" s="29">
        <f t="shared" si="28"/>
        <v>287</v>
      </c>
      <c r="B301" s="43">
        <f t="shared" si="34"/>
        <v>49658</v>
      </c>
      <c r="C301" s="24">
        <f t="shared" si="33"/>
        <v>5.3999999999999999E-2</v>
      </c>
      <c r="D301" s="41">
        <f t="shared" si="29"/>
        <v>1459.1976594260425</v>
      </c>
      <c r="E301" s="26"/>
      <c r="F301" s="27">
        <f t="shared" si="30"/>
        <v>-889.39597422871338</v>
      </c>
      <c r="G301" s="27">
        <f t="shared" si="31"/>
        <v>2348.5936336547556</v>
      </c>
      <c r="H301" s="27">
        <f t="shared" si="32"/>
        <v>-199992.14346225775</v>
      </c>
    </row>
    <row r="302" spans="1:8" x14ac:dyDescent="0.25">
      <c r="A302" s="29">
        <f t="shared" si="28"/>
        <v>288</v>
      </c>
      <c r="B302" s="43">
        <f t="shared" si="34"/>
        <v>49689</v>
      </c>
      <c r="C302" s="24">
        <f t="shared" si="33"/>
        <v>5.3999999999999999E-2</v>
      </c>
      <c r="D302" s="41">
        <f t="shared" si="29"/>
        <v>1459.1976594260425</v>
      </c>
      <c r="E302" s="26"/>
      <c r="F302" s="27">
        <f t="shared" si="30"/>
        <v>-899.96464558015975</v>
      </c>
      <c r="G302" s="27">
        <f t="shared" si="31"/>
        <v>2359.1623050062021</v>
      </c>
      <c r="H302" s="27">
        <f t="shared" si="32"/>
        <v>-202351.30576726396</v>
      </c>
    </row>
    <row r="303" spans="1:8" x14ac:dyDescent="0.25">
      <c r="A303" s="29">
        <f t="shared" si="28"/>
        <v>289</v>
      </c>
      <c r="B303" s="43">
        <f t="shared" si="34"/>
        <v>49720</v>
      </c>
      <c r="C303" s="24">
        <f t="shared" si="33"/>
        <v>5.3999999999999999E-2</v>
      </c>
      <c r="D303" s="41">
        <f t="shared" si="29"/>
        <v>1459.1976594260425</v>
      </c>
      <c r="E303" s="26"/>
      <c r="F303" s="27">
        <f t="shared" si="30"/>
        <v>-910.58087595268773</v>
      </c>
      <c r="G303" s="27">
        <f t="shared" si="31"/>
        <v>2369.7785353787303</v>
      </c>
      <c r="H303" s="27">
        <f t="shared" si="32"/>
        <v>-204721.08430264267</v>
      </c>
    </row>
    <row r="304" spans="1:8" x14ac:dyDescent="0.25">
      <c r="A304" s="29">
        <f t="shared" si="28"/>
        <v>290</v>
      </c>
      <c r="B304" s="43">
        <f t="shared" si="34"/>
        <v>49749</v>
      </c>
      <c r="C304" s="24">
        <f t="shared" si="33"/>
        <v>5.3999999999999999E-2</v>
      </c>
      <c r="D304" s="41">
        <f t="shared" si="29"/>
        <v>1459.1976594260425</v>
      </c>
      <c r="E304" s="26"/>
      <c r="F304" s="27">
        <f t="shared" si="30"/>
        <v>-921.244879361892</v>
      </c>
      <c r="G304" s="27">
        <f t="shared" si="31"/>
        <v>2380.4425387879346</v>
      </c>
      <c r="H304" s="27">
        <f t="shared" si="32"/>
        <v>-207101.5268414306</v>
      </c>
    </row>
    <row r="305" spans="1:8" x14ac:dyDescent="0.25">
      <c r="A305" s="29">
        <f t="shared" si="28"/>
        <v>291</v>
      </c>
      <c r="B305" s="43">
        <f t="shared" si="34"/>
        <v>49780</v>
      </c>
      <c r="C305" s="24">
        <f t="shared" si="33"/>
        <v>5.3999999999999999E-2</v>
      </c>
      <c r="D305" s="41">
        <f t="shared" si="29"/>
        <v>1459.1976594260425</v>
      </c>
      <c r="E305" s="26"/>
      <c r="F305" s="27">
        <f t="shared" si="30"/>
        <v>-931.95687078643766</v>
      </c>
      <c r="G305" s="27">
        <f t="shared" si="31"/>
        <v>2391.15453021248</v>
      </c>
      <c r="H305" s="27">
        <f t="shared" si="32"/>
        <v>-209492.68137164309</v>
      </c>
    </row>
    <row r="306" spans="1:8" x14ac:dyDescent="0.25">
      <c r="A306" s="29">
        <f t="shared" si="28"/>
        <v>292</v>
      </c>
      <c r="B306" s="43">
        <f t="shared" si="34"/>
        <v>49810</v>
      </c>
      <c r="C306" s="24">
        <f t="shared" si="33"/>
        <v>5.3999999999999999E-2</v>
      </c>
      <c r="D306" s="41">
        <f t="shared" si="29"/>
        <v>1459.1976594260425</v>
      </c>
      <c r="E306" s="26"/>
      <c r="F306" s="27">
        <f t="shared" si="30"/>
        <v>-942.71706617239386</v>
      </c>
      <c r="G306" s="27">
        <f t="shared" si="31"/>
        <v>2401.9147255984362</v>
      </c>
      <c r="H306" s="27">
        <f t="shared" si="32"/>
        <v>-211894.59609724153</v>
      </c>
    </row>
    <row r="307" spans="1:8" x14ac:dyDescent="0.25">
      <c r="A307" s="29">
        <f t="shared" si="28"/>
        <v>293</v>
      </c>
      <c r="B307" s="43">
        <f t="shared" si="34"/>
        <v>49841</v>
      </c>
      <c r="C307" s="24">
        <f t="shared" si="33"/>
        <v>5.3999999999999999E-2</v>
      </c>
      <c r="D307" s="41">
        <f t="shared" si="29"/>
        <v>1459.1976594260425</v>
      </c>
      <c r="E307" s="26"/>
      <c r="F307" s="27">
        <f t="shared" si="30"/>
        <v>-953.52568243758685</v>
      </c>
      <c r="G307" s="27">
        <f t="shared" si="31"/>
        <v>2412.7233418636292</v>
      </c>
      <c r="H307" s="27">
        <f t="shared" si="32"/>
        <v>-214307.31943910517</v>
      </c>
    </row>
    <row r="308" spans="1:8" x14ac:dyDescent="0.25">
      <c r="A308" s="29">
        <f t="shared" si="28"/>
        <v>294</v>
      </c>
      <c r="B308" s="43">
        <f t="shared" si="34"/>
        <v>49871</v>
      </c>
      <c r="C308" s="24">
        <f t="shared" si="33"/>
        <v>5.3999999999999999E-2</v>
      </c>
      <c r="D308" s="41">
        <f t="shared" si="29"/>
        <v>1459.1976594260425</v>
      </c>
      <c r="E308" s="26"/>
      <c r="F308" s="27">
        <f t="shared" si="30"/>
        <v>-964.38293747597322</v>
      </c>
      <c r="G308" s="27">
        <f t="shared" si="31"/>
        <v>2423.5805969020157</v>
      </c>
      <c r="H308" s="27">
        <f t="shared" si="32"/>
        <v>-216730.9000360072</v>
      </c>
    </row>
    <row r="309" spans="1:8" x14ac:dyDescent="0.25">
      <c r="A309" s="29">
        <f t="shared" si="28"/>
        <v>295</v>
      </c>
      <c r="B309" s="43">
        <f t="shared" si="34"/>
        <v>49902</v>
      </c>
      <c r="C309" s="24">
        <f t="shared" si="33"/>
        <v>5.3999999999999999E-2</v>
      </c>
      <c r="D309" s="41">
        <f t="shared" si="29"/>
        <v>1459.1976594260425</v>
      </c>
      <c r="E309" s="26"/>
      <c r="F309" s="27">
        <f t="shared" si="30"/>
        <v>-975.28905016203225</v>
      </c>
      <c r="G309" s="27">
        <f t="shared" si="31"/>
        <v>2434.4867095880745</v>
      </c>
      <c r="H309" s="27">
        <f t="shared" si="32"/>
        <v>-219165.38674559526</v>
      </c>
    </row>
    <row r="310" spans="1:8" x14ac:dyDescent="0.25">
      <c r="A310" s="29">
        <f t="shared" si="28"/>
        <v>296</v>
      </c>
      <c r="B310" s="43">
        <f t="shared" si="34"/>
        <v>49933</v>
      </c>
      <c r="C310" s="24">
        <f t="shared" si="33"/>
        <v>5.3999999999999999E-2</v>
      </c>
      <c r="D310" s="41">
        <f t="shared" si="29"/>
        <v>1459.1976594260425</v>
      </c>
      <c r="E310" s="26"/>
      <c r="F310" s="27">
        <f t="shared" si="30"/>
        <v>-986.24424035517859</v>
      </c>
      <c r="G310" s="27">
        <f t="shared" si="31"/>
        <v>2445.4418997812209</v>
      </c>
      <c r="H310" s="27">
        <f t="shared" si="32"/>
        <v>-221610.82864537649</v>
      </c>
    </row>
    <row r="311" spans="1:8" x14ac:dyDescent="0.25">
      <c r="A311" s="29">
        <f t="shared" si="28"/>
        <v>297</v>
      </c>
      <c r="B311" s="43">
        <f t="shared" si="34"/>
        <v>49963</v>
      </c>
      <c r="C311" s="24">
        <f t="shared" si="33"/>
        <v>5.3999999999999999E-2</v>
      </c>
      <c r="D311" s="41">
        <f t="shared" si="29"/>
        <v>1459.1976594260425</v>
      </c>
      <c r="E311" s="26"/>
      <c r="F311" s="27">
        <f t="shared" si="30"/>
        <v>-997.24872890419408</v>
      </c>
      <c r="G311" s="27">
        <f t="shared" si="31"/>
        <v>2456.4463883302365</v>
      </c>
      <c r="H311" s="27">
        <f t="shared" si="32"/>
        <v>-224067.27503370671</v>
      </c>
    </row>
    <row r="312" spans="1:8" x14ac:dyDescent="0.25">
      <c r="A312" s="29">
        <f t="shared" si="28"/>
        <v>298</v>
      </c>
      <c r="B312" s="43">
        <f t="shared" si="34"/>
        <v>49994</v>
      </c>
      <c r="C312" s="24">
        <f t="shared" si="33"/>
        <v>5.3999999999999999E-2</v>
      </c>
      <c r="D312" s="41">
        <f t="shared" si="29"/>
        <v>1459.1976594260425</v>
      </c>
      <c r="E312" s="26"/>
      <c r="F312" s="27">
        <f t="shared" si="30"/>
        <v>-1008.3027376516801</v>
      </c>
      <c r="G312" s="27">
        <f t="shared" si="31"/>
        <v>2467.5003970777225</v>
      </c>
      <c r="H312" s="27">
        <f t="shared" si="32"/>
        <v>-226534.77543078444</v>
      </c>
    </row>
    <row r="313" spans="1:8" x14ac:dyDescent="0.25">
      <c r="A313" s="29">
        <f t="shared" si="28"/>
        <v>299</v>
      </c>
      <c r="B313" s="43">
        <f t="shared" si="34"/>
        <v>50024</v>
      </c>
      <c r="C313" s="24">
        <f t="shared" si="33"/>
        <v>5.3999999999999999E-2</v>
      </c>
      <c r="D313" s="41">
        <f t="shared" si="29"/>
        <v>1459.1976594260425</v>
      </c>
      <c r="E313" s="26"/>
      <c r="F313" s="27">
        <f t="shared" si="30"/>
        <v>-1019.4064894385299</v>
      </c>
      <c r="G313" s="27">
        <f t="shared" si="31"/>
        <v>2478.6041488645724</v>
      </c>
      <c r="H313" s="27">
        <f t="shared" si="32"/>
        <v>-229013.37957964902</v>
      </c>
    </row>
    <row r="314" spans="1:8" x14ac:dyDescent="0.25">
      <c r="A314" s="29">
        <f t="shared" si="28"/>
        <v>300</v>
      </c>
      <c r="B314" s="43">
        <f t="shared" si="34"/>
        <v>50055</v>
      </c>
      <c r="C314" s="24">
        <f t="shared" si="33"/>
        <v>5.3999999999999999E-2</v>
      </c>
      <c r="D314" s="41">
        <f t="shared" si="29"/>
        <v>1459.1976594260425</v>
      </c>
      <c r="E314" s="26"/>
      <c r="F314" s="27">
        <f t="shared" si="30"/>
        <v>-1030.5602081084205</v>
      </c>
      <c r="G314" s="27">
        <f t="shared" si="31"/>
        <v>2489.757867534463</v>
      </c>
      <c r="H314" s="27">
        <f t="shared" si="32"/>
        <v>-231503.13744718349</v>
      </c>
    </row>
    <row r="315" spans="1:8" x14ac:dyDescent="0.25">
      <c r="A315" s="29">
        <f t="shared" si="28"/>
        <v>301</v>
      </c>
      <c r="B315" s="43">
        <f t="shared" si="34"/>
        <v>50086</v>
      </c>
      <c r="C315" s="24">
        <f t="shared" si="33"/>
        <v>5.3999999999999999E-2</v>
      </c>
      <c r="D315" s="41">
        <f t="shared" si="29"/>
        <v>1459.1976594260425</v>
      </c>
      <c r="E315" s="26"/>
      <c r="F315" s="27">
        <f t="shared" si="30"/>
        <v>-1041.7641185123257</v>
      </c>
      <c r="G315" s="27">
        <f t="shared" si="31"/>
        <v>2500.961777938368</v>
      </c>
      <c r="H315" s="27">
        <f t="shared" si="32"/>
        <v>-234004.09922512184</v>
      </c>
    </row>
    <row r="316" spans="1:8" x14ac:dyDescent="0.25">
      <c r="A316" s="29">
        <f t="shared" si="28"/>
        <v>302</v>
      </c>
      <c r="B316" s="43">
        <f t="shared" si="34"/>
        <v>50114</v>
      </c>
      <c r="C316" s="24">
        <f t="shared" si="33"/>
        <v>5.3999999999999999E-2</v>
      </c>
      <c r="D316" s="41">
        <f t="shared" si="29"/>
        <v>1459.1976594260425</v>
      </c>
      <c r="E316" s="26"/>
      <c r="F316" s="27">
        <f t="shared" si="30"/>
        <v>-1053.0184465130483</v>
      </c>
      <c r="G316" s="27">
        <f t="shared" si="31"/>
        <v>2512.216105939091</v>
      </c>
      <c r="H316" s="27">
        <f t="shared" si="32"/>
        <v>-236516.31533106093</v>
      </c>
    </row>
    <row r="317" spans="1:8" x14ac:dyDescent="0.25">
      <c r="A317" s="29">
        <f t="shared" si="28"/>
        <v>303</v>
      </c>
      <c r="B317" s="43">
        <f t="shared" si="34"/>
        <v>50145</v>
      </c>
      <c r="C317" s="24">
        <f t="shared" si="33"/>
        <v>5.3999999999999999E-2</v>
      </c>
      <c r="D317" s="41">
        <f t="shared" si="29"/>
        <v>1459.1976594260425</v>
      </c>
      <c r="E317" s="26"/>
      <c r="F317" s="27">
        <f t="shared" si="30"/>
        <v>-1064.3234189897742</v>
      </c>
      <c r="G317" s="27">
        <f t="shared" si="31"/>
        <v>2523.5210784158166</v>
      </c>
      <c r="H317" s="27">
        <f t="shared" si="32"/>
        <v>-239039.83640947676</v>
      </c>
    </row>
    <row r="318" spans="1:8" x14ac:dyDescent="0.25">
      <c r="A318" s="29">
        <f t="shared" si="28"/>
        <v>304</v>
      </c>
      <c r="B318" s="43">
        <f t="shared" si="34"/>
        <v>50175</v>
      </c>
      <c r="C318" s="24">
        <f t="shared" si="33"/>
        <v>5.3999999999999999E-2</v>
      </c>
      <c r="D318" s="41">
        <f t="shared" si="29"/>
        <v>1459.1976594260425</v>
      </c>
      <c r="E318" s="26"/>
      <c r="F318" s="27">
        <f t="shared" si="30"/>
        <v>-1075.6792638426452</v>
      </c>
      <c r="G318" s="27">
        <f t="shared" si="31"/>
        <v>2534.8769232686877</v>
      </c>
      <c r="H318" s="27">
        <f t="shared" si="32"/>
        <v>-241574.71333274545</v>
      </c>
    </row>
    <row r="319" spans="1:8" x14ac:dyDescent="0.25">
      <c r="A319" s="29">
        <f t="shared" si="28"/>
        <v>305</v>
      </c>
      <c r="B319" s="43">
        <f t="shared" si="34"/>
        <v>50206</v>
      </c>
      <c r="C319" s="24">
        <f t="shared" si="33"/>
        <v>5.3999999999999999E-2</v>
      </c>
      <c r="D319" s="41">
        <f t="shared" si="29"/>
        <v>1459.1976594260425</v>
      </c>
      <c r="E319" s="26"/>
      <c r="F319" s="27">
        <f t="shared" si="30"/>
        <v>-1087.0862099973544</v>
      </c>
      <c r="G319" s="27">
        <f t="shared" si="31"/>
        <v>2546.2838694233969</v>
      </c>
      <c r="H319" s="27">
        <f t="shared" si="32"/>
        <v>-244120.99720216886</v>
      </c>
    </row>
    <row r="320" spans="1:8" x14ac:dyDescent="0.25">
      <c r="A320" s="29">
        <f t="shared" si="28"/>
        <v>306</v>
      </c>
      <c r="B320" s="43">
        <f t="shared" si="34"/>
        <v>50236</v>
      </c>
      <c r="C320" s="24">
        <f t="shared" si="33"/>
        <v>5.3999999999999999E-2</v>
      </c>
      <c r="D320" s="41">
        <f t="shared" si="29"/>
        <v>1459.1976594260425</v>
      </c>
      <c r="E320" s="26"/>
      <c r="F320" s="27">
        <f t="shared" si="30"/>
        <v>-1098.5444874097598</v>
      </c>
      <c r="G320" s="27">
        <f t="shared" si="31"/>
        <v>2557.7421468358025</v>
      </c>
      <c r="H320" s="27">
        <f t="shared" si="32"/>
        <v>-246678.73934900467</v>
      </c>
    </row>
    <row r="321" spans="1:8" x14ac:dyDescent="0.25">
      <c r="A321" s="29">
        <f t="shared" si="28"/>
        <v>307</v>
      </c>
      <c r="B321" s="43">
        <f t="shared" si="34"/>
        <v>50267</v>
      </c>
      <c r="C321" s="24">
        <f t="shared" si="33"/>
        <v>5.3999999999999999E-2</v>
      </c>
      <c r="D321" s="41">
        <f t="shared" si="29"/>
        <v>1459.1976594260425</v>
      </c>
      <c r="E321" s="26"/>
      <c r="F321" s="27">
        <f t="shared" si="30"/>
        <v>-1110.0543270705209</v>
      </c>
      <c r="G321" s="27">
        <f t="shared" si="31"/>
        <v>2569.2519864965634</v>
      </c>
      <c r="H321" s="27">
        <f t="shared" si="32"/>
        <v>-249247.99133550122</v>
      </c>
    </row>
    <row r="322" spans="1:8" x14ac:dyDescent="0.25">
      <c r="A322" s="29">
        <f t="shared" si="28"/>
        <v>308</v>
      </c>
      <c r="B322" s="43">
        <f t="shared" si="34"/>
        <v>50298</v>
      </c>
      <c r="C322" s="24">
        <f t="shared" si="33"/>
        <v>5.3999999999999999E-2</v>
      </c>
      <c r="D322" s="41">
        <f t="shared" si="29"/>
        <v>1459.1976594260425</v>
      </c>
      <c r="E322" s="26"/>
      <c r="F322" s="27">
        <f t="shared" si="30"/>
        <v>-1121.6159610097554</v>
      </c>
      <c r="G322" s="27">
        <f t="shared" si="31"/>
        <v>2580.8136204357979</v>
      </c>
      <c r="H322" s="27">
        <f t="shared" si="32"/>
        <v>-251828.80495593703</v>
      </c>
    </row>
    <row r="323" spans="1:8" x14ac:dyDescent="0.25">
      <c r="A323" s="29">
        <f t="shared" si="28"/>
        <v>309</v>
      </c>
      <c r="B323" s="43">
        <f t="shared" si="34"/>
        <v>50328</v>
      </c>
      <c r="C323" s="24">
        <f t="shared" si="33"/>
        <v>5.3999999999999999E-2</v>
      </c>
      <c r="D323" s="41">
        <f t="shared" si="29"/>
        <v>1459.1976594260425</v>
      </c>
      <c r="E323" s="26"/>
      <c r="F323" s="27">
        <f t="shared" si="30"/>
        <v>-1133.2296223017165</v>
      </c>
      <c r="G323" s="27">
        <f t="shared" si="31"/>
        <v>2592.4272817277588</v>
      </c>
      <c r="H323" s="27">
        <f t="shared" si="32"/>
        <v>-254421.23223766478</v>
      </c>
    </row>
    <row r="324" spans="1:8" x14ac:dyDescent="0.25">
      <c r="A324" s="29">
        <f t="shared" si="28"/>
        <v>310</v>
      </c>
      <c r="B324" s="43">
        <f t="shared" si="34"/>
        <v>50359</v>
      </c>
      <c r="C324" s="24">
        <f t="shared" si="33"/>
        <v>5.3999999999999999E-2</v>
      </c>
      <c r="D324" s="41">
        <f t="shared" si="29"/>
        <v>1459.1976594260425</v>
      </c>
      <c r="E324" s="26"/>
      <c r="F324" s="27">
        <f t="shared" si="30"/>
        <v>-1144.8955450694914</v>
      </c>
      <c r="G324" s="27">
        <f t="shared" si="31"/>
        <v>2604.0932044955339</v>
      </c>
      <c r="H324" s="27">
        <f t="shared" si="32"/>
        <v>-257025.32544216031</v>
      </c>
    </row>
    <row r="325" spans="1:8" x14ac:dyDescent="0.25">
      <c r="A325" s="29">
        <f t="shared" si="28"/>
        <v>311</v>
      </c>
      <c r="B325" s="43">
        <f t="shared" si="34"/>
        <v>50389</v>
      </c>
      <c r="C325" s="24">
        <f t="shared" si="33"/>
        <v>5.3999999999999999E-2</v>
      </c>
      <c r="D325" s="41">
        <f t="shared" si="29"/>
        <v>1459.1976594260425</v>
      </c>
      <c r="E325" s="26"/>
      <c r="F325" s="27">
        <f t="shared" si="30"/>
        <v>-1156.6139644897212</v>
      </c>
      <c r="G325" s="27">
        <f t="shared" si="31"/>
        <v>2615.8116239157634</v>
      </c>
      <c r="H325" s="27">
        <f t="shared" si="32"/>
        <v>-259641.13706607607</v>
      </c>
    </row>
    <row r="326" spans="1:8" x14ac:dyDescent="0.25">
      <c r="A326" s="29">
        <f t="shared" si="28"/>
        <v>312</v>
      </c>
      <c r="B326" s="43">
        <f t="shared" si="34"/>
        <v>50420</v>
      </c>
      <c r="C326" s="24">
        <f t="shared" si="33"/>
        <v>5.3999999999999999E-2</v>
      </c>
      <c r="D326" s="41">
        <f t="shared" si="29"/>
        <v>1459.1976594260425</v>
      </c>
      <c r="E326" s="26"/>
      <c r="F326" s="27">
        <f t="shared" si="30"/>
        <v>-1168.3851167973423</v>
      </c>
      <c r="G326" s="27">
        <f t="shared" si="31"/>
        <v>2627.5827762233848</v>
      </c>
      <c r="H326" s="27">
        <f t="shared" si="32"/>
        <v>-262268.71984229947</v>
      </c>
    </row>
    <row r="327" spans="1:8" x14ac:dyDescent="0.25">
      <c r="A327" s="29">
        <f t="shared" si="28"/>
        <v>313</v>
      </c>
      <c r="B327" s="43">
        <f t="shared" si="34"/>
        <v>50451</v>
      </c>
      <c r="C327" s="24">
        <f t="shared" si="33"/>
        <v>5.3999999999999999E-2</v>
      </c>
      <c r="D327" s="41">
        <f t="shared" si="29"/>
        <v>1459.1976594260425</v>
      </c>
      <c r="E327" s="26"/>
      <c r="F327" s="27">
        <f t="shared" si="30"/>
        <v>-1180.2092392903476</v>
      </c>
      <c r="G327" s="27">
        <f t="shared" si="31"/>
        <v>2639.4068987163901</v>
      </c>
      <c r="H327" s="27">
        <f t="shared" si="32"/>
        <v>-264908.12674101588</v>
      </c>
    </row>
    <row r="328" spans="1:8" x14ac:dyDescent="0.25">
      <c r="A328" s="29">
        <f t="shared" si="28"/>
        <v>314</v>
      </c>
      <c r="B328" s="43">
        <f t="shared" si="34"/>
        <v>50479</v>
      </c>
      <c r="C328" s="24">
        <f t="shared" si="33"/>
        <v>5.3999999999999999E-2</v>
      </c>
      <c r="D328" s="41">
        <f t="shared" si="29"/>
        <v>1459.1976594260425</v>
      </c>
      <c r="E328" s="26"/>
      <c r="F328" s="27">
        <f t="shared" si="30"/>
        <v>-1192.0865703345714</v>
      </c>
      <c r="G328" s="27">
        <f t="shared" si="31"/>
        <v>2651.2842297606139</v>
      </c>
      <c r="H328" s="27">
        <f t="shared" si="32"/>
        <v>-267559.41097077652</v>
      </c>
    </row>
    <row r="329" spans="1:8" x14ac:dyDescent="0.25">
      <c r="A329" s="29">
        <f t="shared" si="28"/>
        <v>315</v>
      </c>
      <c r="B329" s="43">
        <f t="shared" si="34"/>
        <v>50510</v>
      </c>
      <c r="C329" s="24">
        <f t="shared" si="33"/>
        <v>5.3999999999999999E-2</v>
      </c>
      <c r="D329" s="41">
        <f t="shared" si="29"/>
        <v>1459.1976594260425</v>
      </c>
      <c r="E329" s="26"/>
      <c r="F329" s="27">
        <f t="shared" si="30"/>
        <v>-1204.0173493684943</v>
      </c>
      <c r="G329" s="27">
        <f t="shared" si="31"/>
        <v>2663.2150087945365</v>
      </c>
      <c r="H329" s="27">
        <f t="shared" si="32"/>
        <v>-270222.62597957108</v>
      </c>
    </row>
    <row r="330" spans="1:8" x14ac:dyDescent="0.25">
      <c r="A330" s="29">
        <f t="shared" si="28"/>
        <v>316</v>
      </c>
      <c r="B330" s="43">
        <f t="shared" si="34"/>
        <v>50540</v>
      </c>
      <c r="C330" s="24">
        <f t="shared" si="33"/>
        <v>5.3999999999999999E-2</v>
      </c>
      <c r="D330" s="41">
        <f t="shared" si="29"/>
        <v>1459.1976594260425</v>
      </c>
      <c r="E330" s="26"/>
      <c r="F330" s="27">
        <f t="shared" si="30"/>
        <v>-1216.0018169080697</v>
      </c>
      <c r="G330" s="27">
        <f t="shared" si="31"/>
        <v>2675.1994763341122</v>
      </c>
      <c r="H330" s="27">
        <f t="shared" si="32"/>
        <v>-272897.82545590517</v>
      </c>
    </row>
    <row r="331" spans="1:8" x14ac:dyDescent="0.25">
      <c r="A331" s="29">
        <f t="shared" si="28"/>
        <v>317</v>
      </c>
      <c r="B331" s="43">
        <f t="shared" si="34"/>
        <v>50571</v>
      </c>
      <c r="C331" s="24">
        <f t="shared" si="33"/>
        <v>5.3999999999999999E-2</v>
      </c>
      <c r="D331" s="41">
        <f t="shared" si="29"/>
        <v>1459.1976594260425</v>
      </c>
      <c r="E331" s="26"/>
      <c r="F331" s="27">
        <f t="shared" si="30"/>
        <v>-1228.0402145515732</v>
      </c>
      <c r="G331" s="27">
        <f t="shared" si="31"/>
        <v>2687.2378739776159</v>
      </c>
      <c r="H331" s="27">
        <f t="shared" si="32"/>
        <v>-275585.0633298828</v>
      </c>
    </row>
    <row r="332" spans="1:8" x14ac:dyDescent="0.25">
      <c r="A332" s="29">
        <f t="shared" si="28"/>
        <v>318</v>
      </c>
      <c r="B332" s="43">
        <f t="shared" si="34"/>
        <v>50601</v>
      </c>
      <c r="C332" s="24">
        <f t="shared" si="33"/>
        <v>5.3999999999999999E-2</v>
      </c>
      <c r="D332" s="41">
        <f t="shared" si="29"/>
        <v>1459.1976594260425</v>
      </c>
      <c r="E332" s="26"/>
      <c r="F332" s="27">
        <f t="shared" si="30"/>
        <v>-1240.1327849844724</v>
      </c>
      <c r="G332" s="27">
        <f t="shared" si="31"/>
        <v>2699.3304444105152</v>
      </c>
      <c r="H332" s="27">
        <f t="shared" si="32"/>
        <v>-278284.3937742933</v>
      </c>
    </row>
    <row r="333" spans="1:8" x14ac:dyDescent="0.25">
      <c r="A333" s="29">
        <f t="shared" si="28"/>
        <v>319</v>
      </c>
      <c r="B333" s="43">
        <f t="shared" si="34"/>
        <v>50632</v>
      </c>
      <c r="C333" s="24">
        <f t="shared" si="33"/>
        <v>5.3999999999999999E-2</v>
      </c>
      <c r="D333" s="41">
        <f t="shared" si="29"/>
        <v>1459.1976594260425</v>
      </c>
      <c r="E333" s="26"/>
      <c r="F333" s="27">
        <f t="shared" si="30"/>
        <v>-1252.2797719843197</v>
      </c>
      <c r="G333" s="27">
        <f t="shared" si="31"/>
        <v>2711.4774314103624</v>
      </c>
      <c r="H333" s="27">
        <f t="shared" si="32"/>
        <v>-280995.87120570365</v>
      </c>
    </row>
    <row r="334" spans="1:8" x14ac:dyDescent="0.25">
      <c r="A334" s="29">
        <f t="shared" si="28"/>
        <v>320</v>
      </c>
      <c r="B334" s="43">
        <f t="shared" si="34"/>
        <v>50663</v>
      </c>
      <c r="C334" s="24">
        <f t="shared" si="33"/>
        <v>5.3999999999999999E-2</v>
      </c>
      <c r="D334" s="41">
        <f t="shared" si="29"/>
        <v>1459.1976594260425</v>
      </c>
      <c r="E334" s="26"/>
      <c r="F334" s="27">
        <f t="shared" si="30"/>
        <v>-1264.4814204256663</v>
      </c>
      <c r="G334" s="27">
        <f t="shared" si="31"/>
        <v>2723.6790798517086</v>
      </c>
      <c r="H334" s="27">
        <f t="shared" si="32"/>
        <v>-283719.55028555536</v>
      </c>
    </row>
    <row r="335" spans="1:8" x14ac:dyDescent="0.25">
      <c r="A335" s="29">
        <f t="shared" si="28"/>
        <v>321</v>
      </c>
      <c r="B335" s="43">
        <f t="shared" si="34"/>
        <v>50693</v>
      </c>
      <c r="C335" s="24">
        <f t="shared" si="33"/>
        <v>5.3999999999999999E-2</v>
      </c>
      <c r="D335" s="41">
        <f t="shared" si="29"/>
        <v>1459.1976594260425</v>
      </c>
      <c r="E335" s="26"/>
      <c r="F335" s="27">
        <f t="shared" si="30"/>
        <v>-1276.7379762849991</v>
      </c>
      <c r="G335" s="27">
        <f t="shared" si="31"/>
        <v>2735.9356357110419</v>
      </c>
      <c r="H335" s="27">
        <f t="shared" si="32"/>
        <v>-286455.48592126643</v>
      </c>
    </row>
    <row r="336" spans="1:8" x14ac:dyDescent="0.25">
      <c r="A336" s="29">
        <f t="shared" ref="A336:A374" si="35">A335+1</f>
        <v>322</v>
      </c>
      <c r="B336" s="43">
        <f t="shared" si="34"/>
        <v>50724</v>
      </c>
      <c r="C336" s="24">
        <f t="shared" si="33"/>
        <v>5.3999999999999999E-2</v>
      </c>
      <c r="D336" s="41">
        <f t="shared" ref="D336:D374" si="36">IF(C336&lt;&gt;C335,-PMT(C336/12,(Term*12)-A335,H335),D335)</f>
        <v>1459.1976594260425</v>
      </c>
      <c r="E336" s="26"/>
      <c r="F336" s="27">
        <f t="shared" ref="F336:F374" si="37">H335*(C336/12)</f>
        <v>-1289.0496866456988</v>
      </c>
      <c r="G336" s="27">
        <f t="shared" ref="G336:G374" si="38">(D336-F336)+E336</f>
        <v>2748.247346071741</v>
      </c>
      <c r="H336" s="27">
        <f t="shared" ref="H336:H374" si="39">H335-G336</f>
        <v>-289203.73326733819</v>
      </c>
    </row>
    <row r="337" spans="1:8" x14ac:dyDescent="0.25">
      <c r="A337" s="29">
        <f t="shared" si="35"/>
        <v>323</v>
      </c>
      <c r="B337" s="43">
        <f t="shared" si="34"/>
        <v>50754</v>
      </c>
      <c r="C337" s="24">
        <f t="shared" ref="C337:C374" si="40">C336</f>
        <v>5.3999999999999999E-2</v>
      </c>
      <c r="D337" s="41">
        <f t="shared" si="36"/>
        <v>1459.1976594260425</v>
      </c>
      <c r="E337" s="26"/>
      <c r="F337" s="27">
        <f t="shared" si="37"/>
        <v>-1301.4167997030218</v>
      </c>
      <c r="G337" s="27">
        <f t="shared" si="38"/>
        <v>2760.614459129064</v>
      </c>
      <c r="H337" s="27">
        <f t="shared" si="39"/>
        <v>-291964.34772646724</v>
      </c>
    </row>
    <row r="338" spans="1:8" x14ac:dyDescent="0.25">
      <c r="A338" s="29">
        <f t="shared" si="35"/>
        <v>324</v>
      </c>
      <c r="B338" s="43">
        <f t="shared" si="34"/>
        <v>50785</v>
      </c>
      <c r="C338" s="24">
        <f t="shared" si="40"/>
        <v>5.3999999999999999E-2</v>
      </c>
      <c r="D338" s="41">
        <f t="shared" si="36"/>
        <v>1459.1976594260425</v>
      </c>
      <c r="E338" s="26"/>
      <c r="F338" s="27">
        <f t="shared" si="37"/>
        <v>-1313.8395647691025</v>
      </c>
      <c r="G338" s="27">
        <f t="shared" si="38"/>
        <v>2773.037224195145</v>
      </c>
      <c r="H338" s="27">
        <f t="shared" si="39"/>
        <v>-294737.38495066238</v>
      </c>
    </row>
    <row r="339" spans="1:8" x14ac:dyDescent="0.25">
      <c r="A339" s="29">
        <f t="shared" si="35"/>
        <v>325</v>
      </c>
      <c r="B339" s="43">
        <f t="shared" si="34"/>
        <v>50816</v>
      </c>
      <c r="C339" s="24">
        <f t="shared" si="40"/>
        <v>5.3999999999999999E-2</v>
      </c>
      <c r="D339" s="41">
        <f t="shared" si="36"/>
        <v>1459.1976594260425</v>
      </c>
      <c r="E339" s="26"/>
      <c r="F339" s="27">
        <f t="shared" si="37"/>
        <v>-1326.3182322779805</v>
      </c>
      <c r="G339" s="27">
        <f t="shared" si="38"/>
        <v>2785.515891704023</v>
      </c>
      <c r="H339" s="27">
        <f t="shared" si="39"/>
        <v>-297522.90084236639</v>
      </c>
    </row>
    <row r="340" spans="1:8" x14ac:dyDescent="0.25">
      <c r="A340" s="29">
        <f t="shared" si="35"/>
        <v>326</v>
      </c>
      <c r="B340" s="43">
        <f t="shared" ref="B340:B374" si="41">DATE(YEAR(Loan_Date),MONTH(Loan_Date)+A340,DAY(Loan_Date))</f>
        <v>50844</v>
      </c>
      <c r="C340" s="24">
        <f t="shared" si="40"/>
        <v>5.3999999999999999E-2</v>
      </c>
      <c r="D340" s="41">
        <f t="shared" si="36"/>
        <v>1459.1976594260425</v>
      </c>
      <c r="E340" s="26"/>
      <c r="F340" s="27">
        <f t="shared" si="37"/>
        <v>-1338.8530537906486</v>
      </c>
      <c r="G340" s="27">
        <f t="shared" si="38"/>
        <v>2798.0507132166913</v>
      </c>
      <c r="H340" s="27">
        <f t="shared" si="39"/>
        <v>-300320.9515555831</v>
      </c>
    </row>
    <row r="341" spans="1:8" x14ac:dyDescent="0.25">
      <c r="A341" s="29">
        <f t="shared" si="35"/>
        <v>327</v>
      </c>
      <c r="B341" s="43">
        <f t="shared" si="41"/>
        <v>50875</v>
      </c>
      <c r="C341" s="24">
        <f t="shared" si="40"/>
        <v>5.3999999999999999E-2</v>
      </c>
      <c r="D341" s="41">
        <f t="shared" si="36"/>
        <v>1459.1976594260425</v>
      </c>
      <c r="E341" s="26"/>
      <c r="F341" s="27">
        <f t="shared" si="37"/>
        <v>-1351.4442820001238</v>
      </c>
      <c r="G341" s="27">
        <f t="shared" si="38"/>
        <v>2810.6419414261663</v>
      </c>
      <c r="H341" s="27">
        <f t="shared" si="39"/>
        <v>-303131.59349700925</v>
      </c>
    </row>
    <row r="342" spans="1:8" x14ac:dyDescent="0.25">
      <c r="A342" s="29">
        <f t="shared" si="35"/>
        <v>328</v>
      </c>
      <c r="B342" s="43">
        <f t="shared" si="41"/>
        <v>50905</v>
      </c>
      <c r="C342" s="24">
        <f t="shared" si="40"/>
        <v>5.3999999999999999E-2</v>
      </c>
      <c r="D342" s="41">
        <f t="shared" si="36"/>
        <v>1459.1976594260425</v>
      </c>
      <c r="E342" s="26"/>
      <c r="F342" s="27">
        <f t="shared" si="37"/>
        <v>-1364.0921707365414</v>
      </c>
      <c r="G342" s="27">
        <f t="shared" si="38"/>
        <v>2823.2898301625837</v>
      </c>
      <c r="H342" s="27">
        <f t="shared" si="39"/>
        <v>-305954.88332717185</v>
      </c>
    </row>
    <row r="343" spans="1:8" x14ac:dyDescent="0.25">
      <c r="A343" s="29">
        <f t="shared" si="35"/>
        <v>329</v>
      </c>
      <c r="B343" s="43">
        <f t="shared" si="41"/>
        <v>50936</v>
      </c>
      <c r="C343" s="24">
        <f t="shared" si="40"/>
        <v>5.3999999999999999E-2</v>
      </c>
      <c r="D343" s="41">
        <f t="shared" si="36"/>
        <v>1459.1976594260425</v>
      </c>
      <c r="E343" s="26"/>
      <c r="F343" s="27">
        <f t="shared" si="37"/>
        <v>-1376.7969749722731</v>
      </c>
      <c r="G343" s="27">
        <f t="shared" si="38"/>
        <v>2835.9946343983156</v>
      </c>
      <c r="H343" s="27">
        <f t="shared" si="39"/>
        <v>-308790.87796157016</v>
      </c>
    </row>
    <row r="344" spans="1:8" x14ac:dyDescent="0.25">
      <c r="A344" s="29">
        <f t="shared" si="35"/>
        <v>330</v>
      </c>
      <c r="B344" s="43">
        <f t="shared" si="41"/>
        <v>50966</v>
      </c>
      <c r="C344" s="24">
        <f t="shared" si="40"/>
        <v>5.3999999999999999E-2</v>
      </c>
      <c r="D344" s="41">
        <f t="shared" si="36"/>
        <v>1459.1976594260425</v>
      </c>
      <c r="E344" s="26"/>
      <c r="F344" s="27">
        <f t="shared" si="37"/>
        <v>-1389.5589508270657</v>
      </c>
      <c r="G344" s="27">
        <f t="shared" si="38"/>
        <v>2848.7566102531082</v>
      </c>
      <c r="H344" s="27">
        <f t="shared" si="39"/>
        <v>-311639.63457182329</v>
      </c>
    </row>
    <row r="345" spans="1:8" x14ac:dyDescent="0.25">
      <c r="A345" s="29">
        <f t="shared" si="35"/>
        <v>331</v>
      </c>
      <c r="B345" s="43">
        <f t="shared" si="41"/>
        <v>50997</v>
      </c>
      <c r="C345" s="24">
        <f t="shared" si="40"/>
        <v>5.3999999999999999E-2</v>
      </c>
      <c r="D345" s="41">
        <f t="shared" si="36"/>
        <v>1459.1976594260425</v>
      </c>
      <c r="E345" s="26"/>
      <c r="F345" s="27">
        <f t="shared" si="37"/>
        <v>-1402.3783555732048</v>
      </c>
      <c r="G345" s="27">
        <f t="shared" si="38"/>
        <v>2861.5760149992475</v>
      </c>
      <c r="H345" s="27">
        <f t="shared" si="39"/>
        <v>-314501.21058682253</v>
      </c>
    </row>
    <row r="346" spans="1:8" x14ac:dyDescent="0.25">
      <c r="A346" s="29">
        <f t="shared" si="35"/>
        <v>332</v>
      </c>
      <c r="B346" s="43">
        <f t="shared" si="41"/>
        <v>51028</v>
      </c>
      <c r="C346" s="24">
        <f t="shared" si="40"/>
        <v>5.3999999999999999E-2</v>
      </c>
      <c r="D346" s="41">
        <f t="shared" si="36"/>
        <v>1459.1976594260425</v>
      </c>
      <c r="E346" s="26"/>
      <c r="F346" s="27">
        <f t="shared" si="37"/>
        <v>-1415.2554476407013</v>
      </c>
      <c r="G346" s="27">
        <f t="shared" si="38"/>
        <v>2874.4531070667435</v>
      </c>
      <c r="H346" s="27">
        <f t="shared" si="39"/>
        <v>-317375.66369388928</v>
      </c>
    </row>
    <row r="347" spans="1:8" x14ac:dyDescent="0.25">
      <c r="A347" s="29">
        <f t="shared" si="35"/>
        <v>333</v>
      </c>
      <c r="B347" s="43">
        <f t="shared" si="41"/>
        <v>51058</v>
      </c>
      <c r="C347" s="24">
        <f t="shared" si="40"/>
        <v>5.3999999999999999E-2</v>
      </c>
      <c r="D347" s="41">
        <f t="shared" si="36"/>
        <v>1459.1976594260425</v>
      </c>
      <c r="E347" s="26"/>
      <c r="F347" s="27">
        <f t="shared" si="37"/>
        <v>-1428.1904866225016</v>
      </c>
      <c r="G347" s="27">
        <f t="shared" si="38"/>
        <v>2887.3881460485441</v>
      </c>
      <c r="H347" s="27">
        <f t="shared" si="39"/>
        <v>-320263.05183993781</v>
      </c>
    </row>
    <row r="348" spans="1:8" x14ac:dyDescent="0.25">
      <c r="A348" s="29">
        <f t="shared" si="35"/>
        <v>334</v>
      </c>
      <c r="B348" s="43">
        <f t="shared" si="41"/>
        <v>51089</v>
      </c>
      <c r="C348" s="24">
        <f t="shared" si="40"/>
        <v>5.3999999999999999E-2</v>
      </c>
      <c r="D348" s="41">
        <f t="shared" si="36"/>
        <v>1459.1976594260425</v>
      </c>
      <c r="E348" s="26"/>
      <c r="F348" s="27">
        <f t="shared" si="37"/>
        <v>-1441.1837332797199</v>
      </c>
      <c r="G348" s="27">
        <f t="shared" si="38"/>
        <v>2900.3813927057627</v>
      </c>
      <c r="H348" s="27">
        <f t="shared" si="39"/>
        <v>-323163.43323264358</v>
      </c>
    </row>
    <row r="349" spans="1:8" x14ac:dyDescent="0.25">
      <c r="A349" s="29">
        <f t="shared" si="35"/>
        <v>335</v>
      </c>
      <c r="B349" s="43">
        <f t="shared" si="41"/>
        <v>51119</v>
      </c>
      <c r="C349" s="24">
        <f t="shared" si="40"/>
        <v>5.3999999999999999E-2</v>
      </c>
      <c r="D349" s="41">
        <f t="shared" si="36"/>
        <v>1459.1976594260425</v>
      </c>
      <c r="E349" s="26"/>
      <c r="F349" s="27">
        <f t="shared" si="37"/>
        <v>-1454.235449546896</v>
      </c>
      <c r="G349" s="27">
        <f t="shared" si="38"/>
        <v>2913.4331089729385</v>
      </c>
      <c r="H349" s="27">
        <f t="shared" si="39"/>
        <v>-326076.86634161649</v>
      </c>
    </row>
    <row r="350" spans="1:8" x14ac:dyDescent="0.25">
      <c r="A350" s="29">
        <f t="shared" si="35"/>
        <v>336</v>
      </c>
      <c r="B350" s="43">
        <f t="shared" si="41"/>
        <v>51150</v>
      </c>
      <c r="C350" s="24">
        <f t="shared" si="40"/>
        <v>5.3999999999999999E-2</v>
      </c>
      <c r="D350" s="41">
        <f t="shared" si="36"/>
        <v>1459.1976594260425</v>
      </c>
      <c r="E350" s="26"/>
      <c r="F350" s="27">
        <f t="shared" si="37"/>
        <v>-1467.345898537274</v>
      </c>
      <c r="G350" s="27">
        <f t="shared" si="38"/>
        <v>2926.5435579633167</v>
      </c>
      <c r="H350" s="27">
        <f t="shared" si="39"/>
        <v>-329003.40989957983</v>
      </c>
    </row>
    <row r="351" spans="1:8" x14ac:dyDescent="0.25">
      <c r="A351" s="29">
        <f t="shared" si="35"/>
        <v>337</v>
      </c>
      <c r="B351" s="43">
        <f t="shared" si="41"/>
        <v>51181</v>
      </c>
      <c r="C351" s="24">
        <f t="shared" si="40"/>
        <v>5.3999999999999999E-2</v>
      </c>
      <c r="D351" s="41">
        <f t="shared" si="36"/>
        <v>1459.1976594260425</v>
      </c>
      <c r="E351" s="26"/>
      <c r="F351" s="27">
        <f t="shared" si="37"/>
        <v>-1480.5153445481092</v>
      </c>
      <c r="G351" s="27">
        <f t="shared" si="38"/>
        <v>2939.7130039741514</v>
      </c>
      <c r="H351" s="27">
        <f t="shared" si="39"/>
        <v>-331943.122903554</v>
      </c>
    </row>
    <row r="352" spans="1:8" x14ac:dyDescent="0.25">
      <c r="A352" s="29">
        <f t="shared" si="35"/>
        <v>338</v>
      </c>
      <c r="B352" s="43">
        <f t="shared" si="41"/>
        <v>51210</v>
      </c>
      <c r="C352" s="24">
        <f t="shared" si="40"/>
        <v>5.3999999999999999E-2</v>
      </c>
      <c r="D352" s="41">
        <f t="shared" si="36"/>
        <v>1459.1976594260425</v>
      </c>
      <c r="E352" s="26"/>
      <c r="F352" s="27">
        <f t="shared" si="37"/>
        <v>-1493.7440530659928</v>
      </c>
      <c r="G352" s="27">
        <f t="shared" si="38"/>
        <v>2952.9417124920355</v>
      </c>
      <c r="H352" s="27">
        <f t="shared" si="39"/>
        <v>-334896.06461604603</v>
      </c>
    </row>
    <row r="353" spans="1:8" x14ac:dyDescent="0.25">
      <c r="A353" s="29">
        <f t="shared" si="35"/>
        <v>339</v>
      </c>
      <c r="B353" s="43">
        <f t="shared" si="41"/>
        <v>51241</v>
      </c>
      <c r="C353" s="24">
        <f t="shared" si="40"/>
        <v>5.3999999999999999E-2</v>
      </c>
      <c r="D353" s="41">
        <f t="shared" si="36"/>
        <v>1459.1976594260425</v>
      </c>
      <c r="E353" s="26"/>
      <c r="F353" s="27">
        <f t="shared" si="37"/>
        <v>-1507.032290772207</v>
      </c>
      <c r="G353" s="27">
        <f t="shared" si="38"/>
        <v>2966.2299501982498</v>
      </c>
      <c r="H353" s="27">
        <f t="shared" si="39"/>
        <v>-337862.29456624429</v>
      </c>
    </row>
    <row r="354" spans="1:8" x14ac:dyDescent="0.25">
      <c r="A354" s="29">
        <f t="shared" si="35"/>
        <v>340</v>
      </c>
      <c r="B354" s="43">
        <f t="shared" si="41"/>
        <v>51271</v>
      </c>
      <c r="C354" s="24">
        <f t="shared" si="40"/>
        <v>5.3999999999999999E-2</v>
      </c>
      <c r="D354" s="41">
        <f t="shared" si="36"/>
        <v>1459.1976594260425</v>
      </c>
      <c r="E354" s="26"/>
      <c r="F354" s="27">
        <f t="shared" si="37"/>
        <v>-1520.3803255480991</v>
      </c>
      <c r="G354" s="27">
        <f t="shared" si="38"/>
        <v>2979.5779849741416</v>
      </c>
      <c r="H354" s="27">
        <f t="shared" si="39"/>
        <v>-340841.87255121843</v>
      </c>
    </row>
    <row r="355" spans="1:8" x14ac:dyDescent="0.25">
      <c r="A355" s="29">
        <f t="shared" si="35"/>
        <v>341</v>
      </c>
      <c r="B355" s="43">
        <f t="shared" si="41"/>
        <v>51302</v>
      </c>
      <c r="C355" s="24">
        <f t="shared" si="40"/>
        <v>5.3999999999999999E-2</v>
      </c>
      <c r="D355" s="41">
        <f t="shared" si="36"/>
        <v>1459.1976594260425</v>
      </c>
      <c r="E355" s="26"/>
      <c r="F355" s="27">
        <f t="shared" si="37"/>
        <v>-1533.7884264804829</v>
      </c>
      <c r="G355" s="27">
        <f t="shared" si="38"/>
        <v>2992.9860859065257</v>
      </c>
      <c r="H355" s="27">
        <f t="shared" si="39"/>
        <v>-343834.85863712494</v>
      </c>
    </row>
    <row r="356" spans="1:8" x14ac:dyDescent="0.25">
      <c r="A356" s="29">
        <f t="shared" si="35"/>
        <v>342</v>
      </c>
      <c r="B356" s="43">
        <f t="shared" si="41"/>
        <v>51332</v>
      </c>
      <c r="C356" s="24">
        <f t="shared" si="40"/>
        <v>5.3999999999999999E-2</v>
      </c>
      <c r="D356" s="41">
        <f t="shared" si="36"/>
        <v>1459.1976594260425</v>
      </c>
      <c r="E356" s="26"/>
      <c r="F356" s="27">
        <f t="shared" si="37"/>
        <v>-1547.2568638670621</v>
      </c>
      <c r="G356" s="27">
        <f t="shared" si="38"/>
        <v>3006.4545232931046</v>
      </c>
      <c r="H356" s="27">
        <f t="shared" si="39"/>
        <v>-346841.31316041807</v>
      </c>
    </row>
    <row r="357" spans="1:8" x14ac:dyDescent="0.25">
      <c r="A357" s="29">
        <f t="shared" si="35"/>
        <v>343</v>
      </c>
      <c r="B357" s="43">
        <f t="shared" si="41"/>
        <v>51363</v>
      </c>
      <c r="C357" s="24">
        <f t="shared" si="40"/>
        <v>5.3999999999999999E-2</v>
      </c>
      <c r="D357" s="41">
        <f t="shared" si="36"/>
        <v>1459.1976594260425</v>
      </c>
      <c r="E357" s="26"/>
      <c r="F357" s="27">
        <f t="shared" si="37"/>
        <v>-1560.7859092218812</v>
      </c>
      <c r="G357" s="27">
        <f t="shared" si="38"/>
        <v>3019.9835686479237</v>
      </c>
      <c r="H357" s="27">
        <f t="shared" si="39"/>
        <v>-349861.296729066</v>
      </c>
    </row>
    <row r="358" spans="1:8" x14ac:dyDescent="0.25">
      <c r="A358" s="29">
        <f t="shared" si="35"/>
        <v>344</v>
      </c>
      <c r="B358" s="43">
        <f t="shared" si="41"/>
        <v>51394</v>
      </c>
      <c r="C358" s="24">
        <f t="shared" si="40"/>
        <v>5.3999999999999999E-2</v>
      </c>
      <c r="D358" s="41">
        <f t="shared" si="36"/>
        <v>1459.1976594260425</v>
      </c>
      <c r="E358" s="26"/>
      <c r="F358" s="27">
        <f t="shared" si="37"/>
        <v>-1574.375835280797</v>
      </c>
      <c r="G358" s="27">
        <f t="shared" si="38"/>
        <v>3033.5734947068395</v>
      </c>
      <c r="H358" s="27">
        <f t="shared" si="39"/>
        <v>-352894.87022377283</v>
      </c>
    </row>
    <row r="359" spans="1:8" x14ac:dyDescent="0.25">
      <c r="A359" s="29">
        <f t="shared" si="35"/>
        <v>345</v>
      </c>
      <c r="B359" s="43">
        <f t="shared" si="41"/>
        <v>51424</v>
      </c>
      <c r="C359" s="24">
        <f t="shared" si="40"/>
        <v>5.3999999999999999E-2</v>
      </c>
      <c r="D359" s="41">
        <f t="shared" si="36"/>
        <v>1459.1976594260425</v>
      </c>
      <c r="E359" s="26"/>
      <c r="F359" s="27">
        <f t="shared" si="37"/>
        <v>-1588.0269160069777</v>
      </c>
      <c r="G359" s="27">
        <f t="shared" si="38"/>
        <v>3047.2245754330202</v>
      </c>
      <c r="H359" s="27">
        <f t="shared" si="39"/>
        <v>-355942.09479920584</v>
      </c>
    </row>
    <row r="360" spans="1:8" x14ac:dyDescent="0.25">
      <c r="A360" s="29">
        <f t="shared" si="35"/>
        <v>346</v>
      </c>
      <c r="B360" s="43">
        <f t="shared" si="41"/>
        <v>51455</v>
      </c>
      <c r="C360" s="24">
        <f t="shared" si="40"/>
        <v>5.3999999999999999E-2</v>
      </c>
      <c r="D360" s="41">
        <f t="shared" si="36"/>
        <v>1459.1976594260425</v>
      </c>
      <c r="E360" s="26"/>
      <c r="F360" s="27">
        <f t="shared" si="37"/>
        <v>-1601.739426596426</v>
      </c>
      <c r="G360" s="27">
        <f t="shared" si="38"/>
        <v>3060.9370860224685</v>
      </c>
      <c r="H360" s="27">
        <f t="shared" si="39"/>
        <v>-359003.03188522829</v>
      </c>
    </row>
    <row r="361" spans="1:8" x14ac:dyDescent="0.25">
      <c r="A361" s="29">
        <f t="shared" si="35"/>
        <v>347</v>
      </c>
      <c r="B361" s="43">
        <f t="shared" si="41"/>
        <v>51485</v>
      </c>
      <c r="C361" s="24">
        <f t="shared" si="40"/>
        <v>5.3999999999999999E-2</v>
      </c>
      <c r="D361" s="41">
        <f t="shared" si="36"/>
        <v>1459.1976594260425</v>
      </c>
      <c r="E361" s="26"/>
      <c r="F361" s="27">
        <f t="shared" si="37"/>
        <v>-1615.5136434835272</v>
      </c>
      <c r="G361" s="27">
        <f t="shared" si="38"/>
        <v>3074.7113029095699</v>
      </c>
      <c r="H361" s="27">
        <f t="shared" si="39"/>
        <v>-362077.74318813789</v>
      </c>
    </row>
    <row r="362" spans="1:8" x14ac:dyDescent="0.25">
      <c r="A362" s="29">
        <f t="shared" si="35"/>
        <v>348</v>
      </c>
      <c r="B362" s="43">
        <f t="shared" si="41"/>
        <v>51516</v>
      </c>
      <c r="C362" s="24">
        <f t="shared" si="40"/>
        <v>5.3999999999999999E-2</v>
      </c>
      <c r="D362" s="41">
        <f t="shared" si="36"/>
        <v>1459.1976594260425</v>
      </c>
      <c r="E362" s="26"/>
      <c r="F362" s="27">
        <f t="shared" si="37"/>
        <v>-1629.3498443466203</v>
      </c>
      <c r="G362" s="27">
        <f t="shared" si="38"/>
        <v>3088.5475037726628</v>
      </c>
      <c r="H362" s="27">
        <f t="shared" si="39"/>
        <v>-365166.29069191054</v>
      </c>
    </row>
    <row r="363" spans="1:8" x14ac:dyDescent="0.25">
      <c r="A363" s="29">
        <f t="shared" si="35"/>
        <v>349</v>
      </c>
      <c r="B363" s="43">
        <f t="shared" si="41"/>
        <v>51547</v>
      </c>
      <c r="C363" s="24">
        <f t="shared" si="40"/>
        <v>5.3999999999999999E-2</v>
      </c>
      <c r="D363" s="41">
        <f t="shared" si="36"/>
        <v>1459.1976594260425</v>
      </c>
      <c r="E363" s="26"/>
      <c r="F363" s="27">
        <f t="shared" si="37"/>
        <v>-1643.2483081135974</v>
      </c>
      <c r="G363" s="27">
        <f t="shared" si="38"/>
        <v>3102.4459675396402</v>
      </c>
      <c r="H363" s="27">
        <f t="shared" si="39"/>
        <v>-368268.73665945017</v>
      </c>
    </row>
    <row r="364" spans="1:8" x14ac:dyDescent="0.25">
      <c r="A364" s="29">
        <f t="shared" si="35"/>
        <v>350</v>
      </c>
      <c r="B364" s="43">
        <f t="shared" si="41"/>
        <v>51575</v>
      </c>
      <c r="C364" s="24">
        <f t="shared" si="40"/>
        <v>5.3999999999999999E-2</v>
      </c>
      <c r="D364" s="41">
        <f t="shared" si="36"/>
        <v>1459.1976594260425</v>
      </c>
      <c r="E364" s="26"/>
      <c r="F364" s="27">
        <f t="shared" si="37"/>
        <v>-1657.2093149675256</v>
      </c>
      <c r="G364" s="27">
        <f t="shared" si="38"/>
        <v>3116.4069743935679</v>
      </c>
      <c r="H364" s="27">
        <f t="shared" si="39"/>
        <v>-371385.14363384375</v>
      </c>
    </row>
    <row r="365" spans="1:8" x14ac:dyDescent="0.25">
      <c r="A365" s="29">
        <f t="shared" si="35"/>
        <v>351</v>
      </c>
      <c r="B365" s="43">
        <f t="shared" si="41"/>
        <v>51606</v>
      </c>
      <c r="C365" s="24">
        <f t="shared" si="40"/>
        <v>5.3999999999999999E-2</v>
      </c>
      <c r="D365" s="41">
        <f t="shared" si="36"/>
        <v>1459.1976594260425</v>
      </c>
      <c r="E365" s="26"/>
      <c r="F365" s="27">
        <f t="shared" si="37"/>
        <v>-1671.2331463522967</v>
      </c>
      <c r="G365" s="27">
        <f t="shared" si="38"/>
        <v>3130.4308057783392</v>
      </c>
      <c r="H365" s="27">
        <f t="shared" si="39"/>
        <v>-374515.57443962211</v>
      </c>
    </row>
    <row r="366" spans="1:8" x14ac:dyDescent="0.25">
      <c r="A366" s="29">
        <f t="shared" si="35"/>
        <v>352</v>
      </c>
      <c r="B366" s="43">
        <f t="shared" si="41"/>
        <v>51636</v>
      </c>
      <c r="C366" s="24">
        <f t="shared" si="40"/>
        <v>5.3999999999999999E-2</v>
      </c>
      <c r="D366" s="41">
        <f t="shared" si="36"/>
        <v>1459.1976594260425</v>
      </c>
      <c r="E366" s="26"/>
      <c r="F366" s="27">
        <f t="shared" si="37"/>
        <v>-1685.3200849782993</v>
      </c>
      <c r="G366" s="27">
        <f t="shared" si="38"/>
        <v>3144.517744404342</v>
      </c>
      <c r="H366" s="27">
        <f t="shared" si="39"/>
        <v>-377660.09218402643</v>
      </c>
    </row>
    <row r="367" spans="1:8" x14ac:dyDescent="0.25">
      <c r="A367" s="29">
        <f t="shared" si="35"/>
        <v>353</v>
      </c>
      <c r="B367" s="43">
        <f t="shared" si="41"/>
        <v>51667</v>
      </c>
      <c r="C367" s="24">
        <f t="shared" si="40"/>
        <v>5.3999999999999999E-2</v>
      </c>
      <c r="D367" s="41">
        <f t="shared" si="36"/>
        <v>1459.1976594260425</v>
      </c>
      <c r="E367" s="26"/>
      <c r="F367" s="27">
        <f t="shared" si="37"/>
        <v>-1699.4704148281189</v>
      </c>
      <c r="G367" s="27">
        <f t="shared" si="38"/>
        <v>3158.6680742541612</v>
      </c>
      <c r="H367" s="27">
        <f t="shared" si="39"/>
        <v>-380818.76025828061</v>
      </c>
    </row>
    <row r="368" spans="1:8" x14ac:dyDescent="0.25">
      <c r="A368" s="29">
        <f t="shared" si="35"/>
        <v>354</v>
      </c>
      <c r="B368" s="43">
        <f t="shared" si="41"/>
        <v>51697</v>
      </c>
      <c r="C368" s="24">
        <f t="shared" si="40"/>
        <v>5.3999999999999999E-2</v>
      </c>
      <c r="D368" s="41">
        <f t="shared" si="36"/>
        <v>1459.1976594260425</v>
      </c>
      <c r="E368" s="26"/>
      <c r="F368" s="27">
        <f t="shared" si="37"/>
        <v>-1713.6844211622627</v>
      </c>
      <c r="G368" s="27">
        <f t="shared" si="38"/>
        <v>3172.8820805883051</v>
      </c>
      <c r="H368" s="27">
        <f t="shared" si="39"/>
        <v>-383991.64233886893</v>
      </c>
    </row>
    <row r="369" spans="1:8" x14ac:dyDescent="0.25">
      <c r="A369" s="29">
        <f t="shared" si="35"/>
        <v>355</v>
      </c>
      <c r="B369" s="43">
        <f t="shared" si="41"/>
        <v>51728</v>
      </c>
      <c r="C369" s="24">
        <f t="shared" si="40"/>
        <v>5.3999999999999999E-2</v>
      </c>
      <c r="D369" s="41">
        <f t="shared" si="36"/>
        <v>1459.1976594260425</v>
      </c>
      <c r="E369" s="26"/>
      <c r="F369" s="27">
        <f t="shared" si="37"/>
        <v>-1727.96239052491</v>
      </c>
      <c r="G369" s="27">
        <f t="shared" si="38"/>
        <v>3187.1600499509523</v>
      </c>
      <c r="H369" s="27">
        <f t="shared" si="39"/>
        <v>-387178.80238881987</v>
      </c>
    </row>
    <row r="370" spans="1:8" x14ac:dyDescent="0.25">
      <c r="A370" s="29">
        <f t="shared" si="35"/>
        <v>356</v>
      </c>
      <c r="B370" s="43">
        <f t="shared" si="41"/>
        <v>51759</v>
      </c>
      <c r="C370" s="24">
        <f t="shared" si="40"/>
        <v>5.3999999999999999E-2</v>
      </c>
      <c r="D370" s="41">
        <f t="shared" si="36"/>
        <v>1459.1976594260425</v>
      </c>
      <c r="E370" s="26"/>
      <c r="F370" s="27">
        <f t="shared" si="37"/>
        <v>-1742.3046107496893</v>
      </c>
      <c r="G370" s="27">
        <f t="shared" si="38"/>
        <v>3201.5022701757316</v>
      </c>
      <c r="H370" s="27">
        <f t="shared" si="39"/>
        <v>-390380.30465899559</v>
      </c>
    </row>
    <row r="371" spans="1:8" x14ac:dyDescent="0.25">
      <c r="A371" s="29">
        <f t="shared" si="35"/>
        <v>357</v>
      </c>
      <c r="B371" s="43">
        <f t="shared" si="41"/>
        <v>51789</v>
      </c>
      <c r="C371" s="24">
        <f t="shared" si="40"/>
        <v>5.3999999999999999E-2</v>
      </c>
      <c r="D371" s="41">
        <f t="shared" si="36"/>
        <v>1459.1976594260425</v>
      </c>
      <c r="E371" s="26"/>
      <c r="F371" s="27">
        <f t="shared" si="37"/>
        <v>-1756.71137096548</v>
      </c>
      <c r="G371" s="27">
        <f t="shared" si="38"/>
        <v>3215.9090303915227</v>
      </c>
      <c r="H371" s="27">
        <f t="shared" si="39"/>
        <v>-393596.21368938714</v>
      </c>
    </row>
    <row r="372" spans="1:8" x14ac:dyDescent="0.25">
      <c r="A372" s="29">
        <f t="shared" si="35"/>
        <v>358</v>
      </c>
      <c r="B372" s="43">
        <f t="shared" si="41"/>
        <v>51820</v>
      </c>
      <c r="C372" s="24">
        <f t="shared" si="40"/>
        <v>5.3999999999999999E-2</v>
      </c>
      <c r="D372" s="41">
        <f t="shared" si="36"/>
        <v>1459.1976594260425</v>
      </c>
      <c r="E372" s="26"/>
      <c r="F372" s="27">
        <f t="shared" si="37"/>
        <v>-1771.1829616022419</v>
      </c>
      <c r="G372" s="27">
        <f t="shared" si="38"/>
        <v>3230.3806210282846</v>
      </c>
      <c r="H372" s="27">
        <f t="shared" si="39"/>
        <v>-396826.59431041544</v>
      </c>
    </row>
    <row r="373" spans="1:8" x14ac:dyDescent="0.25">
      <c r="A373" s="29">
        <f t="shared" si="35"/>
        <v>359</v>
      </c>
      <c r="B373" s="43">
        <f t="shared" si="41"/>
        <v>51850</v>
      </c>
      <c r="C373" s="24">
        <f t="shared" si="40"/>
        <v>5.3999999999999999E-2</v>
      </c>
      <c r="D373" s="41">
        <f t="shared" si="36"/>
        <v>1459.1976594260425</v>
      </c>
      <c r="E373" s="26"/>
      <c r="F373" s="27">
        <f t="shared" si="37"/>
        <v>-1785.7196743968693</v>
      </c>
      <c r="G373" s="27">
        <f t="shared" si="38"/>
        <v>3244.917333822912</v>
      </c>
      <c r="H373" s="27">
        <f t="shared" si="39"/>
        <v>-400071.51164423837</v>
      </c>
    </row>
    <row r="374" spans="1:8" x14ac:dyDescent="0.25">
      <c r="A374" s="29">
        <f t="shared" si="35"/>
        <v>360</v>
      </c>
      <c r="B374" s="43">
        <f t="shared" si="41"/>
        <v>51881</v>
      </c>
      <c r="C374" s="24">
        <f t="shared" si="40"/>
        <v>5.3999999999999999E-2</v>
      </c>
      <c r="D374" s="41">
        <f t="shared" si="36"/>
        <v>1459.1976594260425</v>
      </c>
      <c r="E374" s="26"/>
      <c r="F374" s="27">
        <f t="shared" si="37"/>
        <v>-1800.3218023990726</v>
      </c>
      <c r="G374" s="27">
        <f t="shared" si="38"/>
        <v>3259.5194618251153</v>
      </c>
      <c r="H374" s="27">
        <f t="shared" si="39"/>
        <v>-403331.03110606351</v>
      </c>
    </row>
    <row r="380" spans="1:8" x14ac:dyDescent="0.25">
      <c r="A380" s="1"/>
      <c r="B380" s="2"/>
      <c r="C380" s="2"/>
      <c r="D380" s="2"/>
      <c r="E380" s="2"/>
      <c r="F380" s="2"/>
    </row>
    <row r="381" spans="1:8" x14ac:dyDescent="0.25">
      <c r="A381" s="1"/>
      <c r="B381" s="2"/>
      <c r="C381" s="2"/>
      <c r="D381" s="2"/>
      <c r="E381" s="2"/>
      <c r="F381" s="2"/>
    </row>
    <row r="382" spans="1:8" x14ac:dyDescent="0.25">
      <c r="A382" s="1"/>
      <c r="B382" s="2"/>
      <c r="C382" s="2"/>
      <c r="D382" s="2"/>
      <c r="E382" s="2"/>
      <c r="F382" s="2"/>
    </row>
    <row r="383" spans="1:8" x14ac:dyDescent="0.25">
      <c r="A383" s="1"/>
      <c r="B383" s="2"/>
      <c r="C383" s="2"/>
      <c r="D383" s="2"/>
      <c r="E383" s="2"/>
      <c r="F383" s="2"/>
    </row>
    <row r="384" spans="1:8" x14ac:dyDescent="0.25">
      <c r="A384" s="1"/>
      <c r="B384" s="2"/>
      <c r="C384" s="2"/>
      <c r="D384" s="2"/>
      <c r="E384" s="2"/>
      <c r="F384" s="2"/>
    </row>
    <row r="385" spans="1:6" x14ac:dyDescent="0.25">
      <c r="A385" s="1"/>
      <c r="B385" s="2"/>
      <c r="C385" s="2"/>
      <c r="D385" s="2"/>
      <c r="E385" s="2"/>
      <c r="F385" s="2"/>
    </row>
    <row r="386" spans="1:6" x14ac:dyDescent="0.25">
      <c r="A386" s="1"/>
      <c r="B386" s="2"/>
      <c r="C386" s="2"/>
      <c r="D386" s="2"/>
      <c r="E386" s="2"/>
      <c r="F386" s="2"/>
    </row>
    <row r="387" spans="1:6" x14ac:dyDescent="0.25">
      <c r="A387" s="1"/>
      <c r="B387" s="2"/>
      <c r="C387" s="2"/>
      <c r="D387" s="2"/>
      <c r="E387" s="2"/>
      <c r="F387" s="2"/>
    </row>
    <row r="388" spans="1:6" x14ac:dyDescent="0.25">
      <c r="A388" s="1"/>
      <c r="B388" s="2"/>
      <c r="C388" s="2"/>
      <c r="D388" s="2"/>
      <c r="E388" s="2"/>
      <c r="F388" s="2"/>
    </row>
    <row r="389" spans="1:6" x14ac:dyDescent="0.25">
      <c r="A389" s="1"/>
      <c r="B389" s="2"/>
      <c r="C389" s="2"/>
      <c r="D389" s="2"/>
      <c r="E389" s="2"/>
      <c r="F389" s="2"/>
    </row>
    <row r="390" spans="1:6" x14ac:dyDescent="0.25">
      <c r="A390" s="1"/>
      <c r="B390" s="2"/>
      <c r="C390" s="2"/>
      <c r="D390" s="2"/>
      <c r="E390" s="2"/>
      <c r="F390" s="2"/>
    </row>
    <row r="391" spans="1:6" x14ac:dyDescent="0.25">
      <c r="A391" s="1"/>
      <c r="B391" s="2"/>
      <c r="C391" s="2"/>
      <c r="D391" s="2"/>
      <c r="E391" s="2"/>
      <c r="F391" s="2"/>
    </row>
    <row r="392" spans="1:6" x14ac:dyDescent="0.25">
      <c r="A392" s="1"/>
      <c r="B392" s="2"/>
      <c r="C392" s="2"/>
      <c r="D392" s="2"/>
      <c r="E392" s="2"/>
      <c r="F392" s="2"/>
    </row>
    <row r="393" spans="1:6" x14ac:dyDescent="0.25">
      <c r="A393" s="1"/>
      <c r="B393" s="2"/>
      <c r="C393" s="2"/>
      <c r="D393" s="2"/>
      <c r="E393" s="2"/>
      <c r="F393" s="2"/>
    </row>
    <row r="394" spans="1:6" x14ac:dyDescent="0.25">
      <c r="A394" s="1"/>
      <c r="B394" s="2"/>
      <c r="C394" s="2"/>
      <c r="D394" s="2"/>
      <c r="E394" s="2"/>
      <c r="F394" s="2"/>
    </row>
    <row r="395" spans="1:6" x14ac:dyDescent="0.25">
      <c r="A395" s="1"/>
      <c r="B395" s="2"/>
      <c r="C395" s="2"/>
      <c r="D395" s="2"/>
      <c r="E395" s="2"/>
      <c r="F395" s="2"/>
    </row>
    <row r="396" spans="1:6" x14ac:dyDescent="0.25">
      <c r="A396" s="1"/>
      <c r="B396" s="2"/>
      <c r="C396" s="2"/>
      <c r="D396" s="2"/>
      <c r="E396" s="2"/>
      <c r="F396" s="2"/>
    </row>
    <row r="397" spans="1:6" x14ac:dyDescent="0.25">
      <c r="A397" s="1"/>
      <c r="B397" s="2"/>
      <c r="C397" s="2"/>
      <c r="D397" s="2"/>
      <c r="E397" s="2"/>
      <c r="F397" s="2"/>
    </row>
    <row r="398" spans="1:6" x14ac:dyDescent="0.25">
      <c r="A398" s="1"/>
      <c r="B398" s="2"/>
      <c r="C398" s="2"/>
      <c r="D398" s="2"/>
      <c r="E398" s="2"/>
      <c r="F398" s="2"/>
    </row>
    <row r="399" spans="1:6" x14ac:dyDescent="0.25">
      <c r="A399" s="1"/>
      <c r="B399" s="2"/>
      <c r="C399" s="2"/>
      <c r="D399" s="2"/>
      <c r="E399" s="2"/>
      <c r="F399" s="2"/>
    </row>
    <row r="400" spans="1:6" x14ac:dyDescent="0.25">
      <c r="A400" s="1"/>
      <c r="B400" s="2"/>
      <c r="C400" s="2"/>
      <c r="D400" s="2"/>
      <c r="E400" s="2"/>
      <c r="F400" s="2"/>
    </row>
  </sheetData>
  <mergeCells count="8">
    <mergeCell ref="A9:B9"/>
    <mergeCell ref="A6:B6"/>
    <mergeCell ref="A7:B7"/>
    <mergeCell ref="A8:B8"/>
    <mergeCell ref="A2:C2"/>
    <mergeCell ref="A3:B3"/>
    <mergeCell ref="A4:B4"/>
    <mergeCell ref="A5:B5"/>
  </mergeCells>
  <conditionalFormatting sqref="C16:C374">
    <cfRule type="expression" dxfId="1" priority="2">
      <formula>C16&lt;&gt;C15</formula>
    </cfRule>
  </conditionalFormatting>
  <conditionalFormatting sqref="A15:H374">
    <cfRule type="expression" dxfId="0" priority="1" stopIfTrue="1">
      <formula>$H15&lt;0</formula>
    </cfRule>
  </conditionalFormatting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8"/>
  <sheetViews>
    <sheetView showGridLines="0" workbookViewId="0"/>
  </sheetViews>
  <sheetFormatPr defaultRowHeight="15" x14ac:dyDescent="0.25"/>
  <cols>
    <col min="1" max="1" width="12" customWidth="1"/>
    <col min="2" max="2" width="13.140625" customWidth="1"/>
    <col min="3" max="6" width="12.42578125" customWidth="1"/>
    <col min="7" max="7" width="12" customWidth="1"/>
  </cols>
  <sheetData>
    <row r="1" spans="1:6" ht="21" x14ac:dyDescent="0.35">
      <c r="A1" s="10" t="s">
        <v>14</v>
      </c>
    </row>
    <row r="2" spans="1:6" ht="24.75" customHeight="1" x14ac:dyDescent="0.25">
      <c r="A2" s="50" t="s">
        <v>23</v>
      </c>
      <c r="B2" s="50"/>
      <c r="C2" s="50"/>
      <c r="D2" s="50"/>
    </row>
    <row r="3" spans="1:6" x14ac:dyDescent="0.25">
      <c r="A3" s="51" t="s">
        <v>15</v>
      </c>
      <c r="B3" s="51"/>
      <c r="C3" s="51"/>
      <c r="D3" s="16">
        <v>3200</v>
      </c>
    </row>
    <row r="4" spans="1:6" x14ac:dyDescent="0.25">
      <c r="A4" s="51" t="s">
        <v>20</v>
      </c>
      <c r="B4" s="51"/>
      <c r="C4" s="51"/>
      <c r="D4" s="15">
        <v>41308</v>
      </c>
    </row>
    <row r="5" spans="1:6" x14ac:dyDescent="0.25">
      <c r="A5" s="51" t="s">
        <v>16</v>
      </c>
      <c r="B5" s="51"/>
      <c r="C5" s="51"/>
      <c r="D5" s="17">
        <v>1.4999999999999999E-2</v>
      </c>
    </row>
    <row r="6" spans="1:6" x14ac:dyDescent="0.25">
      <c r="A6" s="51" t="s">
        <v>17</v>
      </c>
      <c r="B6" s="51"/>
      <c r="C6" s="51"/>
      <c r="D6" s="17">
        <v>0.03</v>
      </c>
    </row>
    <row r="7" spans="1:6" x14ac:dyDescent="0.25">
      <c r="A7" s="51" t="s">
        <v>18</v>
      </c>
      <c r="B7" s="51"/>
      <c r="C7" s="51"/>
      <c r="D7" s="16">
        <v>25</v>
      </c>
    </row>
    <row r="8" spans="1:6" x14ac:dyDescent="0.25">
      <c r="A8" s="51" t="s">
        <v>19</v>
      </c>
      <c r="B8" s="51"/>
      <c r="C8" s="51"/>
      <c r="D8" s="16">
        <v>0.05</v>
      </c>
    </row>
    <row r="10" spans="1:6" ht="30" x14ac:dyDescent="0.25">
      <c r="A10" s="7" t="s">
        <v>5</v>
      </c>
      <c r="B10" s="12" t="s">
        <v>21</v>
      </c>
      <c r="C10" s="12" t="s">
        <v>22</v>
      </c>
      <c r="D10" s="7" t="s">
        <v>7</v>
      </c>
      <c r="E10" s="7" t="s">
        <v>8</v>
      </c>
      <c r="F10" s="7" t="s">
        <v>9</v>
      </c>
    </row>
    <row r="11" spans="1:6" x14ac:dyDescent="0.25">
      <c r="A11" s="35" t="s">
        <v>11</v>
      </c>
      <c r="B11" s="34">
        <f>SUMIF($F13:$F304,"&gt;=0",B13:B304)</f>
        <v>5896.9199999999992</v>
      </c>
      <c r="C11" s="34">
        <f>SUMIF($F13:$F304,"&gt;=0",C13:C304)</f>
        <v>0</v>
      </c>
      <c r="D11" s="34">
        <f>SUMIF($F13:$F304,"&gt;=0",D13:D304)</f>
        <v>2696.9199999999992</v>
      </c>
      <c r="E11" s="34">
        <f>SUMIF($F13:$F304,"&gt;=0",E13:E304)</f>
        <v>3199.9999999999995</v>
      </c>
      <c r="F11" s="35"/>
    </row>
    <row r="12" spans="1:6" x14ac:dyDescent="0.25">
      <c r="A12" s="8">
        <f>StartDate</f>
        <v>41308</v>
      </c>
      <c r="B12" s="6"/>
      <c r="C12" s="6"/>
      <c r="D12" s="4"/>
      <c r="E12" s="4"/>
      <c r="F12" s="9">
        <f>StartBal</f>
        <v>3200</v>
      </c>
    </row>
    <row r="13" spans="1:6" x14ac:dyDescent="0.25">
      <c r="A13" s="13">
        <f t="shared" ref="A13:A44" si="0">DATE(YEAR(StartDate),MONTH(StartDate)+ROW()-12,DAY(StartDate))</f>
        <v>41336</v>
      </c>
      <c r="B13" s="11">
        <f t="shared" ref="B13:B44" si="1">MIN(F12+D13,MROUND(MAX(MinDol,ROUND(MinPct*F12,2)),PayRnd))</f>
        <v>96</v>
      </c>
      <c r="C13" s="14"/>
      <c r="D13" s="5">
        <f t="shared" ref="D13:D44" si="2">ROUND(F12*Rate,2)</f>
        <v>48</v>
      </c>
      <c r="E13" s="5">
        <f>B13+C13-D13</f>
        <v>48</v>
      </c>
      <c r="F13" s="5">
        <f>F12-E13</f>
        <v>3152</v>
      </c>
    </row>
    <row r="14" spans="1:6" x14ac:dyDescent="0.25">
      <c r="A14" s="13">
        <f t="shared" si="0"/>
        <v>41367</v>
      </c>
      <c r="B14" s="11">
        <f t="shared" si="1"/>
        <v>94.550000000000011</v>
      </c>
      <c r="C14" s="14"/>
      <c r="D14" s="5">
        <f t="shared" si="2"/>
        <v>47.28</v>
      </c>
      <c r="E14" s="5">
        <f t="shared" ref="E14:E15" si="3">B14+C14-D14</f>
        <v>47.27000000000001</v>
      </c>
      <c r="F14" s="5">
        <f t="shared" ref="F14:F15" si="4">F13-E14</f>
        <v>3104.73</v>
      </c>
    </row>
    <row r="15" spans="1:6" x14ac:dyDescent="0.25">
      <c r="A15" s="13">
        <f t="shared" si="0"/>
        <v>41397</v>
      </c>
      <c r="B15" s="11">
        <f t="shared" si="1"/>
        <v>93.15</v>
      </c>
      <c r="C15" s="14"/>
      <c r="D15" s="5">
        <f t="shared" si="2"/>
        <v>46.57</v>
      </c>
      <c r="E15" s="5">
        <f t="shared" si="3"/>
        <v>46.580000000000005</v>
      </c>
      <c r="F15" s="5">
        <f t="shared" si="4"/>
        <v>3058.15</v>
      </c>
    </row>
    <row r="16" spans="1:6" x14ac:dyDescent="0.25">
      <c r="A16" s="13">
        <f t="shared" si="0"/>
        <v>41428</v>
      </c>
      <c r="B16" s="11">
        <f t="shared" si="1"/>
        <v>91.75</v>
      </c>
      <c r="C16" s="14"/>
      <c r="D16" s="5">
        <f t="shared" si="2"/>
        <v>45.87</v>
      </c>
      <c r="E16" s="5">
        <f t="shared" ref="E16:E69" si="5">B16+C16-D16</f>
        <v>45.88</v>
      </c>
      <c r="F16" s="5">
        <f t="shared" ref="F16:F69" si="6">F15-E16</f>
        <v>3012.27</v>
      </c>
    </row>
    <row r="17" spans="1:6" x14ac:dyDescent="0.25">
      <c r="A17" s="13">
        <f t="shared" si="0"/>
        <v>41458</v>
      </c>
      <c r="B17" s="11">
        <f t="shared" si="1"/>
        <v>90.350000000000009</v>
      </c>
      <c r="C17" s="14"/>
      <c r="D17" s="5">
        <f t="shared" si="2"/>
        <v>45.18</v>
      </c>
      <c r="E17" s="5">
        <f t="shared" si="5"/>
        <v>45.170000000000009</v>
      </c>
      <c r="F17" s="5">
        <f t="shared" si="6"/>
        <v>2967.1</v>
      </c>
    </row>
    <row r="18" spans="1:6" x14ac:dyDescent="0.25">
      <c r="A18" s="13">
        <f t="shared" si="0"/>
        <v>41489</v>
      </c>
      <c r="B18" s="11">
        <f t="shared" si="1"/>
        <v>89</v>
      </c>
      <c r="C18" s="14"/>
      <c r="D18" s="5">
        <f t="shared" si="2"/>
        <v>44.51</v>
      </c>
      <c r="E18" s="5">
        <f t="shared" si="5"/>
        <v>44.49</v>
      </c>
      <c r="F18" s="5">
        <f t="shared" si="6"/>
        <v>2922.61</v>
      </c>
    </row>
    <row r="19" spans="1:6" x14ac:dyDescent="0.25">
      <c r="A19" s="13">
        <f t="shared" si="0"/>
        <v>41520</v>
      </c>
      <c r="B19" s="11">
        <f t="shared" si="1"/>
        <v>87.7</v>
      </c>
      <c r="C19" s="14"/>
      <c r="D19" s="5">
        <f t="shared" si="2"/>
        <v>43.84</v>
      </c>
      <c r="E19" s="5">
        <f t="shared" si="5"/>
        <v>43.86</v>
      </c>
      <c r="F19" s="5">
        <f t="shared" si="6"/>
        <v>2878.75</v>
      </c>
    </row>
    <row r="20" spans="1:6" x14ac:dyDescent="0.25">
      <c r="A20" s="13">
        <f t="shared" si="0"/>
        <v>41550</v>
      </c>
      <c r="B20" s="11">
        <f t="shared" si="1"/>
        <v>86.350000000000009</v>
      </c>
      <c r="C20" s="14"/>
      <c r="D20" s="5">
        <f t="shared" si="2"/>
        <v>43.18</v>
      </c>
      <c r="E20" s="5">
        <f t="shared" si="5"/>
        <v>43.170000000000009</v>
      </c>
      <c r="F20" s="5">
        <f t="shared" si="6"/>
        <v>2835.58</v>
      </c>
    </row>
    <row r="21" spans="1:6" x14ac:dyDescent="0.25">
      <c r="A21" s="13">
        <f t="shared" si="0"/>
        <v>41581</v>
      </c>
      <c r="B21" s="11">
        <f t="shared" si="1"/>
        <v>85.050000000000011</v>
      </c>
      <c r="C21" s="14"/>
      <c r="D21" s="5">
        <f t="shared" si="2"/>
        <v>42.53</v>
      </c>
      <c r="E21" s="5">
        <f t="shared" si="5"/>
        <v>42.52000000000001</v>
      </c>
      <c r="F21" s="5">
        <f t="shared" si="6"/>
        <v>2793.06</v>
      </c>
    </row>
    <row r="22" spans="1:6" x14ac:dyDescent="0.25">
      <c r="A22" s="13">
        <f t="shared" si="0"/>
        <v>41611</v>
      </c>
      <c r="B22" s="11">
        <f t="shared" si="1"/>
        <v>83.800000000000011</v>
      </c>
      <c r="C22" s="14"/>
      <c r="D22" s="5">
        <f t="shared" si="2"/>
        <v>41.9</v>
      </c>
      <c r="E22" s="5">
        <f t="shared" si="5"/>
        <v>41.900000000000013</v>
      </c>
      <c r="F22" s="5">
        <f t="shared" si="6"/>
        <v>2751.16</v>
      </c>
    </row>
    <row r="23" spans="1:6" x14ac:dyDescent="0.25">
      <c r="A23" s="13">
        <f t="shared" si="0"/>
        <v>41642</v>
      </c>
      <c r="B23" s="11">
        <f t="shared" si="1"/>
        <v>82.550000000000011</v>
      </c>
      <c r="C23" s="14"/>
      <c r="D23" s="5">
        <f t="shared" si="2"/>
        <v>41.27</v>
      </c>
      <c r="E23" s="5">
        <f t="shared" si="5"/>
        <v>41.280000000000008</v>
      </c>
      <c r="F23" s="5">
        <f t="shared" si="6"/>
        <v>2709.8799999999997</v>
      </c>
    </row>
    <row r="24" spans="1:6" x14ac:dyDescent="0.25">
      <c r="A24" s="13">
        <f t="shared" si="0"/>
        <v>41673</v>
      </c>
      <c r="B24" s="11">
        <f t="shared" si="1"/>
        <v>81.300000000000011</v>
      </c>
      <c r="C24" s="14"/>
      <c r="D24" s="5">
        <f t="shared" si="2"/>
        <v>40.65</v>
      </c>
      <c r="E24" s="5">
        <f t="shared" si="5"/>
        <v>40.650000000000013</v>
      </c>
      <c r="F24" s="5">
        <f t="shared" si="6"/>
        <v>2669.2299999999996</v>
      </c>
    </row>
    <row r="25" spans="1:6" x14ac:dyDescent="0.25">
      <c r="A25" s="13">
        <f t="shared" si="0"/>
        <v>41701</v>
      </c>
      <c r="B25" s="11">
        <f t="shared" si="1"/>
        <v>80.100000000000009</v>
      </c>
      <c r="C25" s="14"/>
      <c r="D25" s="5">
        <f t="shared" si="2"/>
        <v>40.04</v>
      </c>
      <c r="E25" s="5">
        <f t="shared" si="5"/>
        <v>40.060000000000009</v>
      </c>
      <c r="F25" s="5">
        <f t="shared" si="6"/>
        <v>2629.1699999999996</v>
      </c>
    </row>
    <row r="26" spans="1:6" x14ac:dyDescent="0.25">
      <c r="A26" s="13">
        <f t="shared" si="0"/>
        <v>41732</v>
      </c>
      <c r="B26" s="11">
        <f t="shared" si="1"/>
        <v>78.900000000000006</v>
      </c>
      <c r="C26" s="14"/>
      <c r="D26" s="5">
        <f t="shared" si="2"/>
        <v>39.44</v>
      </c>
      <c r="E26" s="5">
        <f t="shared" si="5"/>
        <v>39.460000000000008</v>
      </c>
      <c r="F26" s="5">
        <f t="shared" si="6"/>
        <v>2589.7099999999996</v>
      </c>
    </row>
    <row r="27" spans="1:6" x14ac:dyDescent="0.25">
      <c r="A27" s="13">
        <f t="shared" si="0"/>
        <v>41762</v>
      </c>
      <c r="B27" s="11">
        <f t="shared" si="1"/>
        <v>77.7</v>
      </c>
      <c r="C27" s="14"/>
      <c r="D27" s="5">
        <f t="shared" si="2"/>
        <v>38.85</v>
      </c>
      <c r="E27" s="5">
        <f t="shared" si="5"/>
        <v>38.85</v>
      </c>
      <c r="F27" s="5">
        <f t="shared" si="6"/>
        <v>2550.8599999999997</v>
      </c>
    </row>
    <row r="28" spans="1:6" x14ac:dyDescent="0.25">
      <c r="A28" s="13">
        <f t="shared" si="0"/>
        <v>41793</v>
      </c>
      <c r="B28" s="11">
        <f t="shared" si="1"/>
        <v>76.55</v>
      </c>
      <c r="C28" s="14"/>
      <c r="D28" s="5">
        <f t="shared" si="2"/>
        <v>38.26</v>
      </c>
      <c r="E28" s="5">
        <f t="shared" si="5"/>
        <v>38.29</v>
      </c>
      <c r="F28" s="5">
        <f t="shared" si="6"/>
        <v>2512.5699999999997</v>
      </c>
    </row>
    <row r="29" spans="1:6" x14ac:dyDescent="0.25">
      <c r="A29" s="13">
        <f t="shared" si="0"/>
        <v>41823</v>
      </c>
      <c r="B29" s="11">
        <f t="shared" si="1"/>
        <v>75.400000000000006</v>
      </c>
      <c r="C29" s="14"/>
      <c r="D29" s="5">
        <f t="shared" si="2"/>
        <v>37.69</v>
      </c>
      <c r="E29" s="5">
        <f t="shared" si="5"/>
        <v>37.710000000000008</v>
      </c>
      <c r="F29" s="5">
        <f t="shared" si="6"/>
        <v>2474.8599999999997</v>
      </c>
    </row>
    <row r="30" spans="1:6" x14ac:dyDescent="0.25">
      <c r="A30" s="13">
        <f t="shared" si="0"/>
        <v>41854</v>
      </c>
      <c r="B30" s="11">
        <f t="shared" si="1"/>
        <v>74.25</v>
      </c>
      <c r="C30" s="14"/>
      <c r="D30" s="5">
        <f t="shared" si="2"/>
        <v>37.119999999999997</v>
      </c>
      <c r="E30" s="5">
        <f t="shared" si="5"/>
        <v>37.130000000000003</v>
      </c>
      <c r="F30" s="5">
        <f t="shared" si="6"/>
        <v>2437.7299999999996</v>
      </c>
    </row>
    <row r="31" spans="1:6" x14ac:dyDescent="0.25">
      <c r="A31" s="13">
        <f t="shared" si="0"/>
        <v>41885</v>
      </c>
      <c r="B31" s="11">
        <f t="shared" si="1"/>
        <v>73.150000000000006</v>
      </c>
      <c r="C31" s="14"/>
      <c r="D31" s="5">
        <f t="shared" si="2"/>
        <v>36.57</v>
      </c>
      <c r="E31" s="5">
        <f t="shared" si="5"/>
        <v>36.580000000000005</v>
      </c>
      <c r="F31" s="5">
        <f t="shared" si="6"/>
        <v>2401.1499999999996</v>
      </c>
    </row>
    <row r="32" spans="1:6" x14ac:dyDescent="0.25">
      <c r="A32" s="13">
        <f t="shared" si="0"/>
        <v>41915</v>
      </c>
      <c r="B32" s="11">
        <f t="shared" si="1"/>
        <v>72.05</v>
      </c>
      <c r="C32" s="14"/>
      <c r="D32" s="5">
        <f t="shared" si="2"/>
        <v>36.020000000000003</v>
      </c>
      <c r="E32" s="5">
        <f t="shared" si="5"/>
        <v>36.029999999999994</v>
      </c>
      <c r="F32" s="5">
        <f t="shared" si="6"/>
        <v>2365.1199999999994</v>
      </c>
    </row>
    <row r="33" spans="1:6" x14ac:dyDescent="0.25">
      <c r="A33" s="13">
        <f t="shared" si="0"/>
        <v>41946</v>
      </c>
      <c r="B33" s="11">
        <f t="shared" si="1"/>
        <v>70.95</v>
      </c>
      <c r="C33" s="14"/>
      <c r="D33" s="5">
        <f t="shared" si="2"/>
        <v>35.479999999999997</v>
      </c>
      <c r="E33" s="5">
        <f t="shared" si="5"/>
        <v>35.470000000000006</v>
      </c>
      <c r="F33" s="5">
        <f t="shared" si="6"/>
        <v>2329.6499999999996</v>
      </c>
    </row>
    <row r="34" spans="1:6" x14ac:dyDescent="0.25">
      <c r="A34" s="13">
        <f t="shared" si="0"/>
        <v>41976</v>
      </c>
      <c r="B34" s="11">
        <f t="shared" si="1"/>
        <v>69.900000000000006</v>
      </c>
      <c r="C34" s="14"/>
      <c r="D34" s="5">
        <f t="shared" si="2"/>
        <v>34.94</v>
      </c>
      <c r="E34" s="5">
        <f t="shared" si="5"/>
        <v>34.960000000000008</v>
      </c>
      <c r="F34" s="5">
        <f t="shared" si="6"/>
        <v>2294.6899999999996</v>
      </c>
    </row>
    <row r="35" spans="1:6" x14ac:dyDescent="0.25">
      <c r="A35" s="13">
        <f t="shared" si="0"/>
        <v>42007</v>
      </c>
      <c r="B35" s="11">
        <f t="shared" si="1"/>
        <v>68.850000000000009</v>
      </c>
      <c r="C35" s="14"/>
      <c r="D35" s="5">
        <f t="shared" si="2"/>
        <v>34.42</v>
      </c>
      <c r="E35" s="5">
        <f t="shared" si="5"/>
        <v>34.430000000000007</v>
      </c>
      <c r="F35" s="5">
        <f t="shared" si="6"/>
        <v>2260.2599999999998</v>
      </c>
    </row>
    <row r="36" spans="1:6" x14ac:dyDescent="0.25">
      <c r="A36" s="13">
        <f t="shared" si="0"/>
        <v>42038</v>
      </c>
      <c r="B36" s="11">
        <f t="shared" si="1"/>
        <v>67.8</v>
      </c>
      <c r="C36" s="14"/>
      <c r="D36" s="5">
        <f t="shared" si="2"/>
        <v>33.9</v>
      </c>
      <c r="E36" s="5">
        <f t="shared" si="5"/>
        <v>33.9</v>
      </c>
      <c r="F36" s="5">
        <f t="shared" si="6"/>
        <v>2226.3599999999997</v>
      </c>
    </row>
    <row r="37" spans="1:6" x14ac:dyDescent="0.25">
      <c r="A37" s="13">
        <f t="shared" si="0"/>
        <v>42066</v>
      </c>
      <c r="B37" s="11">
        <f t="shared" si="1"/>
        <v>66.8</v>
      </c>
      <c r="C37" s="14"/>
      <c r="D37" s="5">
        <f t="shared" si="2"/>
        <v>33.4</v>
      </c>
      <c r="E37" s="5">
        <f t="shared" si="5"/>
        <v>33.4</v>
      </c>
      <c r="F37" s="5">
        <f t="shared" si="6"/>
        <v>2192.9599999999996</v>
      </c>
    </row>
    <row r="38" spans="1:6" x14ac:dyDescent="0.25">
      <c r="A38" s="13">
        <f t="shared" si="0"/>
        <v>42097</v>
      </c>
      <c r="B38" s="11">
        <f t="shared" si="1"/>
        <v>65.8</v>
      </c>
      <c r="C38" s="14"/>
      <c r="D38" s="5">
        <f t="shared" si="2"/>
        <v>32.89</v>
      </c>
      <c r="E38" s="5">
        <f t="shared" si="5"/>
        <v>32.909999999999997</v>
      </c>
      <c r="F38" s="5">
        <f t="shared" si="6"/>
        <v>2160.0499999999997</v>
      </c>
    </row>
    <row r="39" spans="1:6" x14ac:dyDescent="0.25">
      <c r="A39" s="13">
        <f t="shared" si="0"/>
        <v>42127</v>
      </c>
      <c r="B39" s="11">
        <f t="shared" si="1"/>
        <v>64.8</v>
      </c>
      <c r="C39" s="14"/>
      <c r="D39" s="5">
        <f t="shared" si="2"/>
        <v>32.4</v>
      </c>
      <c r="E39" s="5">
        <f t="shared" si="5"/>
        <v>32.4</v>
      </c>
      <c r="F39" s="5">
        <f t="shared" si="6"/>
        <v>2127.6499999999996</v>
      </c>
    </row>
    <row r="40" spans="1:6" x14ac:dyDescent="0.25">
      <c r="A40" s="13">
        <f t="shared" si="0"/>
        <v>42158</v>
      </c>
      <c r="B40" s="11">
        <f t="shared" si="1"/>
        <v>63.85</v>
      </c>
      <c r="C40" s="14"/>
      <c r="D40" s="5">
        <f t="shared" si="2"/>
        <v>31.91</v>
      </c>
      <c r="E40" s="5">
        <f t="shared" si="5"/>
        <v>31.94</v>
      </c>
      <c r="F40" s="5">
        <f t="shared" si="6"/>
        <v>2095.7099999999996</v>
      </c>
    </row>
    <row r="41" spans="1:6" x14ac:dyDescent="0.25">
      <c r="A41" s="13">
        <f t="shared" si="0"/>
        <v>42188</v>
      </c>
      <c r="B41" s="11">
        <f t="shared" si="1"/>
        <v>62.85</v>
      </c>
      <c r="C41" s="14"/>
      <c r="D41" s="5">
        <f t="shared" si="2"/>
        <v>31.44</v>
      </c>
      <c r="E41" s="5">
        <f t="shared" si="5"/>
        <v>31.41</v>
      </c>
      <c r="F41" s="5">
        <f t="shared" si="6"/>
        <v>2064.2999999999997</v>
      </c>
    </row>
    <row r="42" spans="1:6" x14ac:dyDescent="0.25">
      <c r="A42" s="13">
        <f t="shared" si="0"/>
        <v>42219</v>
      </c>
      <c r="B42" s="11">
        <f t="shared" si="1"/>
        <v>61.95</v>
      </c>
      <c r="C42" s="14"/>
      <c r="D42" s="5">
        <f t="shared" si="2"/>
        <v>30.96</v>
      </c>
      <c r="E42" s="5">
        <f t="shared" si="5"/>
        <v>30.990000000000002</v>
      </c>
      <c r="F42" s="5">
        <f t="shared" si="6"/>
        <v>2033.3099999999997</v>
      </c>
    </row>
    <row r="43" spans="1:6" x14ac:dyDescent="0.25">
      <c r="A43" s="13">
        <f t="shared" si="0"/>
        <v>42250</v>
      </c>
      <c r="B43" s="11">
        <f t="shared" si="1"/>
        <v>61</v>
      </c>
      <c r="C43" s="14"/>
      <c r="D43" s="5">
        <f t="shared" si="2"/>
        <v>30.5</v>
      </c>
      <c r="E43" s="5">
        <f t="shared" si="5"/>
        <v>30.5</v>
      </c>
      <c r="F43" s="5">
        <f t="shared" si="6"/>
        <v>2002.8099999999997</v>
      </c>
    </row>
    <row r="44" spans="1:6" x14ac:dyDescent="0.25">
      <c r="A44" s="13">
        <f t="shared" si="0"/>
        <v>42280</v>
      </c>
      <c r="B44" s="11">
        <f t="shared" si="1"/>
        <v>60.1</v>
      </c>
      <c r="C44" s="14"/>
      <c r="D44" s="5">
        <f t="shared" si="2"/>
        <v>30.04</v>
      </c>
      <c r="E44" s="5">
        <f t="shared" si="5"/>
        <v>30.060000000000002</v>
      </c>
      <c r="F44" s="5">
        <f t="shared" si="6"/>
        <v>1972.7499999999998</v>
      </c>
    </row>
    <row r="45" spans="1:6" x14ac:dyDescent="0.25">
      <c r="A45" s="13">
        <f t="shared" ref="A45:A76" si="7">DATE(YEAR(StartDate),MONTH(StartDate)+ROW()-12,DAY(StartDate))</f>
        <v>42311</v>
      </c>
      <c r="B45" s="11">
        <f t="shared" ref="B45:B76" si="8">MIN(F44+D45,MROUND(MAX(MinDol,ROUND(MinPct*F44,2)),PayRnd))</f>
        <v>59.2</v>
      </c>
      <c r="C45" s="14"/>
      <c r="D45" s="5">
        <f t="shared" ref="D45:D76" si="9">ROUND(F44*Rate,2)</f>
        <v>29.59</v>
      </c>
      <c r="E45" s="5">
        <f t="shared" si="5"/>
        <v>29.610000000000003</v>
      </c>
      <c r="F45" s="5">
        <f t="shared" si="6"/>
        <v>1943.1399999999999</v>
      </c>
    </row>
    <row r="46" spans="1:6" x14ac:dyDescent="0.25">
      <c r="A46" s="13">
        <f t="shared" si="7"/>
        <v>42341</v>
      </c>
      <c r="B46" s="11">
        <f t="shared" si="8"/>
        <v>58.300000000000004</v>
      </c>
      <c r="C46" s="14"/>
      <c r="D46" s="5">
        <f t="shared" si="9"/>
        <v>29.15</v>
      </c>
      <c r="E46" s="5">
        <f t="shared" si="5"/>
        <v>29.150000000000006</v>
      </c>
      <c r="F46" s="5">
        <f t="shared" si="6"/>
        <v>1913.9899999999998</v>
      </c>
    </row>
    <row r="47" spans="1:6" x14ac:dyDescent="0.25">
      <c r="A47" s="13">
        <f t="shared" si="7"/>
        <v>42372</v>
      </c>
      <c r="B47" s="11">
        <f t="shared" si="8"/>
        <v>57.400000000000006</v>
      </c>
      <c r="C47" s="14"/>
      <c r="D47" s="5">
        <f t="shared" si="9"/>
        <v>28.71</v>
      </c>
      <c r="E47" s="5">
        <f t="shared" si="5"/>
        <v>28.690000000000005</v>
      </c>
      <c r="F47" s="5">
        <f t="shared" si="6"/>
        <v>1885.2999999999997</v>
      </c>
    </row>
    <row r="48" spans="1:6" x14ac:dyDescent="0.25">
      <c r="A48" s="13">
        <f t="shared" si="7"/>
        <v>42403</v>
      </c>
      <c r="B48" s="11">
        <f t="shared" si="8"/>
        <v>56.550000000000004</v>
      </c>
      <c r="C48" s="14"/>
      <c r="D48" s="5">
        <f t="shared" si="9"/>
        <v>28.28</v>
      </c>
      <c r="E48" s="5">
        <f t="shared" si="5"/>
        <v>28.270000000000003</v>
      </c>
      <c r="F48" s="5">
        <f t="shared" si="6"/>
        <v>1857.0299999999997</v>
      </c>
    </row>
    <row r="49" spans="1:6" x14ac:dyDescent="0.25">
      <c r="A49" s="13">
        <f t="shared" si="7"/>
        <v>42432</v>
      </c>
      <c r="B49" s="11">
        <f t="shared" si="8"/>
        <v>55.7</v>
      </c>
      <c r="C49" s="14"/>
      <c r="D49" s="5">
        <f t="shared" si="9"/>
        <v>27.86</v>
      </c>
      <c r="E49" s="5">
        <f t="shared" si="5"/>
        <v>27.840000000000003</v>
      </c>
      <c r="F49" s="5">
        <f t="shared" si="6"/>
        <v>1829.1899999999998</v>
      </c>
    </row>
    <row r="50" spans="1:6" x14ac:dyDescent="0.25">
      <c r="A50" s="13">
        <f t="shared" si="7"/>
        <v>42463</v>
      </c>
      <c r="B50" s="11">
        <f t="shared" si="8"/>
        <v>54.900000000000006</v>
      </c>
      <c r="C50" s="14"/>
      <c r="D50" s="5">
        <f t="shared" si="9"/>
        <v>27.44</v>
      </c>
      <c r="E50" s="5">
        <f t="shared" si="5"/>
        <v>27.460000000000004</v>
      </c>
      <c r="F50" s="5">
        <f t="shared" si="6"/>
        <v>1801.7299999999998</v>
      </c>
    </row>
    <row r="51" spans="1:6" x14ac:dyDescent="0.25">
      <c r="A51" s="13">
        <f t="shared" si="7"/>
        <v>42493</v>
      </c>
      <c r="B51" s="11">
        <f t="shared" si="8"/>
        <v>54.050000000000004</v>
      </c>
      <c r="C51" s="14"/>
      <c r="D51" s="5">
        <f t="shared" si="9"/>
        <v>27.03</v>
      </c>
      <c r="E51" s="5">
        <f t="shared" si="5"/>
        <v>27.020000000000003</v>
      </c>
      <c r="F51" s="5">
        <f t="shared" si="6"/>
        <v>1774.7099999999998</v>
      </c>
    </row>
    <row r="52" spans="1:6" x14ac:dyDescent="0.25">
      <c r="A52" s="13">
        <f t="shared" si="7"/>
        <v>42524</v>
      </c>
      <c r="B52" s="11">
        <f t="shared" si="8"/>
        <v>53.25</v>
      </c>
      <c r="C52" s="14"/>
      <c r="D52" s="5">
        <f t="shared" si="9"/>
        <v>26.62</v>
      </c>
      <c r="E52" s="5">
        <f t="shared" si="5"/>
        <v>26.63</v>
      </c>
      <c r="F52" s="5">
        <f t="shared" si="6"/>
        <v>1748.0799999999997</v>
      </c>
    </row>
    <row r="53" spans="1:6" x14ac:dyDescent="0.25">
      <c r="A53" s="13">
        <f t="shared" si="7"/>
        <v>42554</v>
      </c>
      <c r="B53" s="11">
        <f t="shared" si="8"/>
        <v>52.45</v>
      </c>
      <c r="C53" s="14"/>
      <c r="D53" s="5">
        <f t="shared" si="9"/>
        <v>26.22</v>
      </c>
      <c r="E53" s="5">
        <f t="shared" si="5"/>
        <v>26.230000000000004</v>
      </c>
      <c r="F53" s="5">
        <f t="shared" si="6"/>
        <v>1721.8499999999997</v>
      </c>
    </row>
    <row r="54" spans="1:6" x14ac:dyDescent="0.25">
      <c r="A54" s="13">
        <f t="shared" si="7"/>
        <v>42585</v>
      </c>
      <c r="B54" s="11">
        <f t="shared" si="8"/>
        <v>51.650000000000006</v>
      </c>
      <c r="C54" s="14"/>
      <c r="D54" s="5">
        <f t="shared" si="9"/>
        <v>25.83</v>
      </c>
      <c r="E54" s="5">
        <f t="shared" si="5"/>
        <v>25.820000000000007</v>
      </c>
      <c r="F54" s="5">
        <f t="shared" si="6"/>
        <v>1696.0299999999997</v>
      </c>
    </row>
    <row r="55" spans="1:6" x14ac:dyDescent="0.25">
      <c r="A55" s="13">
        <f t="shared" si="7"/>
        <v>42616</v>
      </c>
      <c r="B55" s="11">
        <f t="shared" si="8"/>
        <v>50.900000000000006</v>
      </c>
      <c r="C55" s="14"/>
      <c r="D55" s="5">
        <f t="shared" si="9"/>
        <v>25.44</v>
      </c>
      <c r="E55" s="5">
        <f t="shared" si="5"/>
        <v>25.460000000000004</v>
      </c>
      <c r="F55" s="5">
        <f t="shared" si="6"/>
        <v>1670.5699999999997</v>
      </c>
    </row>
    <row r="56" spans="1:6" x14ac:dyDescent="0.25">
      <c r="A56" s="13">
        <f t="shared" si="7"/>
        <v>42646</v>
      </c>
      <c r="B56" s="11">
        <f t="shared" si="8"/>
        <v>50.1</v>
      </c>
      <c r="C56" s="14"/>
      <c r="D56" s="5">
        <f t="shared" si="9"/>
        <v>25.06</v>
      </c>
      <c r="E56" s="5">
        <f t="shared" si="5"/>
        <v>25.040000000000003</v>
      </c>
      <c r="F56" s="5">
        <f t="shared" si="6"/>
        <v>1645.5299999999997</v>
      </c>
    </row>
    <row r="57" spans="1:6" x14ac:dyDescent="0.25">
      <c r="A57" s="13">
        <f t="shared" si="7"/>
        <v>42677</v>
      </c>
      <c r="B57" s="11">
        <f t="shared" si="8"/>
        <v>49.35</v>
      </c>
      <c r="C57" s="14"/>
      <c r="D57" s="5">
        <f t="shared" si="9"/>
        <v>24.68</v>
      </c>
      <c r="E57" s="5">
        <f t="shared" si="5"/>
        <v>24.67</v>
      </c>
      <c r="F57" s="5">
        <f t="shared" si="6"/>
        <v>1620.8599999999997</v>
      </c>
    </row>
    <row r="58" spans="1:6" x14ac:dyDescent="0.25">
      <c r="A58" s="13">
        <f t="shared" si="7"/>
        <v>42707</v>
      </c>
      <c r="B58" s="11">
        <f t="shared" si="8"/>
        <v>48.650000000000006</v>
      </c>
      <c r="C58" s="14"/>
      <c r="D58" s="5">
        <f t="shared" si="9"/>
        <v>24.31</v>
      </c>
      <c r="E58" s="5">
        <f t="shared" si="5"/>
        <v>24.340000000000007</v>
      </c>
      <c r="F58" s="5">
        <f t="shared" si="6"/>
        <v>1596.5199999999998</v>
      </c>
    </row>
    <row r="59" spans="1:6" x14ac:dyDescent="0.25">
      <c r="A59" s="13">
        <f t="shared" si="7"/>
        <v>42738</v>
      </c>
      <c r="B59" s="11">
        <f t="shared" si="8"/>
        <v>47.900000000000006</v>
      </c>
      <c r="C59" s="14"/>
      <c r="D59" s="5">
        <f t="shared" si="9"/>
        <v>23.95</v>
      </c>
      <c r="E59" s="5">
        <f t="shared" si="5"/>
        <v>23.950000000000006</v>
      </c>
      <c r="F59" s="5">
        <f t="shared" si="6"/>
        <v>1572.5699999999997</v>
      </c>
    </row>
    <row r="60" spans="1:6" x14ac:dyDescent="0.25">
      <c r="A60" s="13">
        <f t="shared" si="7"/>
        <v>42769</v>
      </c>
      <c r="B60" s="11">
        <f t="shared" si="8"/>
        <v>47.2</v>
      </c>
      <c r="C60" s="14"/>
      <c r="D60" s="5">
        <f t="shared" si="9"/>
        <v>23.59</v>
      </c>
      <c r="E60" s="5">
        <f t="shared" si="5"/>
        <v>23.610000000000003</v>
      </c>
      <c r="F60" s="5">
        <f t="shared" si="6"/>
        <v>1548.9599999999998</v>
      </c>
    </row>
    <row r="61" spans="1:6" x14ac:dyDescent="0.25">
      <c r="A61" s="13">
        <f t="shared" si="7"/>
        <v>42797</v>
      </c>
      <c r="B61" s="11">
        <f t="shared" si="8"/>
        <v>46.45</v>
      </c>
      <c r="C61" s="14"/>
      <c r="D61" s="5">
        <f t="shared" si="9"/>
        <v>23.23</v>
      </c>
      <c r="E61" s="5">
        <f t="shared" si="5"/>
        <v>23.220000000000002</v>
      </c>
      <c r="F61" s="5">
        <f t="shared" si="6"/>
        <v>1525.7399999999998</v>
      </c>
    </row>
    <row r="62" spans="1:6" x14ac:dyDescent="0.25">
      <c r="A62" s="13">
        <f t="shared" si="7"/>
        <v>42828</v>
      </c>
      <c r="B62" s="11">
        <f t="shared" si="8"/>
        <v>45.75</v>
      </c>
      <c r="C62" s="14"/>
      <c r="D62" s="5">
        <f t="shared" si="9"/>
        <v>22.89</v>
      </c>
      <c r="E62" s="5">
        <f t="shared" si="5"/>
        <v>22.86</v>
      </c>
      <c r="F62" s="5">
        <f t="shared" si="6"/>
        <v>1502.8799999999999</v>
      </c>
    </row>
    <row r="63" spans="1:6" x14ac:dyDescent="0.25">
      <c r="A63" s="13">
        <f t="shared" si="7"/>
        <v>42858</v>
      </c>
      <c r="B63" s="11">
        <f t="shared" si="8"/>
        <v>45.1</v>
      </c>
      <c r="C63" s="14"/>
      <c r="D63" s="5">
        <f t="shared" si="9"/>
        <v>22.54</v>
      </c>
      <c r="E63" s="5">
        <f t="shared" si="5"/>
        <v>22.560000000000002</v>
      </c>
      <c r="F63" s="5">
        <f t="shared" si="6"/>
        <v>1480.32</v>
      </c>
    </row>
    <row r="64" spans="1:6" x14ac:dyDescent="0.25">
      <c r="A64" s="13">
        <f t="shared" si="7"/>
        <v>42889</v>
      </c>
      <c r="B64" s="11">
        <f t="shared" si="8"/>
        <v>44.400000000000006</v>
      </c>
      <c r="C64" s="14"/>
      <c r="D64" s="5">
        <f t="shared" si="9"/>
        <v>22.2</v>
      </c>
      <c r="E64" s="5">
        <f t="shared" si="5"/>
        <v>22.200000000000006</v>
      </c>
      <c r="F64" s="5">
        <f t="shared" si="6"/>
        <v>1458.12</v>
      </c>
    </row>
    <row r="65" spans="1:6" x14ac:dyDescent="0.25">
      <c r="A65" s="13">
        <f t="shared" si="7"/>
        <v>42919</v>
      </c>
      <c r="B65" s="11">
        <f t="shared" si="8"/>
        <v>43.75</v>
      </c>
      <c r="C65" s="14"/>
      <c r="D65" s="5">
        <f t="shared" si="9"/>
        <v>21.87</v>
      </c>
      <c r="E65" s="5">
        <f t="shared" si="5"/>
        <v>21.88</v>
      </c>
      <c r="F65" s="5">
        <f t="shared" si="6"/>
        <v>1436.2399999999998</v>
      </c>
    </row>
    <row r="66" spans="1:6" x14ac:dyDescent="0.25">
      <c r="A66" s="13">
        <f t="shared" si="7"/>
        <v>42950</v>
      </c>
      <c r="B66" s="11">
        <f t="shared" si="8"/>
        <v>43.1</v>
      </c>
      <c r="C66" s="14"/>
      <c r="D66" s="5">
        <f t="shared" si="9"/>
        <v>21.54</v>
      </c>
      <c r="E66" s="5">
        <f t="shared" si="5"/>
        <v>21.560000000000002</v>
      </c>
      <c r="F66" s="5">
        <f t="shared" si="6"/>
        <v>1414.6799999999998</v>
      </c>
    </row>
    <row r="67" spans="1:6" x14ac:dyDescent="0.25">
      <c r="A67" s="13">
        <f t="shared" si="7"/>
        <v>42981</v>
      </c>
      <c r="B67" s="11">
        <f t="shared" si="8"/>
        <v>42.45</v>
      </c>
      <c r="C67" s="14"/>
      <c r="D67" s="5">
        <f t="shared" si="9"/>
        <v>21.22</v>
      </c>
      <c r="E67" s="5">
        <f t="shared" si="5"/>
        <v>21.230000000000004</v>
      </c>
      <c r="F67" s="5">
        <f t="shared" si="6"/>
        <v>1393.4499999999998</v>
      </c>
    </row>
    <row r="68" spans="1:6" x14ac:dyDescent="0.25">
      <c r="A68" s="13">
        <f t="shared" si="7"/>
        <v>43011</v>
      </c>
      <c r="B68" s="11">
        <f t="shared" si="8"/>
        <v>41.800000000000004</v>
      </c>
      <c r="C68" s="14"/>
      <c r="D68" s="5">
        <f t="shared" si="9"/>
        <v>20.9</v>
      </c>
      <c r="E68" s="5">
        <f t="shared" si="5"/>
        <v>20.900000000000006</v>
      </c>
      <c r="F68" s="5">
        <f t="shared" si="6"/>
        <v>1372.5499999999997</v>
      </c>
    </row>
    <row r="69" spans="1:6" x14ac:dyDescent="0.25">
      <c r="A69" s="13">
        <f t="shared" si="7"/>
        <v>43042</v>
      </c>
      <c r="B69" s="11">
        <f t="shared" si="8"/>
        <v>41.2</v>
      </c>
      <c r="C69" s="14"/>
      <c r="D69" s="5">
        <f t="shared" si="9"/>
        <v>20.59</v>
      </c>
      <c r="E69" s="5">
        <f t="shared" si="5"/>
        <v>20.610000000000003</v>
      </c>
      <c r="F69" s="5">
        <f t="shared" si="6"/>
        <v>1351.9399999999998</v>
      </c>
    </row>
    <row r="70" spans="1:6" x14ac:dyDescent="0.25">
      <c r="A70" s="13">
        <f t="shared" si="7"/>
        <v>43072</v>
      </c>
      <c r="B70" s="11">
        <f t="shared" si="8"/>
        <v>40.550000000000004</v>
      </c>
      <c r="C70" s="14"/>
      <c r="D70" s="5">
        <f t="shared" si="9"/>
        <v>20.28</v>
      </c>
      <c r="E70" s="5">
        <f t="shared" ref="E70:E133" si="10">B70+C70-D70</f>
        <v>20.270000000000003</v>
      </c>
      <c r="F70" s="5">
        <f t="shared" ref="F70:F133" si="11">F69-E70</f>
        <v>1331.6699999999998</v>
      </c>
    </row>
    <row r="71" spans="1:6" x14ac:dyDescent="0.25">
      <c r="A71" s="13">
        <f t="shared" si="7"/>
        <v>43103</v>
      </c>
      <c r="B71" s="11">
        <f t="shared" si="8"/>
        <v>39.950000000000003</v>
      </c>
      <c r="C71" s="14"/>
      <c r="D71" s="5">
        <f t="shared" si="9"/>
        <v>19.98</v>
      </c>
      <c r="E71" s="5">
        <f t="shared" si="10"/>
        <v>19.970000000000002</v>
      </c>
      <c r="F71" s="5">
        <f t="shared" si="11"/>
        <v>1311.6999999999998</v>
      </c>
    </row>
    <row r="72" spans="1:6" x14ac:dyDescent="0.25">
      <c r="A72" s="13">
        <f t="shared" si="7"/>
        <v>43134</v>
      </c>
      <c r="B72" s="11">
        <f t="shared" si="8"/>
        <v>39.35</v>
      </c>
      <c r="C72" s="14"/>
      <c r="D72" s="5">
        <f t="shared" si="9"/>
        <v>19.68</v>
      </c>
      <c r="E72" s="5">
        <f t="shared" si="10"/>
        <v>19.670000000000002</v>
      </c>
      <c r="F72" s="5">
        <f t="shared" si="11"/>
        <v>1292.0299999999997</v>
      </c>
    </row>
    <row r="73" spans="1:6" x14ac:dyDescent="0.25">
      <c r="A73" s="13">
        <f t="shared" si="7"/>
        <v>43162</v>
      </c>
      <c r="B73" s="11">
        <f t="shared" si="8"/>
        <v>38.75</v>
      </c>
      <c r="C73" s="14"/>
      <c r="D73" s="5">
        <f t="shared" si="9"/>
        <v>19.38</v>
      </c>
      <c r="E73" s="5">
        <f t="shared" si="10"/>
        <v>19.37</v>
      </c>
      <c r="F73" s="5">
        <f t="shared" si="11"/>
        <v>1272.6599999999999</v>
      </c>
    </row>
    <row r="74" spans="1:6" x14ac:dyDescent="0.25">
      <c r="A74" s="13">
        <f t="shared" si="7"/>
        <v>43193</v>
      </c>
      <c r="B74" s="11">
        <f t="shared" si="8"/>
        <v>38.200000000000003</v>
      </c>
      <c r="C74" s="14"/>
      <c r="D74" s="5">
        <f t="shared" si="9"/>
        <v>19.09</v>
      </c>
      <c r="E74" s="5">
        <f t="shared" si="10"/>
        <v>19.110000000000003</v>
      </c>
      <c r="F74" s="5">
        <f t="shared" si="11"/>
        <v>1253.55</v>
      </c>
    </row>
    <row r="75" spans="1:6" x14ac:dyDescent="0.25">
      <c r="A75" s="13">
        <f t="shared" si="7"/>
        <v>43223</v>
      </c>
      <c r="B75" s="11">
        <f t="shared" si="8"/>
        <v>37.6</v>
      </c>
      <c r="C75" s="14"/>
      <c r="D75" s="5">
        <f t="shared" si="9"/>
        <v>18.8</v>
      </c>
      <c r="E75" s="5">
        <f t="shared" si="10"/>
        <v>18.8</v>
      </c>
      <c r="F75" s="5">
        <f t="shared" si="11"/>
        <v>1234.75</v>
      </c>
    </row>
    <row r="76" spans="1:6" x14ac:dyDescent="0.25">
      <c r="A76" s="13">
        <f t="shared" si="7"/>
        <v>43254</v>
      </c>
      <c r="B76" s="11">
        <f t="shared" si="8"/>
        <v>37.050000000000004</v>
      </c>
      <c r="C76" s="14"/>
      <c r="D76" s="5">
        <f t="shared" si="9"/>
        <v>18.52</v>
      </c>
      <c r="E76" s="5">
        <f t="shared" si="10"/>
        <v>18.530000000000005</v>
      </c>
      <c r="F76" s="5">
        <f t="shared" si="11"/>
        <v>1216.22</v>
      </c>
    </row>
    <row r="77" spans="1:6" x14ac:dyDescent="0.25">
      <c r="A77" s="13">
        <f t="shared" ref="A77:A108" si="12">DATE(YEAR(StartDate),MONTH(StartDate)+ROW()-12,DAY(StartDate))</f>
        <v>43284</v>
      </c>
      <c r="B77" s="11">
        <f t="shared" ref="B77:B108" si="13">MIN(F76+D77,MROUND(MAX(MinDol,ROUND(MinPct*F76,2)),PayRnd))</f>
        <v>36.5</v>
      </c>
      <c r="C77" s="14"/>
      <c r="D77" s="5">
        <f t="shared" ref="D77:D108" si="14">ROUND(F76*Rate,2)</f>
        <v>18.239999999999998</v>
      </c>
      <c r="E77" s="5">
        <f t="shared" si="10"/>
        <v>18.260000000000002</v>
      </c>
      <c r="F77" s="5">
        <f t="shared" si="11"/>
        <v>1197.96</v>
      </c>
    </row>
    <row r="78" spans="1:6" x14ac:dyDescent="0.25">
      <c r="A78" s="13">
        <f t="shared" si="12"/>
        <v>43315</v>
      </c>
      <c r="B78" s="11">
        <f t="shared" si="13"/>
        <v>35.950000000000003</v>
      </c>
      <c r="C78" s="14"/>
      <c r="D78" s="5">
        <f t="shared" si="14"/>
        <v>17.97</v>
      </c>
      <c r="E78" s="5">
        <f t="shared" si="10"/>
        <v>17.980000000000004</v>
      </c>
      <c r="F78" s="5">
        <f t="shared" si="11"/>
        <v>1179.98</v>
      </c>
    </row>
    <row r="79" spans="1:6" x14ac:dyDescent="0.25">
      <c r="A79" s="13">
        <f t="shared" si="12"/>
        <v>43346</v>
      </c>
      <c r="B79" s="11">
        <f t="shared" si="13"/>
        <v>35.4</v>
      </c>
      <c r="C79" s="14"/>
      <c r="D79" s="5">
        <f t="shared" si="14"/>
        <v>17.7</v>
      </c>
      <c r="E79" s="5">
        <f t="shared" si="10"/>
        <v>17.7</v>
      </c>
      <c r="F79" s="5">
        <f t="shared" si="11"/>
        <v>1162.28</v>
      </c>
    </row>
    <row r="80" spans="1:6" x14ac:dyDescent="0.25">
      <c r="A80" s="13">
        <f t="shared" si="12"/>
        <v>43376</v>
      </c>
      <c r="B80" s="11">
        <f t="shared" si="13"/>
        <v>34.85</v>
      </c>
      <c r="C80" s="14"/>
      <c r="D80" s="5">
        <f t="shared" si="14"/>
        <v>17.43</v>
      </c>
      <c r="E80" s="5">
        <f t="shared" si="10"/>
        <v>17.420000000000002</v>
      </c>
      <c r="F80" s="5">
        <f t="shared" si="11"/>
        <v>1144.8599999999999</v>
      </c>
    </row>
    <row r="81" spans="1:6" x14ac:dyDescent="0.25">
      <c r="A81" s="13">
        <f t="shared" si="12"/>
        <v>43407</v>
      </c>
      <c r="B81" s="11">
        <f t="shared" si="13"/>
        <v>34.35</v>
      </c>
      <c r="C81" s="14"/>
      <c r="D81" s="5">
        <f t="shared" si="14"/>
        <v>17.170000000000002</v>
      </c>
      <c r="E81" s="5">
        <f t="shared" si="10"/>
        <v>17.18</v>
      </c>
      <c r="F81" s="5">
        <f t="shared" si="11"/>
        <v>1127.6799999999998</v>
      </c>
    </row>
    <row r="82" spans="1:6" x14ac:dyDescent="0.25">
      <c r="A82" s="13">
        <f t="shared" si="12"/>
        <v>43437</v>
      </c>
      <c r="B82" s="11">
        <f t="shared" si="13"/>
        <v>33.85</v>
      </c>
      <c r="C82" s="14"/>
      <c r="D82" s="5">
        <f t="shared" si="14"/>
        <v>16.920000000000002</v>
      </c>
      <c r="E82" s="5">
        <f t="shared" si="10"/>
        <v>16.93</v>
      </c>
      <c r="F82" s="5">
        <f t="shared" si="11"/>
        <v>1110.7499999999998</v>
      </c>
    </row>
    <row r="83" spans="1:6" x14ac:dyDescent="0.25">
      <c r="A83" s="13">
        <f t="shared" si="12"/>
        <v>43468</v>
      </c>
      <c r="B83" s="11">
        <f t="shared" si="13"/>
        <v>33.300000000000004</v>
      </c>
      <c r="C83" s="14"/>
      <c r="D83" s="5">
        <f t="shared" si="14"/>
        <v>16.66</v>
      </c>
      <c r="E83" s="5">
        <f t="shared" si="10"/>
        <v>16.640000000000004</v>
      </c>
      <c r="F83" s="5">
        <f t="shared" si="11"/>
        <v>1094.1099999999997</v>
      </c>
    </row>
    <row r="84" spans="1:6" x14ac:dyDescent="0.25">
      <c r="A84" s="13">
        <f t="shared" si="12"/>
        <v>43499</v>
      </c>
      <c r="B84" s="11">
        <f t="shared" si="13"/>
        <v>32.800000000000004</v>
      </c>
      <c r="C84" s="14"/>
      <c r="D84" s="5">
        <f t="shared" si="14"/>
        <v>16.41</v>
      </c>
      <c r="E84" s="5">
        <f t="shared" si="10"/>
        <v>16.390000000000004</v>
      </c>
      <c r="F84" s="5">
        <f t="shared" si="11"/>
        <v>1077.7199999999996</v>
      </c>
    </row>
    <row r="85" spans="1:6" x14ac:dyDescent="0.25">
      <c r="A85" s="13">
        <f t="shared" si="12"/>
        <v>43527</v>
      </c>
      <c r="B85" s="11">
        <f t="shared" si="13"/>
        <v>32.35</v>
      </c>
      <c r="C85" s="14"/>
      <c r="D85" s="5">
        <f t="shared" si="14"/>
        <v>16.170000000000002</v>
      </c>
      <c r="E85" s="5">
        <f t="shared" si="10"/>
        <v>16.18</v>
      </c>
      <c r="F85" s="5">
        <f t="shared" si="11"/>
        <v>1061.5399999999995</v>
      </c>
    </row>
    <row r="86" spans="1:6" x14ac:dyDescent="0.25">
      <c r="A86" s="13">
        <f t="shared" si="12"/>
        <v>43558</v>
      </c>
      <c r="B86" s="11">
        <f t="shared" si="13"/>
        <v>31.85</v>
      </c>
      <c r="C86" s="14"/>
      <c r="D86" s="5">
        <f t="shared" si="14"/>
        <v>15.92</v>
      </c>
      <c r="E86" s="5">
        <f t="shared" si="10"/>
        <v>15.930000000000001</v>
      </c>
      <c r="F86" s="5">
        <f t="shared" si="11"/>
        <v>1045.6099999999994</v>
      </c>
    </row>
    <row r="87" spans="1:6" x14ac:dyDescent="0.25">
      <c r="A87" s="13">
        <f t="shared" si="12"/>
        <v>43588</v>
      </c>
      <c r="B87" s="11">
        <f t="shared" si="13"/>
        <v>31.35</v>
      </c>
      <c r="C87" s="14"/>
      <c r="D87" s="5">
        <f t="shared" si="14"/>
        <v>15.68</v>
      </c>
      <c r="E87" s="5">
        <f t="shared" si="10"/>
        <v>15.670000000000002</v>
      </c>
      <c r="F87" s="5">
        <f t="shared" si="11"/>
        <v>1029.9399999999994</v>
      </c>
    </row>
    <row r="88" spans="1:6" x14ac:dyDescent="0.25">
      <c r="A88" s="13">
        <f t="shared" si="12"/>
        <v>43619</v>
      </c>
      <c r="B88" s="11">
        <f t="shared" si="13"/>
        <v>30.900000000000002</v>
      </c>
      <c r="C88" s="14"/>
      <c r="D88" s="5">
        <f t="shared" si="14"/>
        <v>15.45</v>
      </c>
      <c r="E88" s="5">
        <f t="shared" si="10"/>
        <v>15.450000000000003</v>
      </c>
      <c r="F88" s="5">
        <f t="shared" si="11"/>
        <v>1014.4899999999993</v>
      </c>
    </row>
    <row r="89" spans="1:6" x14ac:dyDescent="0.25">
      <c r="A89" s="13">
        <f t="shared" si="12"/>
        <v>43649</v>
      </c>
      <c r="B89" s="11">
        <f t="shared" si="13"/>
        <v>30.450000000000003</v>
      </c>
      <c r="C89" s="14"/>
      <c r="D89" s="5">
        <f t="shared" si="14"/>
        <v>15.22</v>
      </c>
      <c r="E89" s="5">
        <f t="shared" si="10"/>
        <v>15.230000000000002</v>
      </c>
      <c r="F89" s="5">
        <f t="shared" si="11"/>
        <v>999.25999999999931</v>
      </c>
    </row>
    <row r="90" spans="1:6" x14ac:dyDescent="0.25">
      <c r="A90" s="13">
        <f t="shared" si="12"/>
        <v>43680</v>
      </c>
      <c r="B90" s="11">
        <f t="shared" si="13"/>
        <v>30</v>
      </c>
      <c r="C90" s="14"/>
      <c r="D90" s="5">
        <f t="shared" si="14"/>
        <v>14.99</v>
      </c>
      <c r="E90" s="5">
        <f t="shared" si="10"/>
        <v>15.01</v>
      </c>
      <c r="F90" s="5">
        <f t="shared" si="11"/>
        <v>984.24999999999932</v>
      </c>
    </row>
    <row r="91" spans="1:6" x14ac:dyDescent="0.25">
      <c r="A91" s="13">
        <f t="shared" si="12"/>
        <v>43711</v>
      </c>
      <c r="B91" s="11">
        <f t="shared" si="13"/>
        <v>29.55</v>
      </c>
      <c r="C91" s="14"/>
      <c r="D91" s="5">
        <f t="shared" si="14"/>
        <v>14.76</v>
      </c>
      <c r="E91" s="5">
        <f t="shared" si="10"/>
        <v>14.790000000000001</v>
      </c>
      <c r="F91" s="5">
        <f t="shared" si="11"/>
        <v>969.45999999999935</v>
      </c>
    </row>
    <row r="92" spans="1:6" x14ac:dyDescent="0.25">
      <c r="A92" s="13">
        <f t="shared" si="12"/>
        <v>43741</v>
      </c>
      <c r="B92" s="11">
        <f t="shared" si="13"/>
        <v>29.1</v>
      </c>
      <c r="C92" s="14"/>
      <c r="D92" s="5">
        <f t="shared" si="14"/>
        <v>14.54</v>
      </c>
      <c r="E92" s="5">
        <f t="shared" si="10"/>
        <v>14.560000000000002</v>
      </c>
      <c r="F92" s="5">
        <f t="shared" si="11"/>
        <v>954.89999999999941</v>
      </c>
    </row>
    <row r="93" spans="1:6" x14ac:dyDescent="0.25">
      <c r="A93" s="13">
        <f t="shared" si="12"/>
        <v>43772</v>
      </c>
      <c r="B93" s="11">
        <f t="shared" si="13"/>
        <v>28.650000000000002</v>
      </c>
      <c r="C93" s="14"/>
      <c r="D93" s="5">
        <f t="shared" si="14"/>
        <v>14.32</v>
      </c>
      <c r="E93" s="5">
        <f t="shared" si="10"/>
        <v>14.330000000000002</v>
      </c>
      <c r="F93" s="5">
        <f t="shared" si="11"/>
        <v>940.56999999999937</v>
      </c>
    </row>
    <row r="94" spans="1:6" x14ac:dyDescent="0.25">
      <c r="A94" s="13">
        <f t="shared" si="12"/>
        <v>43802</v>
      </c>
      <c r="B94" s="11">
        <f t="shared" si="13"/>
        <v>28.200000000000003</v>
      </c>
      <c r="C94" s="14"/>
      <c r="D94" s="5">
        <f t="shared" si="14"/>
        <v>14.11</v>
      </c>
      <c r="E94" s="5">
        <f t="shared" si="10"/>
        <v>14.090000000000003</v>
      </c>
      <c r="F94" s="5">
        <f t="shared" si="11"/>
        <v>926.47999999999934</v>
      </c>
    </row>
    <row r="95" spans="1:6" x14ac:dyDescent="0.25">
      <c r="A95" s="13">
        <f t="shared" si="12"/>
        <v>43833</v>
      </c>
      <c r="B95" s="11">
        <f t="shared" si="13"/>
        <v>27.8</v>
      </c>
      <c r="C95" s="14"/>
      <c r="D95" s="5">
        <f t="shared" si="14"/>
        <v>13.9</v>
      </c>
      <c r="E95" s="5">
        <f t="shared" si="10"/>
        <v>13.9</v>
      </c>
      <c r="F95" s="5">
        <f t="shared" si="11"/>
        <v>912.57999999999936</v>
      </c>
    </row>
    <row r="96" spans="1:6" x14ac:dyDescent="0.25">
      <c r="A96" s="13">
        <f t="shared" si="12"/>
        <v>43864</v>
      </c>
      <c r="B96" s="11">
        <f t="shared" si="13"/>
        <v>27.400000000000002</v>
      </c>
      <c r="C96" s="14"/>
      <c r="D96" s="5">
        <f t="shared" si="14"/>
        <v>13.69</v>
      </c>
      <c r="E96" s="5">
        <f t="shared" si="10"/>
        <v>13.710000000000003</v>
      </c>
      <c r="F96" s="5">
        <f t="shared" si="11"/>
        <v>898.86999999999932</v>
      </c>
    </row>
    <row r="97" spans="1:6" x14ac:dyDescent="0.25">
      <c r="A97" s="13">
        <f t="shared" si="12"/>
        <v>43893</v>
      </c>
      <c r="B97" s="11">
        <f t="shared" si="13"/>
        <v>26.950000000000003</v>
      </c>
      <c r="C97" s="14"/>
      <c r="D97" s="5">
        <f t="shared" si="14"/>
        <v>13.48</v>
      </c>
      <c r="E97" s="5">
        <f t="shared" si="10"/>
        <v>13.470000000000002</v>
      </c>
      <c r="F97" s="5">
        <f t="shared" si="11"/>
        <v>885.3999999999993</v>
      </c>
    </row>
    <row r="98" spans="1:6" x14ac:dyDescent="0.25">
      <c r="A98" s="13">
        <f t="shared" si="12"/>
        <v>43924</v>
      </c>
      <c r="B98" s="11">
        <f t="shared" si="13"/>
        <v>26.55</v>
      </c>
      <c r="C98" s="14"/>
      <c r="D98" s="5">
        <f t="shared" si="14"/>
        <v>13.28</v>
      </c>
      <c r="E98" s="5">
        <f t="shared" si="10"/>
        <v>13.270000000000001</v>
      </c>
      <c r="F98" s="5">
        <f t="shared" si="11"/>
        <v>872.12999999999931</v>
      </c>
    </row>
    <row r="99" spans="1:6" x14ac:dyDescent="0.25">
      <c r="A99" s="13">
        <f t="shared" si="12"/>
        <v>43954</v>
      </c>
      <c r="B99" s="11">
        <f t="shared" si="13"/>
        <v>26.150000000000002</v>
      </c>
      <c r="C99" s="14"/>
      <c r="D99" s="5">
        <f t="shared" si="14"/>
        <v>13.08</v>
      </c>
      <c r="E99" s="5">
        <f t="shared" si="10"/>
        <v>13.070000000000002</v>
      </c>
      <c r="F99" s="5">
        <f t="shared" si="11"/>
        <v>859.05999999999926</v>
      </c>
    </row>
    <row r="100" spans="1:6" x14ac:dyDescent="0.25">
      <c r="A100" s="13">
        <f t="shared" si="12"/>
        <v>43985</v>
      </c>
      <c r="B100" s="11">
        <f t="shared" si="13"/>
        <v>25.75</v>
      </c>
      <c r="C100" s="14"/>
      <c r="D100" s="5">
        <f t="shared" si="14"/>
        <v>12.89</v>
      </c>
      <c r="E100" s="5">
        <f t="shared" si="10"/>
        <v>12.86</v>
      </c>
      <c r="F100" s="5">
        <f t="shared" si="11"/>
        <v>846.19999999999925</v>
      </c>
    </row>
    <row r="101" spans="1:6" x14ac:dyDescent="0.25">
      <c r="A101" s="13">
        <f t="shared" si="12"/>
        <v>44015</v>
      </c>
      <c r="B101" s="11">
        <f t="shared" si="13"/>
        <v>25.400000000000002</v>
      </c>
      <c r="C101" s="14"/>
      <c r="D101" s="5">
        <f t="shared" si="14"/>
        <v>12.69</v>
      </c>
      <c r="E101" s="5">
        <f t="shared" si="10"/>
        <v>12.710000000000003</v>
      </c>
      <c r="F101" s="5">
        <f t="shared" si="11"/>
        <v>833.48999999999921</v>
      </c>
    </row>
    <row r="102" spans="1:6" x14ac:dyDescent="0.25">
      <c r="A102" s="13">
        <f t="shared" si="12"/>
        <v>44046</v>
      </c>
      <c r="B102" s="11">
        <f t="shared" si="13"/>
        <v>25</v>
      </c>
      <c r="C102" s="14"/>
      <c r="D102" s="5">
        <f t="shared" si="14"/>
        <v>12.5</v>
      </c>
      <c r="E102" s="5">
        <f t="shared" si="10"/>
        <v>12.5</v>
      </c>
      <c r="F102" s="5">
        <f t="shared" si="11"/>
        <v>820.98999999999921</v>
      </c>
    </row>
    <row r="103" spans="1:6" x14ac:dyDescent="0.25">
      <c r="A103" s="13">
        <f t="shared" si="12"/>
        <v>44077</v>
      </c>
      <c r="B103" s="11">
        <f t="shared" si="13"/>
        <v>25</v>
      </c>
      <c r="C103" s="14"/>
      <c r="D103" s="5">
        <f t="shared" si="14"/>
        <v>12.31</v>
      </c>
      <c r="E103" s="5">
        <f t="shared" si="10"/>
        <v>12.69</v>
      </c>
      <c r="F103" s="5">
        <f t="shared" si="11"/>
        <v>808.29999999999916</v>
      </c>
    </row>
    <row r="104" spans="1:6" x14ac:dyDescent="0.25">
      <c r="A104" s="13">
        <f t="shared" si="12"/>
        <v>44107</v>
      </c>
      <c r="B104" s="11">
        <f t="shared" si="13"/>
        <v>25</v>
      </c>
      <c r="C104" s="14"/>
      <c r="D104" s="5">
        <f t="shared" si="14"/>
        <v>12.12</v>
      </c>
      <c r="E104" s="5">
        <f t="shared" si="10"/>
        <v>12.88</v>
      </c>
      <c r="F104" s="5">
        <f t="shared" si="11"/>
        <v>795.41999999999916</v>
      </c>
    </row>
    <row r="105" spans="1:6" x14ac:dyDescent="0.25">
      <c r="A105" s="13">
        <f t="shared" si="12"/>
        <v>44138</v>
      </c>
      <c r="B105" s="11">
        <f t="shared" si="13"/>
        <v>25</v>
      </c>
      <c r="C105" s="14"/>
      <c r="D105" s="5">
        <f t="shared" si="14"/>
        <v>11.93</v>
      </c>
      <c r="E105" s="5">
        <f t="shared" si="10"/>
        <v>13.07</v>
      </c>
      <c r="F105" s="5">
        <f t="shared" si="11"/>
        <v>782.34999999999911</v>
      </c>
    </row>
    <row r="106" spans="1:6" x14ac:dyDescent="0.25">
      <c r="A106" s="13">
        <f t="shared" si="12"/>
        <v>44168</v>
      </c>
      <c r="B106" s="11">
        <f t="shared" si="13"/>
        <v>25</v>
      </c>
      <c r="C106" s="14"/>
      <c r="D106" s="5">
        <f t="shared" si="14"/>
        <v>11.74</v>
      </c>
      <c r="E106" s="5">
        <f t="shared" si="10"/>
        <v>13.26</v>
      </c>
      <c r="F106" s="5">
        <f t="shared" si="11"/>
        <v>769.08999999999912</v>
      </c>
    </row>
    <row r="107" spans="1:6" x14ac:dyDescent="0.25">
      <c r="A107" s="13">
        <f t="shared" si="12"/>
        <v>44199</v>
      </c>
      <c r="B107" s="11">
        <f t="shared" si="13"/>
        <v>25</v>
      </c>
      <c r="C107" s="14"/>
      <c r="D107" s="5">
        <f t="shared" si="14"/>
        <v>11.54</v>
      </c>
      <c r="E107" s="5">
        <f t="shared" si="10"/>
        <v>13.46</v>
      </c>
      <c r="F107" s="5">
        <f t="shared" si="11"/>
        <v>755.62999999999909</v>
      </c>
    </row>
    <row r="108" spans="1:6" x14ac:dyDescent="0.25">
      <c r="A108" s="13">
        <f t="shared" si="12"/>
        <v>44230</v>
      </c>
      <c r="B108" s="11">
        <f t="shared" si="13"/>
        <v>25</v>
      </c>
      <c r="C108" s="14"/>
      <c r="D108" s="5">
        <f t="shared" si="14"/>
        <v>11.33</v>
      </c>
      <c r="E108" s="5">
        <f t="shared" si="10"/>
        <v>13.67</v>
      </c>
      <c r="F108" s="5">
        <f t="shared" si="11"/>
        <v>741.95999999999913</v>
      </c>
    </row>
    <row r="109" spans="1:6" x14ac:dyDescent="0.25">
      <c r="A109" s="13">
        <f t="shared" ref="A109:A140" si="15">DATE(YEAR(StartDate),MONTH(StartDate)+ROW()-12,DAY(StartDate))</f>
        <v>44258</v>
      </c>
      <c r="B109" s="11">
        <f t="shared" ref="B109:B140" si="16">MIN(F108+D109,MROUND(MAX(MinDol,ROUND(MinPct*F108,2)),PayRnd))</f>
        <v>25</v>
      </c>
      <c r="C109" s="14"/>
      <c r="D109" s="5">
        <f t="shared" ref="D109:D140" si="17">ROUND(F108*Rate,2)</f>
        <v>11.13</v>
      </c>
      <c r="E109" s="5">
        <f t="shared" si="10"/>
        <v>13.87</v>
      </c>
      <c r="F109" s="5">
        <f t="shared" si="11"/>
        <v>728.08999999999912</v>
      </c>
    </row>
    <row r="110" spans="1:6" x14ac:dyDescent="0.25">
      <c r="A110" s="13">
        <f t="shared" si="15"/>
        <v>44289</v>
      </c>
      <c r="B110" s="11">
        <f t="shared" si="16"/>
        <v>25</v>
      </c>
      <c r="C110" s="14"/>
      <c r="D110" s="5">
        <f t="shared" si="17"/>
        <v>10.92</v>
      </c>
      <c r="E110" s="5">
        <f t="shared" si="10"/>
        <v>14.08</v>
      </c>
      <c r="F110" s="5">
        <f t="shared" si="11"/>
        <v>714.00999999999908</v>
      </c>
    </row>
    <row r="111" spans="1:6" x14ac:dyDescent="0.25">
      <c r="A111" s="13">
        <f t="shared" si="15"/>
        <v>44319</v>
      </c>
      <c r="B111" s="11">
        <f t="shared" si="16"/>
        <v>25</v>
      </c>
      <c r="C111" s="14"/>
      <c r="D111" s="5">
        <f t="shared" si="17"/>
        <v>10.71</v>
      </c>
      <c r="E111" s="5">
        <f t="shared" si="10"/>
        <v>14.29</v>
      </c>
      <c r="F111" s="5">
        <f t="shared" si="11"/>
        <v>699.71999999999912</v>
      </c>
    </row>
    <row r="112" spans="1:6" x14ac:dyDescent="0.25">
      <c r="A112" s="13">
        <f t="shared" si="15"/>
        <v>44350</v>
      </c>
      <c r="B112" s="11">
        <f t="shared" si="16"/>
        <v>25</v>
      </c>
      <c r="C112" s="14"/>
      <c r="D112" s="5">
        <f t="shared" si="17"/>
        <v>10.5</v>
      </c>
      <c r="E112" s="5">
        <f t="shared" si="10"/>
        <v>14.5</v>
      </c>
      <c r="F112" s="5">
        <f t="shared" si="11"/>
        <v>685.21999999999912</v>
      </c>
    </row>
    <row r="113" spans="1:6" x14ac:dyDescent="0.25">
      <c r="A113" s="13">
        <f t="shared" si="15"/>
        <v>44380</v>
      </c>
      <c r="B113" s="11">
        <f t="shared" si="16"/>
        <v>25</v>
      </c>
      <c r="C113" s="14"/>
      <c r="D113" s="5">
        <f t="shared" si="17"/>
        <v>10.28</v>
      </c>
      <c r="E113" s="5">
        <f t="shared" si="10"/>
        <v>14.72</v>
      </c>
      <c r="F113" s="5">
        <f t="shared" si="11"/>
        <v>670.49999999999909</v>
      </c>
    </row>
    <row r="114" spans="1:6" x14ac:dyDescent="0.25">
      <c r="A114" s="13">
        <f t="shared" si="15"/>
        <v>44411</v>
      </c>
      <c r="B114" s="11">
        <f t="shared" si="16"/>
        <v>25</v>
      </c>
      <c r="C114" s="14"/>
      <c r="D114" s="5">
        <f t="shared" si="17"/>
        <v>10.06</v>
      </c>
      <c r="E114" s="5">
        <f t="shared" si="10"/>
        <v>14.94</v>
      </c>
      <c r="F114" s="5">
        <f t="shared" si="11"/>
        <v>655.55999999999904</v>
      </c>
    </row>
    <row r="115" spans="1:6" x14ac:dyDescent="0.25">
      <c r="A115" s="13">
        <f t="shared" si="15"/>
        <v>44442</v>
      </c>
      <c r="B115" s="11">
        <f t="shared" si="16"/>
        <v>25</v>
      </c>
      <c r="C115" s="14"/>
      <c r="D115" s="5">
        <f t="shared" si="17"/>
        <v>9.83</v>
      </c>
      <c r="E115" s="5">
        <f t="shared" si="10"/>
        <v>15.17</v>
      </c>
      <c r="F115" s="5">
        <f t="shared" si="11"/>
        <v>640.38999999999908</v>
      </c>
    </row>
    <row r="116" spans="1:6" x14ac:dyDescent="0.25">
      <c r="A116" s="13">
        <f t="shared" si="15"/>
        <v>44472</v>
      </c>
      <c r="B116" s="11">
        <f t="shared" si="16"/>
        <v>25</v>
      </c>
      <c r="C116" s="14"/>
      <c r="D116" s="5">
        <f t="shared" si="17"/>
        <v>9.61</v>
      </c>
      <c r="E116" s="5">
        <f t="shared" si="10"/>
        <v>15.39</v>
      </c>
      <c r="F116" s="5">
        <f t="shared" si="11"/>
        <v>624.99999999999909</v>
      </c>
    </row>
    <row r="117" spans="1:6" x14ac:dyDescent="0.25">
      <c r="A117" s="13">
        <f t="shared" si="15"/>
        <v>44503</v>
      </c>
      <c r="B117" s="11">
        <f t="shared" si="16"/>
        <v>25</v>
      </c>
      <c r="C117" s="14"/>
      <c r="D117" s="5">
        <f t="shared" si="17"/>
        <v>9.3699999999999992</v>
      </c>
      <c r="E117" s="5">
        <f t="shared" si="10"/>
        <v>15.63</v>
      </c>
      <c r="F117" s="5">
        <f t="shared" si="11"/>
        <v>609.3699999999991</v>
      </c>
    </row>
    <row r="118" spans="1:6" x14ac:dyDescent="0.25">
      <c r="A118" s="13">
        <f t="shared" si="15"/>
        <v>44533</v>
      </c>
      <c r="B118" s="11">
        <f t="shared" si="16"/>
        <v>25</v>
      </c>
      <c r="C118" s="14"/>
      <c r="D118" s="5">
        <f t="shared" si="17"/>
        <v>9.14</v>
      </c>
      <c r="E118" s="5">
        <f t="shared" si="10"/>
        <v>15.86</v>
      </c>
      <c r="F118" s="5">
        <f t="shared" si="11"/>
        <v>593.50999999999908</v>
      </c>
    </row>
    <row r="119" spans="1:6" x14ac:dyDescent="0.25">
      <c r="A119" s="13">
        <f t="shared" si="15"/>
        <v>44564</v>
      </c>
      <c r="B119" s="11">
        <f t="shared" si="16"/>
        <v>25</v>
      </c>
      <c r="C119" s="14"/>
      <c r="D119" s="5">
        <f t="shared" si="17"/>
        <v>8.9</v>
      </c>
      <c r="E119" s="5">
        <f t="shared" si="10"/>
        <v>16.100000000000001</v>
      </c>
      <c r="F119" s="5">
        <f t="shared" si="11"/>
        <v>577.40999999999906</v>
      </c>
    </row>
    <row r="120" spans="1:6" x14ac:dyDescent="0.25">
      <c r="A120" s="13">
        <f t="shared" si="15"/>
        <v>44595</v>
      </c>
      <c r="B120" s="11">
        <f t="shared" si="16"/>
        <v>25</v>
      </c>
      <c r="C120" s="14"/>
      <c r="D120" s="5">
        <f t="shared" si="17"/>
        <v>8.66</v>
      </c>
      <c r="E120" s="5">
        <f t="shared" si="10"/>
        <v>16.34</v>
      </c>
      <c r="F120" s="5">
        <f t="shared" si="11"/>
        <v>561.06999999999903</v>
      </c>
    </row>
    <row r="121" spans="1:6" x14ac:dyDescent="0.25">
      <c r="A121" s="13">
        <f t="shared" si="15"/>
        <v>44623</v>
      </c>
      <c r="B121" s="11">
        <f t="shared" si="16"/>
        <v>25</v>
      </c>
      <c r="C121" s="14"/>
      <c r="D121" s="5">
        <f t="shared" si="17"/>
        <v>8.42</v>
      </c>
      <c r="E121" s="5">
        <f t="shared" si="10"/>
        <v>16.579999999999998</v>
      </c>
      <c r="F121" s="5">
        <f t="shared" si="11"/>
        <v>544.48999999999899</v>
      </c>
    </row>
    <row r="122" spans="1:6" x14ac:dyDescent="0.25">
      <c r="A122" s="13">
        <f t="shared" si="15"/>
        <v>44654</v>
      </c>
      <c r="B122" s="11">
        <f t="shared" si="16"/>
        <v>25</v>
      </c>
      <c r="C122" s="14"/>
      <c r="D122" s="5">
        <f t="shared" si="17"/>
        <v>8.17</v>
      </c>
      <c r="E122" s="5">
        <f t="shared" si="10"/>
        <v>16.829999999999998</v>
      </c>
      <c r="F122" s="5">
        <f t="shared" si="11"/>
        <v>527.65999999999894</v>
      </c>
    </row>
    <row r="123" spans="1:6" x14ac:dyDescent="0.25">
      <c r="A123" s="13">
        <f t="shared" si="15"/>
        <v>44684</v>
      </c>
      <c r="B123" s="11">
        <f t="shared" si="16"/>
        <v>25</v>
      </c>
      <c r="C123" s="14"/>
      <c r="D123" s="5">
        <f t="shared" si="17"/>
        <v>7.91</v>
      </c>
      <c r="E123" s="5">
        <f t="shared" si="10"/>
        <v>17.09</v>
      </c>
      <c r="F123" s="5">
        <f t="shared" si="11"/>
        <v>510.56999999999897</v>
      </c>
    </row>
    <row r="124" spans="1:6" x14ac:dyDescent="0.25">
      <c r="A124" s="13">
        <f t="shared" si="15"/>
        <v>44715</v>
      </c>
      <c r="B124" s="11">
        <f t="shared" si="16"/>
        <v>25</v>
      </c>
      <c r="C124" s="14"/>
      <c r="D124" s="5">
        <f t="shared" si="17"/>
        <v>7.66</v>
      </c>
      <c r="E124" s="5">
        <f t="shared" si="10"/>
        <v>17.34</v>
      </c>
      <c r="F124" s="5">
        <f t="shared" si="11"/>
        <v>493.229999999999</v>
      </c>
    </row>
    <row r="125" spans="1:6" x14ac:dyDescent="0.25">
      <c r="A125" s="13">
        <f t="shared" si="15"/>
        <v>44745</v>
      </c>
      <c r="B125" s="11">
        <f t="shared" si="16"/>
        <v>25</v>
      </c>
      <c r="C125" s="14"/>
      <c r="D125" s="5">
        <f t="shared" si="17"/>
        <v>7.4</v>
      </c>
      <c r="E125" s="5">
        <f t="shared" si="10"/>
        <v>17.600000000000001</v>
      </c>
      <c r="F125" s="5">
        <f t="shared" si="11"/>
        <v>475.62999999999897</v>
      </c>
    </row>
    <row r="126" spans="1:6" x14ac:dyDescent="0.25">
      <c r="A126" s="13">
        <f t="shared" si="15"/>
        <v>44776</v>
      </c>
      <c r="B126" s="11">
        <f t="shared" si="16"/>
        <v>25</v>
      </c>
      <c r="C126" s="14"/>
      <c r="D126" s="5">
        <f t="shared" si="17"/>
        <v>7.13</v>
      </c>
      <c r="E126" s="5">
        <f t="shared" si="10"/>
        <v>17.87</v>
      </c>
      <c r="F126" s="5">
        <f t="shared" si="11"/>
        <v>457.75999999999897</v>
      </c>
    </row>
    <row r="127" spans="1:6" x14ac:dyDescent="0.25">
      <c r="A127" s="13">
        <f t="shared" si="15"/>
        <v>44807</v>
      </c>
      <c r="B127" s="11">
        <f t="shared" si="16"/>
        <v>25</v>
      </c>
      <c r="C127" s="14"/>
      <c r="D127" s="5">
        <f t="shared" si="17"/>
        <v>6.87</v>
      </c>
      <c r="E127" s="5">
        <f t="shared" si="10"/>
        <v>18.13</v>
      </c>
      <c r="F127" s="5">
        <f t="shared" si="11"/>
        <v>439.62999999999897</v>
      </c>
    </row>
    <row r="128" spans="1:6" x14ac:dyDescent="0.25">
      <c r="A128" s="13">
        <f t="shared" si="15"/>
        <v>44837</v>
      </c>
      <c r="B128" s="11">
        <f t="shared" si="16"/>
        <v>25</v>
      </c>
      <c r="C128" s="14"/>
      <c r="D128" s="5">
        <f t="shared" si="17"/>
        <v>6.59</v>
      </c>
      <c r="E128" s="5">
        <f t="shared" si="10"/>
        <v>18.41</v>
      </c>
      <c r="F128" s="5">
        <f t="shared" si="11"/>
        <v>421.21999999999895</v>
      </c>
    </row>
    <row r="129" spans="1:6" x14ac:dyDescent="0.25">
      <c r="A129" s="13">
        <f t="shared" si="15"/>
        <v>44868</v>
      </c>
      <c r="B129" s="11">
        <f t="shared" si="16"/>
        <v>25</v>
      </c>
      <c r="C129" s="14"/>
      <c r="D129" s="5">
        <f t="shared" si="17"/>
        <v>6.32</v>
      </c>
      <c r="E129" s="5">
        <f t="shared" si="10"/>
        <v>18.68</v>
      </c>
      <c r="F129" s="5">
        <f t="shared" si="11"/>
        <v>402.53999999999894</v>
      </c>
    </row>
    <row r="130" spans="1:6" x14ac:dyDescent="0.25">
      <c r="A130" s="13">
        <f t="shared" si="15"/>
        <v>44898</v>
      </c>
      <c r="B130" s="11">
        <f t="shared" si="16"/>
        <v>25</v>
      </c>
      <c r="C130" s="14"/>
      <c r="D130" s="5">
        <f t="shared" si="17"/>
        <v>6.04</v>
      </c>
      <c r="E130" s="5">
        <f t="shared" si="10"/>
        <v>18.96</v>
      </c>
      <c r="F130" s="5">
        <f t="shared" si="11"/>
        <v>383.57999999999896</v>
      </c>
    </row>
    <row r="131" spans="1:6" x14ac:dyDescent="0.25">
      <c r="A131" s="13">
        <f t="shared" si="15"/>
        <v>44929</v>
      </c>
      <c r="B131" s="11">
        <f t="shared" si="16"/>
        <v>25</v>
      </c>
      <c r="C131" s="14"/>
      <c r="D131" s="5">
        <f t="shared" si="17"/>
        <v>5.75</v>
      </c>
      <c r="E131" s="5">
        <f t="shared" si="10"/>
        <v>19.25</v>
      </c>
      <c r="F131" s="5">
        <f t="shared" si="11"/>
        <v>364.32999999999896</v>
      </c>
    </row>
    <row r="132" spans="1:6" x14ac:dyDescent="0.25">
      <c r="A132" s="13">
        <f t="shared" si="15"/>
        <v>44960</v>
      </c>
      <c r="B132" s="11">
        <f t="shared" si="16"/>
        <v>25</v>
      </c>
      <c r="C132" s="14"/>
      <c r="D132" s="5">
        <f t="shared" si="17"/>
        <v>5.46</v>
      </c>
      <c r="E132" s="5">
        <f t="shared" si="10"/>
        <v>19.54</v>
      </c>
      <c r="F132" s="5">
        <f t="shared" si="11"/>
        <v>344.78999999999894</v>
      </c>
    </row>
    <row r="133" spans="1:6" x14ac:dyDescent="0.25">
      <c r="A133" s="13">
        <f t="shared" si="15"/>
        <v>44988</v>
      </c>
      <c r="B133" s="11">
        <f t="shared" si="16"/>
        <v>25</v>
      </c>
      <c r="C133" s="14"/>
      <c r="D133" s="5">
        <f t="shared" si="17"/>
        <v>5.17</v>
      </c>
      <c r="E133" s="5">
        <f t="shared" si="10"/>
        <v>19.829999999999998</v>
      </c>
      <c r="F133" s="5">
        <f t="shared" si="11"/>
        <v>324.95999999999896</v>
      </c>
    </row>
    <row r="134" spans="1:6" x14ac:dyDescent="0.25">
      <c r="A134" s="13">
        <f t="shared" si="15"/>
        <v>45019</v>
      </c>
      <c r="B134" s="11">
        <f t="shared" si="16"/>
        <v>25</v>
      </c>
      <c r="C134" s="14"/>
      <c r="D134" s="5">
        <f t="shared" si="17"/>
        <v>4.87</v>
      </c>
      <c r="E134" s="5">
        <f t="shared" ref="E134:E148" si="18">B134+C134-D134</f>
        <v>20.13</v>
      </c>
      <c r="F134" s="5">
        <f t="shared" ref="F134:F148" si="19">F133-E134</f>
        <v>304.82999999999896</v>
      </c>
    </row>
    <row r="135" spans="1:6" x14ac:dyDescent="0.25">
      <c r="A135" s="13">
        <f t="shared" si="15"/>
        <v>45049</v>
      </c>
      <c r="B135" s="11">
        <f t="shared" si="16"/>
        <v>25</v>
      </c>
      <c r="C135" s="14"/>
      <c r="D135" s="5">
        <f t="shared" si="17"/>
        <v>4.57</v>
      </c>
      <c r="E135" s="5">
        <f t="shared" si="18"/>
        <v>20.43</v>
      </c>
      <c r="F135" s="5">
        <f t="shared" si="19"/>
        <v>284.39999999999895</v>
      </c>
    </row>
    <row r="136" spans="1:6" x14ac:dyDescent="0.25">
      <c r="A136" s="13">
        <f t="shared" si="15"/>
        <v>45080</v>
      </c>
      <c r="B136" s="11">
        <f t="shared" si="16"/>
        <v>25</v>
      </c>
      <c r="C136" s="14"/>
      <c r="D136" s="5">
        <f t="shared" si="17"/>
        <v>4.2699999999999996</v>
      </c>
      <c r="E136" s="5">
        <f t="shared" si="18"/>
        <v>20.73</v>
      </c>
      <c r="F136" s="5">
        <f t="shared" si="19"/>
        <v>263.66999999999894</v>
      </c>
    </row>
    <row r="137" spans="1:6" x14ac:dyDescent="0.25">
      <c r="A137" s="13">
        <f t="shared" si="15"/>
        <v>45110</v>
      </c>
      <c r="B137" s="11">
        <f t="shared" si="16"/>
        <v>25</v>
      </c>
      <c r="C137" s="14"/>
      <c r="D137" s="5">
        <f t="shared" si="17"/>
        <v>3.96</v>
      </c>
      <c r="E137" s="5">
        <f t="shared" si="18"/>
        <v>21.04</v>
      </c>
      <c r="F137" s="5">
        <f t="shared" si="19"/>
        <v>242.62999999999894</v>
      </c>
    </row>
    <row r="138" spans="1:6" x14ac:dyDescent="0.25">
      <c r="A138" s="13">
        <f t="shared" si="15"/>
        <v>45141</v>
      </c>
      <c r="B138" s="11">
        <f t="shared" si="16"/>
        <v>25</v>
      </c>
      <c r="C138" s="14"/>
      <c r="D138" s="5">
        <f t="shared" si="17"/>
        <v>3.64</v>
      </c>
      <c r="E138" s="5">
        <f t="shared" si="18"/>
        <v>21.36</v>
      </c>
      <c r="F138" s="5">
        <f t="shared" si="19"/>
        <v>221.26999999999896</v>
      </c>
    </row>
    <row r="139" spans="1:6" x14ac:dyDescent="0.25">
      <c r="A139" s="13">
        <f t="shared" si="15"/>
        <v>45172</v>
      </c>
      <c r="B139" s="11">
        <f t="shared" si="16"/>
        <v>25</v>
      </c>
      <c r="C139" s="14"/>
      <c r="D139" s="5">
        <f t="shared" si="17"/>
        <v>3.32</v>
      </c>
      <c r="E139" s="5">
        <f t="shared" si="18"/>
        <v>21.68</v>
      </c>
      <c r="F139" s="5">
        <f t="shared" si="19"/>
        <v>199.58999999999895</v>
      </c>
    </row>
    <row r="140" spans="1:6" x14ac:dyDescent="0.25">
      <c r="A140" s="13">
        <f t="shared" si="15"/>
        <v>45202</v>
      </c>
      <c r="B140" s="11">
        <f t="shared" si="16"/>
        <v>25</v>
      </c>
      <c r="C140" s="14"/>
      <c r="D140" s="5">
        <f t="shared" si="17"/>
        <v>2.99</v>
      </c>
      <c r="E140" s="5">
        <f t="shared" si="18"/>
        <v>22.009999999999998</v>
      </c>
      <c r="F140" s="5">
        <f t="shared" si="19"/>
        <v>177.57999999999896</v>
      </c>
    </row>
    <row r="141" spans="1:6" x14ac:dyDescent="0.25">
      <c r="A141" s="13">
        <f t="shared" ref="A141:A148" si="20">DATE(YEAR(StartDate),MONTH(StartDate)+ROW()-12,DAY(StartDate))</f>
        <v>45233</v>
      </c>
      <c r="B141" s="11">
        <f t="shared" ref="B141:B148" si="21">MIN(F140+D141,MROUND(MAX(MinDol,ROUND(MinPct*F140,2)),PayRnd))</f>
        <v>25</v>
      </c>
      <c r="C141" s="14"/>
      <c r="D141" s="5">
        <f t="shared" ref="D141:D148" si="22">ROUND(F140*Rate,2)</f>
        <v>2.66</v>
      </c>
      <c r="E141" s="5">
        <f t="shared" si="18"/>
        <v>22.34</v>
      </c>
      <c r="F141" s="5">
        <f t="shared" si="19"/>
        <v>155.23999999999896</v>
      </c>
    </row>
    <row r="142" spans="1:6" x14ac:dyDescent="0.25">
      <c r="A142" s="13">
        <f t="shared" si="20"/>
        <v>45263</v>
      </c>
      <c r="B142" s="11">
        <f t="shared" si="21"/>
        <v>25</v>
      </c>
      <c r="C142" s="14"/>
      <c r="D142" s="5">
        <f t="shared" si="22"/>
        <v>2.33</v>
      </c>
      <c r="E142" s="5">
        <f t="shared" si="18"/>
        <v>22.67</v>
      </c>
      <c r="F142" s="5">
        <f t="shared" si="19"/>
        <v>132.56999999999897</v>
      </c>
    </row>
    <row r="143" spans="1:6" x14ac:dyDescent="0.25">
      <c r="A143" s="13">
        <f t="shared" si="20"/>
        <v>45294</v>
      </c>
      <c r="B143" s="11">
        <f t="shared" si="21"/>
        <v>25</v>
      </c>
      <c r="C143" s="14"/>
      <c r="D143" s="5">
        <f t="shared" si="22"/>
        <v>1.99</v>
      </c>
      <c r="E143" s="5">
        <f t="shared" si="18"/>
        <v>23.01</v>
      </c>
      <c r="F143" s="5">
        <f t="shared" si="19"/>
        <v>109.55999999999896</v>
      </c>
    </row>
    <row r="144" spans="1:6" x14ac:dyDescent="0.25">
      <c r="A144" s="13">
        <f t="shared" si="20"/>
        <v>45325</v>
      </c>
      <c r="B144" s="11">
        <f t="shared" si="21"/>
        <v>25</v>
      </c>
      <c r="C144" s="14"/>
      <c r="D144" s="5">
        <f t="shared" si="22"/>
        <v>1.64</v>
      </c>
      <c r="E144" s="5">
        <f t="shared" si="18"/>
        <v>23.36</v>
      </c>
      <c r="F144" s="5">
        <f t="shared" si="19"/>
        <v>86.199999999998965</v>
      </c>
    </row>
    <row r="145" spans="1:6" x14ac:dyDescent="0.25">
      <c r="A145" s="13">
        <f t="shared" si="20"/>
        <v>45354</v>
      </c>
      <c r="B145" s="11">
        <f t="shared" si="21"/>
        <v>25</v>
      </c>
      <c r="C145" s="14"/>
      <c r="D145" s="5">
        <f t="shared" si="22"/>
        <v>1.29</v>
      </c>
      <c r="E145" s="5">
        <f t="shared" si="18"/>
        <v>23.71</v>
      </c>
      <c r="F145" s="5">
        <f t="shared" si="19"/>
        <v>62.489999999998965</v>
      </c>
    </row>
    <row r="146" spans="1:6" x14ac:dyDescent="0.25">
      <c r="A146" s="13">
        <f t="shared" si="20"/>
        <v>45385</v>
      </c>
      <c r="B146" s="11">
        <f t="shared" si="21"/>
        <v>25</v>
      </c>
      <c r="C146" s="14"/>
      <c r="D146" s="5">
        <f t="shared" si="22"/>
        <v>0.94</v>
      </c>
      <c r="E146" s="5">
        <f t="shared" si="18"/>
        <v>24.06</v>
      </c>
      <c r="F146" s="5">
        <f t="shared" si="19"/>
        <v>38.429999999998969</v>
      </c>
    </row>
    <row r="147" spans="1:6" x14ac:dyDescent="0.25">
      <c r="A147" s="13">
        <f t="shared" si="20"/>
        <v>45415</v>
      </c>
      <c r="B147" s="11">
        <f t="shared" si="21"/>
        <v>25</v>
      </c>
      <c r="C147" s="14"/>
      <c r="D147" s="5">
        <f t="shared" si="22"/>
        <v>0.57999999999999996</v>
      </c>
      <c r="E147" s="5">
        <f t="shared" si="18"/>
        <v>24.42</v>
      </c>
      <c r="F147" s="5">
        <f t="shared" si="19"/>
        <v>14.009999999998968</v>
      </c>
    </row>
    <row r="148" spans="1:6" x14ac:dyDescent="0.25">
      <c r="A148" s="13">
        <f t="shared" si="20"/>
        <v>45446</v>
      </c>
      <c r="B148" s="11">
        <f t="shared" si="21"/>
        <v>14.219999999998969</v>
      </c>
      <c r="C148" s="14"/>
      <c r="D148" s="5">
        <f t="shared" si="22"/>
        <v>0.21</v>
      </c>
      <c r="E148" s="5">
        <f t="shared" si="18"/>
        <v>14.009999999998968</v>
      </c>
      <c r="F148" s="5">
        <f t="shared" si="19"/>
        <v>0</v>
      </c>
    </row>
  </sheetData>
  <mergeCells count="7">
    <mergeCell ref="A2:D2"/>
    <mergeCell ref="A8:C8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2006-11-29T22:57:24Z</outs:dateTime>
      <outs:isPinned>true</outs:isPinned>
    </outs:relatedDate>
    <outs:relatedDate>
      <outs:type>2</outs:type>
      <outs:displayName>Created</outs:displayName>
      <outs:dateTime>2006-10-10T01:01:13Z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CB85302-80F8-4DDF-8AE8-13B549F5DD4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Simple</vt:lpstr>
      <vt:lpstr>Dynamic</vt:lpstr>
      <vt:lpstr>Credit Card</vt:lpstr>
      <vt:lpstr>Dynamic!Amount_Financed</vt:lpstr>
      <vt:lpstr>Simple!Amount_Financed</vt:lpstr>
      <vt:lpstr>Dynamic!Down_Payment</vt:lpstr>
      <vt:lpstr>Simple!Down_Payment</vt:lpstr>
      <vt:lpstr>Dynamic!Loan_Date</vt:lpstr>
      <vt:lpstr>Simple!Loan_Date</vt:lpstr>
      <vt:lpstr>'Credit Card'!MinDol</vt:lpstr>
      <vt:lpstr>'Credit Card'!MinPct</vt:lpstr>
      <vt:lpstr>Dynamic!Monthly_Payment</vt:lpstr>
      <vt:lpstr>Simple!Monthly_Payment</vt:lpstr>
      <vt:lpstr>'Credit Card'!PayRnd</vt:lpstr>
      <vt:lpstr>Dynamic!Purchase_Price</vt:lpstr>
      <vt:lpstr>Simple!Purchase_Price</vt:lpstr>
      <vt:lpstr>'Credit Card'!Rate</vt:lpstr>
      <vt:lpstr>Dynamic!Rate</vt:lpstr>
      <vt:lpstr>Simple!Rate</vt:lpstr>
      <vt:lpstr>'Credit Card'!StartBal</vt:lpstr>
      <vt:lpstr>'Credit Card'!StartDate</vt:lpstr>
      <vt:lpstr>Dynamic!Term</vt:lpstr>
      <vt:lpstr>Simple!Term</vt:lpstr>
      <vt:lpstr>TermMonths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amortization.xlsx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2006-10-10T01:01:13Z</dcterms:created>
  <dcterms:modified xsi:type="dcterms:W3CDTF">2013-01-23T16:20:36Z</dcterms:modified>
  <cp:category>Excel 2013 Formulas</cp:category>
</cp:coreProperties>
</file>