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17\"/>
    </mc:Choice>
  </mc:AlternateContent>
  <bookViews>
    <workbookView xWindow="-15" yWindow="-15" windowWidth="16020" windowHeight="12030" tabRatio="686"/>
  </bookViews>
  <sheets>
    <sheet name="Intro" sheetId="10" r:id="rId1"/>
    <sheet name="Linear" sheetId="3" r:id="rId2"/>
    <sheet name="Logarithmic" sheetId="4" r:id="rId3"/>
    <sheet name="Power" sheetId="5" r:id="rId4"/>
    <sheet name="Exponential" sheetId="6" r:id="rId5"/>
    <sheet name="Polynomial" sheetId="7" r:id="rId6"/>
    <sheet name="sin function" sheetId="9" r:id="rId7"/>
  </sheets>
  <calcPr calcId="152511"/>
</workbook>
</file>

<file path=xl/calcChain.xml><?xml version="1.0" encoding="utf-8"?>
<calcChain xmlns="http://schemas.openxmlformats.org/spreadsheetml/2006/main">
  <c r="F2" i="6" l="1" a="1"/>
  <c r="G2" i="6" s="1"/>
  <c r="G3" i="6" s="1"/>
  <c r="D2" i="6" a="1"/>
  <c r="D2" i="6" s="1"/>
  <c r="I2" i="3"/>
  <c r="E2" i="3" a="1"/>
  <c r="E2" i="3" s="1"/>
  <c r="E9" i="3"/>
  <c r="G2" i="3" a="1"/>
  <c r="G2" i="3" s="1"/>
  <c r="E2" i="4" a="1"/>
  <c r="E2" i="4" s="1"/>
  <c r="F2" i="7" a="1"/>
  <c r="G2" i="7" s="1"/>
  <c r="E2" i="5" a="1"/>
  <c r="F2" i="5" s="1"/>
  <c r="F3" i="5" s="1"/>
  <c r="A5" i="9"/>
  <c r="A6" i="9" s="1"/>
  <c r="B4" i="9"/>
  <c r="E2" i="5" l="1"/>
  <c r="D9" i="6"/>
  <c r="H2" i="3"/>
  <c r="D10" i="3" s="1"/>
  <c r="D3" i="3"/>
  <c r="E5" i="3"/>
  <c r="D5" i="6"/>
  <c r="E11" i="3"/>
  <c r="E7" i="3"/>
  <c r="E3" i="3"/>
  <c r="H2" i="7"/>
  <c r="F2" i="7"/>
  <c r="F2" i="4"/>
  <c r="C2" i="4" s="1"/>
  <c r="D11" i="6"/>
  <c r="D7" i="6"/>
  <c r="D3" i="6"/>
  <c r="F2" i="6"/>
  <c r="C2" i="6" s="1"/>
  <c r="A7" i="9"/>
  <c r="B6" i="9"/>
  <c r="C6" i="4"/>
  <c r="C8" i="4"/>
  <c r="C10" i="4"/>
  <c r="C3" i="4"/>
  <c r="C5" i="4"/>
  <c r="C11" i="6"/>
  <c r="C3" i="5"/>
  <c r="C5" i="5"/>
  <c r="C7" i="5"/>
  <c r="C9" i="5"/>
  <c r="C11" i="5"/>
  <c r="C2" i="5"/>
  <c r="C4" i="5"/>
  <c r="C6" i="5"/>
  <c r="C8" i="5"/>
  <c r="C10" i="5"/>
  <c r="I2" i="7"/>
  <c r="C5" i="7" s="1"/>
  <c r="D6" i="3"/>
  <c r="D4" i="3"/>
  <c r="D2" i="3"/>
  <c r="B5" i="9"/>
  <c r="D11" i="3"/>
  <c r="D9" i="3"/>
  <c r="E10" i="3"/>
  <c r="E8" i="3"/>
  <c r="E6" i="3"/>
  <c r="E4" i="3"/>
  <c r="D10" i="6"/>
  <c r="D8" i="6"/>
  <c r="D6" i="6"/>
  <c r="D4" i="6"/>
  <c r="C9" i="6" l="1"/>
  <c r="C7" i="6"/>
  <c r="C10" i="6"/>
  <c r="C5" i="6"/>
  <c r="C8" i="6"/>
  <c r="C3" i="6"/>
  <c r="C6" i="6"/>
  <c r="C11" i="4"/>
  <c r="C4" i="4"/>
  <c r="D5" i="3"/>
  <c r="D8" i="3"/>
  <c r="C4" i="6"/>
  <c r="C9" i="4"/>
  <c r="D7" i="3"/>
  <c r="C7" i="4"/>
  <c r="C4" i="7"/>
  <c r="A8" i="9"/>
  <c r="B7" i="9"/>
  <c r="C6" i="7"/>
  <c r="C10" i="7"/>
  <c r="C11" i="7"/>
  <c r="C7" i="7"/>
  <c r="C3" i="7"/>
  <c r="C8" i="7"/>
  <c r="C2" i="7"/>
  <c r="C9" i="7"/>
  <c r="A9" i="9" l="1"/>
  <c r="B8" i="9"/>
  <c r="A10" i="9" l="1"/>
  <c r="B9" i="9"/>
  <c r="A11" i="9" l="1"/>
  <c r="B10" i="9"/>
  <c r="B11" i="9" l="1"/>
  <c r="A12" i="9"/>
  <c r="B12" i="9" l="1"/>
  <c r="A13" i="9"/>
  <c r="B13" i="9" l="1"/>
  <c r="A14" i="9"/>
  <c r="B14" i="9" l="1"/>
  <c r="A15" i="9"/>
  <c r="B15" i="9" l="1"/>
  <c r="A16" i="9"/>
  <c r="B16" i="9" l="1"/>
  <c r="A17" i="9"/>
  <c r="B17" i="9" l="1"/>
  <c r="A18" i="9"/>
  <c r="B18" i="9" l="1"/>
  <c r="A19" i="9"/>
  <c r="B19" i="9" l="1"/>
  <c r="A20" i="9"/>
  <c r="B20" i="9" l="1"/>
  <c r="A21" i="9"/>
  <c r="B21" i="9" l="1"/>
  <c r="A22" i="9"/>
  <c r="B22" i="9" l="1"/>
  <c r="A23" i="9"/>
  <c r="B23" i="9" l="1"/>
  <c r="A24" i="9"/>
  <c r="B24" i="9" l="1"/>
  <c r="A25" i="9"/>
  <c r="B25" i="9" l="1"/>
  <c r="A26" i="9"/>
  <c r="B26" i="9" l="1"/>
  <c r="A27" i="9"/>
  <c r="B27" i="9" l="1"/>
  <c r="A28" i="9"/>
  <c r="B28" i="9" l="1"/>
  <c r="A29" i="9"/>
  <c r="B29" i="9" l="1"/>
  <c r="A30" i="9"/>
  <c r="B30" i="9" l="1"/>
  <c r="A31" i="9"/>
  <c r="B31" i="9" l="1"/>
  <c r="A32" i="9"/>
  <c r="B32" i="9" l="1"/>
  <c r="A33" i="9"/>
  <c r="B33" i="9" s="1"/>
  <c r="E3" i="9" a="1"/>
  <c r="F3" i="9" s="1"/>
  <c r="I3" i="9" l="1"/>
  <c r="G3" i="9"/>
  <c r="J3" i="9"/>
  <c r="K3" i="9"/>
  <c r="H3" i="9"/>
  <c r="E3" i="9"/>
  <c r="C31" i="9" l="1"/>
  <c r="C27" i="9"/>
  <c r="C23" i="9"/>
  <c r="C19" i="9"/>
  <c r="C15" i="9"/>
  <c r="C11" i="9"/>
  <c r="C7" i="9"/>
  <c r="C32" i="9"/>
  <c r="C24" i="9"/>
  <c r="C18" i="9"/>
  <c r="C14" i="9"/>
  <c r="C10" i="9"/>
  <c r="C6" i="9"/>
  <c r="C26" i="9"/>
  <c r="C4" i="9"/>
  <c r="C33" i="9"/>
  <c r="C29" i="9"/>
  <c r="C25" i="9"/>
  <c r="C21" i="9"/>
  <c r="C17" i="9"/>
  <c r="C13" i="9"/>
  <c r="C9" i="9"/>
  <c r="C5" i="9"/>
  <c r="C28" i="9"/>
  <c r="C20" i="9"/>
  <c r="C16" i="9"/>
  <c r="C12" i="9"/>
  <c r="C8" i="9"/>
  <c r="C22" i="9"/>
  <c r="C30" i="9"/>
</calcChain>
</file>

<file path=xl/sharedStrings.xml><?xml version="1.0" encoding="utf-8"?>
<sst xmlns="http://schemas.openxmlformats.org/spreadsheetml/2006/main" count="54" uniqueCount="34">
  <si>
    <t>Jan</t>
  </si>
  <si>
    <t>Feb</t>
  </si>
  <si>
    <t>May</t>
  </si>
  <si>
    <t>Month</t>
  </si>
  <si>
    <t>Mar</t>
  </si>
  <si>
    <t>Apr</t>
  </si>
  <si>
    <t>Jun</t>
  </si>
  <si>
    <t>Jul</t>
  </si>
  <si>
    <t>Aug</t>
  </si>
  <si>
    <t>Sep</t>
  </si>
  <si>
    <t>Oct</t>
  </si>
  <si>
    <t>X</t>
  </si>
  <si>
    <t>Y</t>
  </si>
  <si>
    <t>m</t>
  </si>
  <si>
    <t>b</t>
  </si>
  <si>
    <t>Predicted Y</t>
  </si>
  <si>
    <t>Actual Y</t>
  </si>
  <si>
    <t>c</t>
  </si>
  <si>
    <t>TREND Function</t>
  </si>
  <si>
    <t>GROWTH Function</t>
  </si>
  <si>
    <r>
      <t>y=(c</t>
    </r>
    <r>
      <rPr>
        <b/>
        <i/>
        <vertAlign val="subscript"/>
        <sz val="10"/>
        <rFont val="Arial"/>
        <family val="2"/>
      </rPr>
      <t>3</t>
    </r>
    <r>
      <rPr>
        <b/>
        <i/>
        <sz val="10"/>
        <rFont val="Arial"/>
        <family val="2"/>
      </rPr>
      <t>x</t>
    </r>
    <r>
      <rPr>
        <b/>
        <i/>
        <vertAlign val="superscript"/>
        <sz val="10"/>
        <rFont val="Arial"/>
        <family val="2"/>
      </rPr>
      <t>3</t>
    </r>
    <r>
      <rPr>
        <b/>
        <i/>
        <sz val="10"/>
        <rFont val="Arial"/>
        <family val="2"/>
      </rPr>
      <t>) + (c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x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 + (c</t>
    </r>
    <r>
      <rPr>
        <b/>
        <i/>
        <vertAlign val="subscript"/>
        <sz val="10"/>
        <rFont val="Arial"/>
        <family val="2"/>
      </rPr>
      <t>1</t>
    </r>
    <r>
      <rPr>
        <b/>
        <i/>
        <sz val="10"/>
        <rFont val="Arial"/>
        <family val="2"/>
      </rPr>
      <t>x) +b</t>
    </r>
  </si>
  <si>
    <t>Fitting a SIN curve using a 6th order polynomial</t>
  </si>
  <si>
    <t>y=mx +b</t>
  </si>
  <si>
    <t>y = (c * LN(x)) - b</t>
  </si>
  <si>
    <t>This workbook contains examples of the trendlines</t>
  </si>
  <si>
    <t>available in Excel. It also contains formulas that</t>
  </si>
  <si>
    <t>demonstrate how to determine the values used in</t>
  </si>
  <si>
    <t>the trendline equations.</t>
  </si>
  <si>
    <r>
      <t>R</t>
    </r>
    <r>
      <rPr>
        <b/>
        <vertAlign val="superscript"/>
        <sz val="10"/>
        <color theme="0"/>
        <rFont val="Arial"/>
        <family val="2"/>
      </rPr>
      <t>2</t>
    </r>
  </si>
  <si>
    <r>
      <t>c</t>
    </r>
    <r>
      <rPr>
        <b/>
        <vertAlign val="subscript"/>
        <sz val="10"/>
        <color theme="0"/>
        <rFont val="Arial"/>
        <family val="2"/>
      </rPr>
      <t>3</t>
    </r>
  </si>
  <si>
    <r>
      <t>c</t>
    </r>
    <r>
      <rPr>
        <b/>
        <vertAlign val="subscript"/>
        <sz val="10"/>
        <color theme="0"/>
        <rFont val="Arial"/>
        <family val="2"/>
      </rPr>
      <t>2</t>
    </r>
  </si>
  <si>
    <r>
      <t>c</t>
    </r>
    <r>
      <rPr>
        <b/>
        <vertAlign val="subscript"/>
        <sz val="10"/>
        <color theme="0"/>
        <rFont val="Arial"/>
        <family val="2"/>
      </rPr>
      <t>1</t>
    </r>
  </si>
  <si>
    <r>
      <t>y=cx</t>
    </r>
    <r>
      <rPr>
        <b/>
        <i/>
        <vertAlign val="superscript"/>
        <sz val="11"/>
        <rFont val="Calibri"/>
        <family val="2"/>
        <scheme val="minor"/>
      </rPr>
      <t>b</t>
    </r>
  </si>
  <si>
    <r>
      <t>y=ce</t>
    </r>
    <r>
      <rPr>
        <b/>
        <i/>
        <vertAlign val="superscript"/>
        <sz val="11"/>
        <rFont val="Calibri"/>
        <family val="2"/>
        <scheme val="minor"/>
      </rPr>
      <t>bx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</si>
</sst>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vertAlign val="subscript"/>
      <sz val="1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sz val="10"/>
      <color theme="0"/>
      <name val="Arial"/>
      <family val="2"/>
    </font>
    <font>
      <b/>
      <vertAlign val="superscript"/>
      <sz val="10"/>
      <color theme="0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vertAlign val="subscript"/>
      <sz val="10"/>
      <color theme="0"/>
      <name val="Arial"/>
      <family val="2"/>
    </font>
    <font>
      <b/>
      <i/>
      <sz val="11"/>
      <name val="Calibri"/>
      <family val="2"/>
      <scheme val="minor"/>
    </font>
    <font>
      <b/>
      <i/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16" fontId="0" fillId="0" borderId="0" xfId="0" applyNumberFormat="1"/>
    <xf numFmtId="165" fontId="0" fillId="0" borderId="0" xfId="1" applyNumberFormat="1" applyFont="1"/>
    <xf numFmtId="0" fontId="2" fillId="0" borderId="0" xfId="0" applyFont="1" applyAlignment="1">
      <alignment horizontal="center"/>
    </xf>
    <xf numFmtId="165" fontId="0" fillId="0" borderId="0" xfId="0" applyNumberFormat="1"/>
    <xf numFmtId="166" fontId="0" fillId="0" borderId="0" xfId="1" applyNumberFormat="1" applyFont="1"/>
    <xf numFmtId="164" fontId="1" fillId="0" borderId="0" xfId="1" applyNumberFormat="1"/>
    <xf numFmtId="166" fontId="1" fillId="0" borderId="0" xfId="1" applyNumberFormat="1"/>
    <xf numFmtId="0" fontId="5" fillId="0" borderId="0" xfId="0" applyFont="1"/>
    <xf numFmtId="43" fontId="0" fillId="0" borderId="0" xfId="0" applyNumberFormat="1"/>
    <xf numFmtId="0" fontId="2" fillId="0" borderId="0" xfId="0" applyFont="1" applyFill="1" applyAlignment="1">
      <alignment horizontal="center"/>
    </xf>
    <xf numFmtId="165" fontId="4" fillId="0" borderId="0" xfId="0" applyNumberFormat="1" applyFont="1"/>
    <xf numFmtId="0" fontId="0" fillId="0" borderId="1" xfId="0" applyFill="1" applyBorder="1"/>
    <xf numFmtId="16" fontId="0" fillId="0" borderId="2" xfId="0" applyNumberFormat="1" applyBorder="1"/>
    <xf numFmtId="167" fontId="0" fillId="0" borderId="2" xfId="0" applyNumberFormat="1" applyBorder="1"/>
    <xf numFmtId="165" fontId="0" fillId="0" borderId="2" xfId="1" applyNumberFormat="1" applyFont="1" applyBorder="1"/>
    <xf numFmtId="166" fontId="0" fillId="0" borderId="2" xfId="1" applyNumberFormat="1" applyFont="1" applyBorder="1"/>
    <xf numFmtId="164" fontId="0" fillId="0" borderId="2" xfId="1" applyNumberFormat="1" applyFont="1" applyBorder="1"/>
    <xf numFmtId="0" fontId="2" fillId="3" borderId="2" xfId="0" applyFont="1" applyFill="1" applyBorder="1"/>
    <xf numFmtId="0" fontId="2" fillId="3" borderId="2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0" borderId="2" xfId="0" applyBorder="1"/>
    <xf numFmtId="166" fontId="1" fillId="0" borderId="2" xfId="1" applyNumberFormat="1" applyBorder="1"/>
    <xf numFmtId="164" fontId="1" fillId="0" borderId="2" xfId="1" applyNumberFormat="1" applyBorder="1"/>
    <xf numFmtId="0" fontId="9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10" fillId="0" borderId="0" xfId="0" applyFont="1"/>
    <xf numFmtId="0" fontId="7" fillId="4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7" fillId="4" borderId="3" xfId="0" applyFont="1" applyFill="1" applyBorder="1" applyAlignment="1">
      <alignment horizontal="center"/>
    </xf>
    <xf numFmtId="0" fontId="12" fillId="0" borderId="0" xfId="0" applyFont="1"/>
  </cellXfs>
  <cellStyles count="2">
    <cellStyle name="Comma" xfId="1" builtinId="3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Trendline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581211723534558"/>
                  <c:y val="-0.13026939340915719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Linear!$B$2:$B$11</c:f>
              <c:numCache>
                <c:formatCode>0.0</c:formatCode>
                <c:ptCount val="10"/>
                <c:pt idx="0">
                  <c:v>0.95</c:v>
                </c:pt>
                <c:pt idx="1">
                  <c:v>2</c:v>
                </c:pt>
                <c:pt idx="2">
                  <c:v>3.5</c:v>
                </c:pt>
                <c:pt idx="3">
                  <c:v>4</c:v>
                </c:pt>
                <c:pt idx="4">
                  <c:v>5.2</c:v>
                </c:pt>
                <c:pt idx="5">
                  <c:v>6</c:v>
                </c:pt>
                <c:pt idx="6">
                  <c:v>7</c:v>
                </c:pt>
                <c:pt idx="7">
                  <c:v>8.6999999999999993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Linear!$C$2:$C$11</c:f>
              <c:numCache>
                <c:formatCode>_(* #,##0_);_(* \(#,##0\);_(* "-"??_);_(@_)</c:formatCode>
                <c:ptCount val="10"/>
                <c:pt idx="0">
                  <c:v>14</c:v>
                </c:pt>
                <c:pt idx="1">
                  <c:v>32</c:v>
                </c:pt>
                <c:pt idx="2">
                  <c:v>55</c:v>
                </c:pt>
                <c:pt idx="3">
                  <c:v>194</c:v>
                </c:pt>
                <c:pt idx="4">
                  <c:v>322</c:v>
                </c:pt>
                <c:pt idx="5">
                  <c:v>844</c:v>
                </c:pt>
                <c:pt idx="6">
                  <c:v>755</c:v>
                </c:pt>
                <c:pt idx="7">
                  <c:v>1544</c:v>
                </c:pt>
                <c:pt idx="8">
                  <c:v>2044</c:v>
                </c:pt>
                <c:pt idx="9">
                  <c:v>3022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698144"/>
        <c:axId val="940698536"/>
      </c:scatterChart>
      <c:valAx>
        <c:axId val="940698144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98536"/>
        <c:crosses val="autoZero"/>
        <c:crossBetween val="midCat"/>
        <c:majorUnit val="1"/>
      </c:valAx>
      <c:valAx>
        <c:axId val="94069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9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Logarithmic Trendline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3981189851268592"/>
                  <c:y val="-0.21151793525809273"/>
                </c:manualLayout>
              </c:layout>
              <c:numFmt formatCode="0.0000" sourceLinked="0"/>
              <c:spPr>
                <a:solidFill>
                  <a:srgbClr val="FFFFFF"/>
                </a:solidFill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Logarithmic!$A$2:$A$11</c:f>
              <c:numCache>
                <c:formatCode>0.0</c:formatCode>
                <c:ptCount val="10"/>
                <c:pt idx="0">
                  <c:v>0.95</c:v>
                </c:pt>
                <c:pt idx="1">
                  <c:v>2</c:v>
                </c:pt>
                <c:pt idx="2">
                  <c:v>3.5</c:v>
                </c:pt>
                <c:pt idx="3">
                  <c:v>4</c:v>
                </c:pt>
                <c:pt idx="4">
                  <c:v>5.2</c:v>
                </c:pt>
                <c:pt idx="5">
                  <c:v>6</c:v>
                </c:pt>
                <c:pt idx="6">
                  <c:v>7</c:v>
                </c:pt>
                <c:pt idx="7">
                  <c:v>8.6999999999999993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Logarithmic!$B$2:$B$11</c:f>
              <c:numCache>
                <c:formatCode>_(* #,##0_);_(* \(#,##0\);_(* "-"??_);_(@_)</c:formatCode>
                <c:ptCount val="10"/>
                <c:pt idx="0">
                  <c:v>14</c:v>
                </c:pt>
                <c:pt idx="1">
                  <c:v>32</c:v>
                </c:pt>
                <c:pt idx="2">
                  <c:v>55</c:v>
                </c:pt>
                <c:pt idx="3">
                  <c:v>194</c:v>
                </c:pt>
                <c:pt idx="4">
                  <c:v>322</c:v>
                </c:pt>
                <c:pt idx="5">
                  <c:v>844</c:v>
                </c:pt>
                <c:pt idx="6">
                  <c:v>755</c:v>
                </c:pt>
                <c:pt idx="7">
                  <c:v>1544</c:v>
                </c:pt>
                <c:pt idx="8">
                  <c:v>2044</c:v>
                </c:pt>
                <c:pt idx="9">
                  <c:v>3022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699320"/>
        <c:axId val="940699712"/>
      </c:scatterChart>
      <c:valAx>
        <c:axId val="9406993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99712"/>
        <c:crosses val="autoZero"/>
        <c:crossBetween val="midCat"/>
        <c:majorUnit val="1"/>
      </c:valAx>
      <c:valAx>
        <c:axId val="94069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9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Trendline</a:t>
            </a:r>
          </a:p>
        </c:rich>
      </c:tx>
      <c:layout>
        <c:manualLayout>
          <c:xMode val="edge"/>
          <c:yMode val="edge"/>
          <c:x val="0.39148884514435695"/>
          <c:y val="4.9261446485855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73745455566325"/>
          <c:y val="0.14084290244969383"/>
          <c:w val="0.80492974551171381"/>
          <c:h val="0.733810148731408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8661132983377078"/>
                  <c:y val="-0.225936497521143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Power!$A$2:$A$11</c:f>
              <c:numCache>
                <c:formatCode>0.0</c:formatCode>
                <c:ptCount val="10"/>
                <c:pt idx="0">
                  <c:v>0.95</c:v>
                </c:pt>
                <c:pt idx="1">
                  <c:v>2</c:v>
                </c:pt>
                <c:pt idx="2">
                  <c:v>3.5</c:v>
                </c:pt>
                <c:pt idx="3">
                  <c:v>4</c:v>
                </c:pt>
                <c:pt idx="4">
                  <c:v>5.2</c:v>
                </c:pt>
                <c:pt idx="5">
                  <c:v>6</c:v>
                </c:pt>
                <c:pt idx="6">
                  <c:v>7</c:v>
                </c:pt>
                <c:pt idx="7">
                  <c:v>8.6999999999999993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Power!$B$2:$B$11</c:f>
              <c:numCache>
                <c:formatCode>_(* #,##0_);_(* \(#,##0\);_(* "-"??_);_(@_)</c:formatCode>
                <c:ptCount val="10"/>
                <c:pt idx="0">
                  <c:v>14</c:v>
                </c:pt>
                <c:pt idx="1">
                  <c:v>32</c:v>
                </c:pt>
                <c:pt idx="2">
                  <c:v>55</c:v>
                </c:pt>
                <c:pt idx="3">
                  <c:v>194</c:v>
                </c:pt>
                <c:pt idx="4">
                  <c:v>322</c:v>
                </c:pt>
                <c:pt idx="5">
                  <c:v>844</c:v>
                </c:pt>
                <c:pt idx="6">
                  <c:v>755</c:v>
                </c:pt>
                <c:pt idx="7">
                  <c:v>1544</c:v>
                </c:pt>
                <c:pt idx="8">
                  <c:v>2044</c:v>
                </c:pt>
                <c:pt idx="9">
                  <c:v>3022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00496"/>
        <c:axId val="940700888"/>
      </c:scatterChart>
      <c:valAx>
        <c:axId val="940700496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0888"/>
        <c:crosses val="autoZero"/>
        <c:crossBetween val="midCat"/>
        <c:majorUnit val="1"/>
      </c:valAx>
      <c:valAx>
        <c:axId val="94070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0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Exponential Trendline</a:t>
            </a:r>
          </a:p>
        </c:rich>
      </c:tx>
      <c:layout>
        <c:manualLayout>
          <c:xMode val="edge"/>
          <c:yMode val="edge"/>
          <c:x val="0.34848118985126858"/>
          <c:y val="3.55030621172353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7682371936004"/>
          <c:y val="0.12621254374453195"/>
          <c:w val="0.81162483487450476"/>
          <c:h val="0.7436111111111112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8845538057742784"/>
                  <c:y val="4.045421405657626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Exponential!$A$2:$A$11</c:f>
              <c:numCache>
                <c:formatCode>0.0</c:formatCode>
                <c:ptCount val="10"/>
                <c:pt idx="0">
                  <c:v>0.95</c:v>
                </c:pt>
                <c:pt idx="1">
                  <c:v>2</c:v>
                </c:pt>
                <c:pt idx="2">
                  <c:v>3.5</c:v>
                </c:pt>
                <c:pt idx="3">
                  <c:v>4</c:v>
                </c:pt>
                <c:pt idx="4">
                  <c:v>5.2</c:v>
                </c:pt>
                <c:pt idx="5">
                  <c:v>6</c:v>
                </c:pt>
                <c:pt idx="6">
                  <c:v>7</c:v>
                </c:pt>
                <c:pt idx="7">
                  <c:v>8.6999999999999993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Exponential!$B$2:$B$11</c:f>
              <c:numCache>
                <c:formatCode>_(* #,##0_);_(* \(#,##0\);_(* "-"??_);_(@_)</c:formatCode>
                <c:ptCount val="10"/>
                <c:pt idx="0">
                  <c:v>14</c:v>
                </c:pt>
                <c:pt idx="1">
                  <c:v>32</c:v>
                </c:pt>
                <c:pt idx="2">
                  <c:v>55</c:v>
                </c:pt>
                <c:pt idx="3">
                  <c:v>194</c:v>
                </c:pt>
                <c:pt idx="4">
                  <c:v>322</c:v>
                </c:pt>
                <c:pt idx="5">
                  <c:v>844</c:v>
                </c:pt>
                <c:pt idx="6">
                  <c:v>755</c:v>
                </c:pt>
                <c:pt idx="7">
                  <c:v>1544</c:v>
                </c:pt>
                <c:pt idx="8">
                  <c:v>2044</c:v>
                </c:pt>
                <c:pt idx="9">
                  <c:v>3022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01672"/>
        <c:axId val="940702064"/>
      </c:scatterChart>
      <c:valAx>
        <c:axId val="940701672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2064"/>
        <c:crosses val="autoZero"/>
        <c:crossBetween val="midCat"/>
        <c:majorUnit val="1"/>
      </c:valAx>
      <c:valAx>
        <c:axId val="94070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3rd-Order Polynomial Trendline</a:t>
            </a:r>
          </a:p>
        </c:rich>
      </c:tx>
      <c:layout>
        <c:manualLayout>
          <c:xMode val="edge"/>
          <c:yMode val="edge"/>
          <c:x val="0.28177402303878685"/>
          <c:y val="3.458223972003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70144912345066"/>
          <c:y val="0.12659120734908136"/>
          <c:w val="0.84615532437130403"/>
          <c:h val="0.804245680227471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8572834645669292"/>
                  <c:y val="5.370734908136483E-3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Polynomial!$A$2:$A$11</c:f>
              <c:numCache>
                <c:formatCode>0.0</c:formatCode>
                <c:ptCount val="10"/>
                <c:pt idx="0">
                  <c:v>0.95</c:v>
                </c:pt>
                <c:pt idx="1">
                  <c:v>2</c:v>
                </c:pt>
                <c:pt idx="2">
                  <c:v>3.5</c:v>
                </c:pt>
                <c:pt idx="3">
                  <c:v>4</c:v>
                </c:pt>
                <c:pt idx="4">
                  <c:v>5.2</c:v>
                </c:pt>
                <c:pt idx="5">
                  <c:v>6</c:v>
                </c:pt>
                <c:pt idx="6">
                  <c:v>7</c:v>
                </c:pt>
                <c:pt idx="7">
                  <c:v>8.6999999999999993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Polynomial!$B$2:$B$11</c:f>
              <c:numCache>
                <c:formatCode>_(* #,##0_);_(* \(#,##0\);_(* "-"??_);_(@_)</c:formatCode>
                <c:ptCount val="10"/>
                <c:pt idx="0">
                  <c:v>14</c:v>
                </c:pt>
                <c:pt idx="1">
                  <c:v>32</c:v>
                </c:pt>
                <c:pt idx="2">
                  <c:v>55</c:v>
                </c:pt>
                <c:pt idx="3">
                  <c:v>194</c:v>
                </c:pt>
                <c:pt idx="4">
                  <c:v>322</c:v>
                </c:pt>
                <c:pt idx="5">
                  <c:v>844</c:v>
                </c:pt>
                <c:pt idx="6">
                  <c:v>755</c:v>
                </c:pt>
                <c:pt idx="7">
                  <c:v>1544</c:v>
                </c:pt>
                <c:pt idx="8">
                  <c:v>2044</c:v>
                </c:pt>
                <c:pt idx="9">
                  <c:v>3022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02848"/>
        <c:axId val="940703240"/>
      </c:scatterChart>
      <c:valAx>
        <c:axId val="94070284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3240"/>
        <c:crosses val="autoZero"/>
        <c:crossBetween val="midCat"/>
        <c:majorUnit val="1"/>
      </c:valAx>
      <c:valAx>
        <c:axId val="940703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102564102564111E-2"/>
          <c:y val="5.0561797752809001E-2"/>
          <c:w val="0.91153846153846152"/>
          <c:h val="0.902621722846441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0.11380577427821523"/>
                  <c:y val="-9.9820647419072622E-2"/>
                </c:manualLayout>
              </c:layout>
              <c:numFmt formatCode="General" sourceLinked="0"/>
              <c:spPr>
                <a:solidFill>
                  <a:srgbClr val="FFFFFF"/>
                </a:solidFill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1"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'sin function'!$A$4:$A$33</c:f>
              <c:numCache>
                <c:formatCode>General</c:formatCode>
                <c:ptCount val="30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  <c:pt idx="21">
                  <c:v>6.25</c:v>
                </c:pt>
                <c:pt idx="22">
                  <c:v>6.5</c:v>
                </c:pt>
                <c:pt idx="23">
                  <c:v>6.75</c:v>
                </c:pt>
                <c:pt idx="24">
                  <c:v>7</c:v>
                </c:pt>
                <c:pt idx="25">
                  <c:v>7.25</c:v>
                </c:pt>
                <c:pt idx="26">
                  <c:v>7.5</c:v>
                </c:pt>
                <c:pt idx="27">
                  <c:v>7.75</c:v>
                </c:pt>
                <c:pt idx="28">
                  <c:v>8</c:v>
                </c:pt>
                <c:pt idx="29">
                  <c:v>8.25</c:v>
                </c:pt>
              </c:numCache>
            </c:numRef>
          </c:xVal>
          <c:yVal>
            <c:numRef>
              <c:f>'sin function'!$B$4:$B$33</c:f>
              <c:numCache>
                <c:formatCode>General</c:formatCode>
                <c:ptCount val="30"/>
                <c:pt idx="0">
                  <c:v>0.8414709848078965</c:v>
                </c:pt>
                <c:pt idx="1">
                  <c:v>0.9489846193555862</c:v>
                </c:pt>
                <c:pt idx="2">
                  <c:v>0.99749498660405445</c:v>
                </c:pt>
                <c:pt idx="3">
                  <c:v>0.98398594687393692</c:v>
                </c:pt>
                <c:pt idx="4">
                  <c:v>0.90929742682568171</c:v>
                </c:pt>
                <c:pt idx="5">
                  <c:v>0.7780731968879212</c:v>
                </c:pt>
                <c:pt idx="6">
                  <c:v>0.59847214410395655</c:v>
                </c:pt>
                <c:pt idx="7">
                  <c:v>0.38166099205233167</c:v>
                </c:pt>
                <c:pt idx="8">
                  <c:v>0.14112000805986721</c:v>
                </c:pt>
                <c:pt idx="9">
                  <c:v>-0.10819513453010837</c:v>
                </c:pt>
                <c:pt idx="10">
                  <c:v>-0.35078322768961984</c:v>
                </c:pt>
                <c:pt idx="11">
                  <c:v>-0.57156131874234373</c:v>
                </c:pt>
                <c:pt idx="12">
                  <c:v>-0.7568024953079282</c:v>
                </c:pt>
                <c:pt idx="13">
                  <c:v>-0.8949893582285835</c:v>
                </c:pt>
                <c:pt idx="14">
                  <c:v>-0.97753011766509701</c:v>
                </c:pt>
                <c:pt idx="15">
                  <c:v>-0.99929278897537799</c:v>
                </c:pt>
                <c:pt idx="16">
                  <c:v>-0.95892427466313845</c:v>
                </c:pt>
                <c:pt idx="17">
                  <c:v>-0.85893449342659201</c:v>
                </c:pt>
                <c:pt idx="18">
                  <c:v>-0.70554032557039192</c:v>
                </c:pt>
                <c:pt idx="19">
                  <c:v>-0.50827907749925838</c:v>
                </c:pt>
                <c:pt idx="20">
                  <c:v>-0.27941549819892586</c:v>
                </c:pt>
                <c:pt idx="21">
                  <c:v>-3.3179216547556817E-2</c:v>
                </c:pt>
                <c:pt idx="22">
                  <c:v>0.21511998808781552</c:v>
                </c:pt>
                <c:pt idx="23">
                  <c:v>0.45004407378061762</c:v>
                </c:pt>
                <c:pt idx="24">
                  <c:v>0.65698659871878906</c:v>
                </c:pt>
                <c:pt idx="25">
                  <c:v>0.82308087901150551</c:v>
                </c:pt>
                <c:pt idx="26">
                  <c:v>0.9379999767747389</c:v>
                </c:pt>
                <c:pt idx="27">
                  <c:v>0.99459877911117611</c:v>
                </c:pt>
                <c:pt idx="28">
                  <c:v>0.98935824662338179</c:v>
                </c:pt>
                <c:pt idx="29">
                  <c:v>0.92260421023934025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704024"/>
        <c:axId val="940704416"/>
      </c:scatterChart>
      <c:valAx>
        <c:axId val="940704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4416"/>
        <c:crosses val="autoZero"/>
        <c:crossBetween val="midCat"/>
      </c:valAx>
      <c:valAx>
        <c:axId val="9407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704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14</xdr:row>
      <xdr:rowOff>76200</xdr:rowOff>
    </xdr:from>
    <xdr:to>
      <xdr:col>6</xdr:col>
      <xdr:colOff>304800</xdr:colOff>
      <xdr:row>28</xdr:row>
      <xdr:rowOff>152400</xdr:rowOff>
    </xdr:to>
    <xdr:graphicFrame macro="">
      <xdr:nvGraphicFramePr>
        <xdr:cNvPr id="614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12</xdr:row>
      <xdr:rowOff>114300</xdr:rowOff>
    </xdr:from>
    <xdr:to>
      <xdr:col>7</xdr:col>
      <xdr:colOff>200024</xdr:colOff>
      <xdr:row>27</xdr:row>
      <xdr:rowOff>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12</xdr:row>
      <xdr:rowOff>95250</xdr:rowOff>
    </xdr:from>
    <xdr:to>
      <xdr:col>7</xdr:col>
      <xdr:colOff>85725</xdr:colOff>
      <xdr:row>26</xdr:row>
      <xdr:rowOff>171450</xdr:rowOff>
    </xdr:to>
    <xdr:graphicFrame macro="">
      <xdr:nvGraphicFramePr>
        <xdr:cNvPr id="717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12</xdr:row>
      <xdr:rowOff>66675</xdr:rowOff>
    </xdr:from>
    <xdr:to>
      <xdr:col>6</xdr:col>
      <xdr:colOff>57150</xdr:colOff>
      <xdr:row>26</xdr:row>
      <xdr:rowOff>142875</xdr:rowOff>
    </xdr:to>
    <xdr:graphicFrame macro="">
      <xdr:nvGraphicFramePr>
        <xdr:cNvPr id="819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11</xdr:row>
      <xdr:rowOff>142875</xdr:rowOff>
    </xdr:from>
    <xdr:to>
      <xdr:col>6</xdr:col>
      <xdr:colOff>400049</xdr:colOff>
      <xdr:row>26</xdr:row>
      <xdr:rowOff>28575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66675</xdr:rowOff>
    </xdr:from>
    <xdr:to>
      <xdr:col>14</xdr:col>
      <xdr:colOff>38100</xdr:colOff>
      <xdr:row>28</xdr:row>
      <xdr:rowOff>66675</xdr:rowOff>
    </xdr:to>
    <xdr:graphicFrame macro="">
      <xdr:nvGraphicFramePr>
        <xdr:cNvPr id="1024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0.12056</cdr:x>
      <cdr:y>0.85822</cdr:y>
    </cdr:from>
    <cdr:to>
      <cdr:x>0.63244</cdr:x>
      <cdr:y>0.91054</cdr:y>
    </cdr:to>
    <cdr:sp macro="" textlink="">
      <cdr:nvSpPr>
        <cdr:cNvPr id="1126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1696" y="3923774"/>
          <a:ext cx="3276429" cy="2392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The Trendline is such a good fit that you can't see it!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4"/>
  <sheetViews>
    <sheetView showGridLines="0" tabSelected="1" workbookViewId="0"/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3"/>
  <sheetViews>
    <sheetView showGridLines="0" workbookViewId="0"/>
  </sheetViews>
  <sheetFormatPr defaultRowHeight="15" x14ac:dyDescent="0.25"/>
  <cols>
    <col min="1" max="1" width="7" customWidth="1"/>
    <col min="2" max="2" width="6.28515625" customWidth="1"/>
    <col min="3" max="3" width="10.28515625" customWidth="1"/>
    <col min="4" max="4" width="13.28515625" customWidth="1"/>
    <col min="5" max="5" width="15.7109375" bestFit="1" customWidth="1"/>
    <col min="6" max="6" width="13" customWidth="1"/>
  </cols>
  <sheetData>
    <row r="1" spans="1:10" x14ac:dyDescent="0.25">
      <c r="A1" s="19" t="s">
        <v>3</v>
      </c>
      <c r="B1" s="20" t="s">
        <v>11</v>
      </c>
      <c r="C1" s="20" t="s">
        <v>16</v>
      </c>
      <c r="D1" s="19" t="s">
        <v>15</v>
      </c>
      <c r="E1" s="19" t="s">
        <v>18</v>
      </c>
      <c r="F1" s="4"/>
      <c r="G1" s="21" t="s">
        <v>13</v>
      </c>
      <c r="H1" s="21" t="s">
        <v>14</v>
      </c>
      <c r="I1" s="21" t="s">
        <v>28</v>
      </c>
    </row>
    <row r="2" spans="1:10" x14ac:dyDescent="0.25">
      <c r="A2" s="14" t="s">
        <v>0</v>
      </c>
      <c r="B2" s="15">
        <v>0.95</v>
      </c>
      <c r="C2" s="16">
        <v>14</v>
      </c>
      <c r="D2" s="17">
        <f t="shared" ref="D2:D11" si="0">(B2*$G$2)+$H$2</f>
        <v>-527.25534304877601</v>
      </c>
      <c r="E2" s="18">
        <f t="array" ref="E2:E11">TREND(C2:C11,B2:B11)</f>
        <v>-527.25534304877601</v>
      </c>
      <c r="G2" s="13">
        <f t="array" ref="G2:H2">LINEST(C2:C11,B2:B11)</f>
        <v>300.92963565608881</v>
      </c>
      <c r="H2" s="13">
        <v>-813.13849692206043</v>
      </c>
      <c r="I2" s="13">
        <f>RSQ(B2:B11,C2:C11)</f>
        <v>0.81850326505532878</v>
      </c>
      <c r="J2" s="12"/>
    </row>
    <row r="3" spans="1:10" x14ac:dyDescent="0.25">
      <c r="A3" s="14" t="s">
        <v>1</v>
      </c>
      <c r="B3" s="15">
        <v>2</v>
      </c>
      <c r="C3" s="16">
        <v>32</v>
      </c>
      <c r="D3" s="17">
        <f t="shared" si="0"/>
        <v>-211.27922560988281</v>
      </c>
      <c r="E3" s="18">
        <v>-211.27922560988281</v>
      </c>
    </row>
    <row r="4" spans="1:10" x14ac:dyDescent="0.25">
      <c r="A4" s="14" t="s">
        <v>4</v>
      </c>
      <c r="B4" s="15">
        <v>3.5</v>
      </c>
      <c r="C4" s="16">
        <v>55</v>
      </c>
      <c r="D4" s="17">
        <f t="shared" si="0"/>
        <v>240.11522787425031</v>
      </c>
      <c r="E4" s="18">
        <v>240.11522787425031</v>
      </c>
      <c r="G4" s="9" t="s">
        <v>22</v>
      </c>
    </row>
    <row r="5" spans="1:10" x14ac:dyDescent="0.25">
      <c r="A5" s="14" t="s">
        <v>5</v>
      </c>
      <c r="B5" s="15">
        <v>4</v>
      </c>
      <c r="C5" s="16">
        <v>194</v>
      </c>
      <c r="D5" s="17">
        <f t="shared" si="0"/>
        <v>390.5800457022948</v>
      </c>
      <c r="E5" s="18">
        <v>390.5800457022948</v>
      </c>
    </row>
    <row r="6" spans="1:10" x14ac:dyDescent="0.25">
      <c r="A6" s="14" t="s">
        <v>2</v>
      </c>
      <c r="B6" s="15">
        <v>5.2</v>
      </c>
      <c r="C6" s="16">
        <v>322</v>
      </c>
      <c r="D6" s="17">
        <f t="shared" si="0"/>
        <v>751.69560848960134</v>
      </c>
      <c r="E6" s="18">
        <v>751.69560848960134</v>
      </c>
    </row>
    <row r="7" spans="1:10" x14ac:dyDescent="0.25">
      <c r="A7" s="14" t="s">
        <v>6</v>
      </c>
      <c r="B7" s="15">
        <v>6</v>
      </c>
      <c r="C7" s="16">
        <v>844</v>
      </c>
      <c r="D7" s="17">
        <f t="shared" si="0"/>
        <v>992.43931701447252</v>
      </c>
      <c r="E7" s="18">
        <v>992.43931701447252</v>
      </c>
    </row>
    <row r="8" spans="1:10" x14ac:dyDescent="0.25">
      <c r="A8" s="14" t="s">
        <v>7</v>
      </c>
      <c r="B8" s="15">
        <v>7</v>
      </c>
      <c r="C8" s="16">
        <v>755</v>
      </c>
      <c r="D8" s="17">
        <f t="shared" si="0"/>
        <v>1293.3689526705612</v>
      </c>
      <c r="E8" s="18">
        <v>1293.3689526705612</v>
      </c>
    </row>
    <row r="9" spans="1:10" x14ac:dyDescent="0.25">
      <c r="A9" s="14" t="s">
        <v>8</v>
      </c>
      <c r="B9" s="15">
        <v>8.6999999999999993</v>
      </c>
      <c r="C9" s="16">
        <v>1544</v>
      </c>
      <c r="D9" s="17">
        <f t="shared" si="0"/>
        <v>1804.949333285912</v>
      </c>
      <c r="E9" s="18">
        <v>1804.949333285912</v>
      </c>
    </row>
    <row r="10" spans="1:10" x14ac:dyDescent="0.25">
      <c r="A10" s="14" t="s">
        <v>9</v>
      </c>
      <c r="B10" s="15">
        <v>9</v>
      </c>
      <c r="C10" s="16">
        <v>2044</v>
      </c>
      <c r="D10" s="17">
        <f t="shared" si="0"/>
        <v>1895.2282239827391</v>
      </c>
      <c r="E10" s="18">
        <v>1895.2282239827391</v>
      </c>
    </row>
    <row r="11" spans="1:10" x14ac:dyDescent="0.25">
      <c r="A11" s="14" t="s">
        <v>10</v>
      </c>
      <c r="B11" s="15">
        <v>10</v>
      </c>
      <c r="C11" s="16">
        <v>3022</v>
      </c>
      <c r="D11" s="17">
        <f t="shared" si="0"/>
        <v>2196.1578596388276</v>
      </c>
      <c r="E11" s="18">
        <v>2196.1578596388276</v>
      </c>
    </row>
    <row r="12" spans="1:10" x14ac:dyDescent="0.25">
      <c r="A12" s="2"/>
      <c r="D12" s="6"/>
      <c r="F12" s="5"/>
    </row>
    <row r="13" spans="1:10" x14ac:dyDescent="0.25">
      <c r="A13" s="2"/>
      <c r="D13" s="6"/>
      <c r="F13" s="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3"/>
  <sheetViews>
    <sheetView showGridLines="0" workbookViewId="0"/>
  </sheetViews>
  <sheetFormatPr defaultRowHeight="15" x14ac:dyDescent="0.25"/>
  <cols>
    <col min="1" max="1" width="6.28515625" customWidth="1"/>
    <col min="2" max="2" width="10.28515625" customWidth="1"/>
    <col min="3" max="3" width="13.28515625" customWidth="1"/>
    <col min="4" max="4" width="6.5703125" customWidth="1"/>
    <col min="5" max="5" width="13" customWidth="1"/>
  </cols>
  <sheetData>
    <row r="1" spans="1:7" x14ac:dyDescent="0.25">
      <c r="A1" s="25" t="s">
        <v>11</v>
      </c>
      <c r="B1" s="25" t="s">
        <v>16</v>
      </c>
      <c r="C1" s="26" t="s">
        <v>15</v>
      </c>
      <c r="D1" s="4"/>
      <c r="E1" s="28" t="s">
        <v>17</v>
      </c>
      <c r="F1" s="28" t="s">
        <v>14</v>
      </c>
      <c r="G1" s="11"/>
    </row>
    <row r="2" spans="1:7" x14ac:dyDescent="0.25">
      <c r="A2" s="15">
        <v>0.95</v>
      </c>
      <c r="B2" s="16">
        <v>14</v>
      </c>
      <c r="C2" s="23">
        <f t="shared" ref="C2:C11" si="0">($E$2*LN(A2))+$F$2</f>
        <v>-744.12750059739506</v>
      </c>
      <c r="E2" s="29">
        <f t="array" ref="E2:F2">LINEST(B2:B11,LN(A2:A11))</f>
        <v>1026.7601932668683</v>
      </c>
      <c r="F2" s="29">
        <v>-691.46158773873924</v>
      </c>
      <c r="G2" s="12"/>
    </row>
    <row r="3" spans="1:7" x14ac:dyDescent="0.25">
      <c r="A3" s="15">
        <v>2</v>
      </c>
      <c r="B3" s="16">
        <v>32</v>
      </c>
      <c r="C3" s="23">
        <f t="shared" si="0"/>
        <v>20.23434533537511</v>
      </c>
    </row>
    <row r="4" spans="1:7" x14ac:dyDescent="0.25">
      <c r="A4" s="15">
        <v>3.5</v>
      </c>
      <c r="B4" s="16">
        <v>55</v>
      </c>
      <c r="C4" s="23">
        <f t="shared" si="0"/>
        <v>594.82555991114043</v>
      </c>
      <c r="E4" s="32" t="s">
        <v>23</v>
      </c>
    </row>
    <row r="5" spans="1:7" x14ac:dyDescent="0.25">
      <c r="A5" s="15">
        <v>4</v>
      </c>
      <c r="B5" s="16">
        <v>194</v>
      </c>
      <c r="C5" s="23">
        <f t="shared" si="0"/>
        <v>731.93027840948946</v>
      </c>
    </row>
    <row r="6" spans="1:7" x14ac:dyDescent="0.25">
      <c r="A6" s="15">
        <v>5.2</v>
      </c>
      <c r="B6" s="16">
        <v>322</v>
      </c>
      <c r="C6" s="23">
        <f t="shared" si="0"/>
        <v>1001.3154613004502</v>
      </c>
    </row>
    <row r="7" spans="1:7" x14ac:dyDescent="0.25">
      <c r="A7" s="15">
        <v>6</v>
      </c>
      <c r="B7" s="16">
        <v>844</v>
      </c>
      <c r="C7" s="23">
        <f t="shared" si="0"/>
        <v>1148.2457111735998</v>
      </c>
    </row>
    <row r="8" spans="1:7" x14ac:dyDescent="0.25">
      <c r="A8" s="15">
        <v>7</v>
      </c>
      <c r="B8" s="16">
        <v>755</v>
      </c>
      <c r="C8" s="23">
        <f t="shared" si="0"/>
        <v>1306.5214929852546</v>
      </c>
    </row>
    <row r="9" spans="1:7" x14ac:dyDescent="0.25">
      <c r="A9" s="15">
        <v>8.6999999999999993</v>
      </c>
      <c r="B9" s="16">
        <v>1544</v>
      </c>
      <c r="C9" s="23">
        <f t="shared" si="0"/>
        <v>1529.7523801871412</v>
      </c>
    </row>
    <row r="10" spans="1:7" x14ac:dyDescent="0.25">
      <c r="A10" s="15">
        <v>9</v>
      </c>
      <c r="B10" s="16">
        <v>2044</v>
      </c>
      <c r="C10" s="23">
        <f t="shared" si="0"/>
        <v>1564.5611439377108</v>
      </c>
    </row>
    <row r="11" spans="1:7" x14ac:dyDescent="0.25">
      <c r="A11" s="15">
        <v>10</v>
      </c>
      <c r="B11" s="16">
        <v>3022</v>
      </c>
      <c r="C11" s="23">
        <f t="shared" si="0"/>
        <v>1672.7411273572375</v>
      </c>
    </row>
    <row r="12" spans="1:7" x14ac:dyDescent="0.25">
      <c r="C12" s="8"/>
    </row>
    <row r="13" spans="1:7" x14ac:dyDescent="0.25">
      <c r="C13" s="8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3"/>
  <sheetViews>
    <sheetView showGridLines="0" workbookViewId="0"/>
  </sheetViews>
  <sheetFormatPr defaultRowHeight="15" x14ac:dyDescent="0.25"/>
  <cols>
    <col min="1" max="1" width="6.28515625" customWidth="1"/>
    <col min="2" max="2" width="10.28515625" customWidth="1"/>
    <col min="3" max="3" width="13.28515625" customWidth="1"/>
    <col min="4" max="4" width="7" customWidth="1"/>
    <col min="5" max="5" width="13" customWidth="1"/>
  </cols>
  <sheetData>
    <row r="1" spans="1:7" x14ac:dyDescent="0.25">
      <c r="A1" s="25" t="s">
        <v>11</v>
      </c>
      <c r="B1" s="25" t="s">
        <v>16</v>
      </c>
      <c r="C1" s="26" t="s">
        <v>15</v>
      </c>
      <c r="D1" s="1"/>
      <c r="E1" s="31" t="s">
        <v>14</v>
      </c>
      <c r="F1" s="31" t="s">
        <v>17</v>
      </c>
    </row>
    <row r="2" spans="1:7" x14ac:dyDescent="0.25">
      <c r="A2" s="15">
        <v>0.95</v>
      </c>
      <c r="B2" s="16">
        <v>14</v>
      </c>
      <c r="C2" s="23">
        <f t="shared" ref="C2:C11" si="0">$F$3*(A2^$E$2)</f>
        <v>6.958407104683566</v>
      </c>
      <c r="D2" s="8"/>
      <c r="E2" s="29">
        <f t="array" ref="E2:F2">LINEST(LN(B2:B11),LN(A2:A11),,TRUE)</f>
        <v>2.4046983954851116</v>
      </c>
      <c r="F2" s="29">
        <v>2.0632954865961906</v>
      </c>
      <c r="G2" s="12"/>
    </row>
    <row r="3" spans="1:7" x14ac:dyDescent="0.25">
      <c r="A3" s="15">
        <v>2</v>
      </c>
      <c r="B3" s="16">
        <v>32</v>
      </c>
      <c r="C3" s="23">
        <f t="shared" si="0"/>
        <v>41.68350135369483</v>
      </c>
      <c r="D3" s="8"/>
      <c r="E3" s="30"/>
      <c r="F3" s="29">
        <f>EXP(F2)</f>
        <v>7.8718687500277662</v>
      </c>
    </row>
    <row r="4" spans="1:7" x14ac:dyDescent="0.25">
      <c r="A4" s="15">
        <v>3.5</v>
      </c>
      <c r="B4" s="16">
        <v>55</v>
      </c>
      <c r="C4" s="23">
        <f t="shared" si="0"/>
        <v>160.10223610950118</v>
      </c>
      <c r="D4" s="8"/>
    </row>
    <row r="5" spans="1:7" x14ac:dyDescent="0.25">
      <c r="A5" s="15">
        <v>4</v>
      </c>
      <c r="B5" s="16">
        <v>194</v>
      </c>
      <c r="C5" s="23">
        <f t="shared" si="0"/>
        <v>220.72449888056767</v>
      </c>
      <c r="D5" s="8"/>
    </row>
    <row r="6" spans="1:7" ht="17.25" x14ac:dyDescent="0.25">
      <c r="A6" s="15">
        <v>5.2</v>
      </c>
      <c r="B6" s="16">
        <v>322</v>
      </c>
      <c r="C6" s="23">
        <f t="shared" si="0"/>
        <v>414.81068617106473</v>
      </c>
      <c r="D6" s="8"/>
      <c r="F6" s="32" t="s">
        <v>32</v>
      </c>
    </row>
    <row r="7" spans="1:7" x14ac:dyDescent="0.25">
      <c r="A7" s="15">
        <v>6</v>
      </c>
      <c r="B7" s="16">
        <v>844</v>
      </c>
      <c r="C7" s="23">
        <f t="shared" si="0"/>
        <v>585.19001551875192</v>
      </c>
      <c r="D7" s="8"/>
    </row>
    <row r="8" spans="1:7" x14ac:dyDescent="0.25">
      <c r="A8" s="15">
        <v>7</v>
      </c>
      <c r="B8" s="16">
        <v>755</v>
      </c>
      <c r="C8" s="23">
        <f t="shared" si="0"/>
        <v>847.78112891890169</v>
      </c>
      <c r="D8" s="8"/>
    </row>
    <row r="9" spans="1:7" x14ac:dyDescent="0.25">
      <c r="A9" s="15">
        <v>8.6999999999999993</v>
      </c>
      <c r="B9" s="16">
        <v>1544</v>
      </c>
      <c r="C9" s="23">
        <f t="shared" si="0"/>
        <v>1430.0073960708314</v>
      </c>
      <c r="D9" s="8"/>
    </row>
    <row r="10" spans="1:7" x14ac:dyDescent="0.25">
      <c r="A10" s="15">
        <v>9</v>
      </c>
      <c r="B10" s="16">
        <v>2044</v>
      </c>
      <c r="C10" s="23">
        <f t="shared" si="0"/>
        <v>1551.4696193653285</v>
      </c>
      <c r="D10" s="8"/>
    </row>
    <row r="11" spans="1:7" x14ac:dyDescent="0.25">
      <c r="A11" s="15">
        <v>10</v>
      </c>
      <c r="B11" s="16">
        <v>3022</v>
      </c>
      <c r="C11" s="23">
        <f t="shared" si="0"/>
        <v>1998.8317526230633</v>
      </c>
      <c r="D11" s="8"/>
    </row>
    <row r="12" spans="1:7" x14ac:dyDescent="0.25">
      <c r="C12" s="8"/>
      <c r="D12" s="8"/>
      <c r="E12" s="5"/>
    </row>
    <row r="13" spans="1:7" x14ac:dyDescent="0.25">
      <c r="C13" s="8"/>
      <c r="D13" s="8"/>
      <c r="E13" s="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3"/>
  <sheetViews>
    <sheetView showGridLines="0" workbookViewId="0"/>
  </sheetViews>
  <sheetFormatPr defaultRowHeight="15" x14ac:dyDescent="0.25"/>
  <cols>
    <col min="1" max="1" width="6.28515625" customWidth="1"/>
    <col min="2" max="2" width="10.28515625" customWidth="1"/>
    <col min="3" max="3" width="13.28515625" customWidth="1"/>
    <col min="4" max="4" width="17.28515625" customWidth="1"/>
    <col min="5" max="5" width="13" customWidth="1"/>
  </cols>
  <sheetData>
    <row r="1" spans="1:8" x14ac:dyDescent="0.25">
      <c r="A1" s="25" t="s">
        <v>11</v>
      </c>
      <c r="B1" s="25" t="s">
        <v>16</v>
      </c>
      <c r="C1" s="26" t="s">
        <v>15</v>
      </c>
      <c r="D1" s="26" t="s">
        <v>19</v>
      </c>
      <c r="E1" s="4"/>
      <c r="F1" s="31" t="s">
        <v>14</v>
      </c>
      <c r="G1" s="31" t="s">
        <v>17</v>
      </c>
    </row>
    <row r="2" spans="1:8" x14ac:dyDescent="0.25">
      <c r="A2" s="15">
        <v>0.95</v>
      </c>
      <c r="B2" s="16">
        <v>14</v>
      </c>
      <c r="C2" s="23">
        <f t="shared" ref="C2:C11" si="0">$G$3*EXP($F$2*A2)</f>
        <v>19.548492034413108</v>
      </c>
      <c r="D2" s="17">
        <f t="array" ref="D2:D11">GROWTH(B2:B11,A2:A11)</f>
        <v>19.548492034413108</v>
      </c>
      <c r="F2" s="29">
        <f t="array" ref="F2:G2">LINEST(LN(B2:B11),A2:A11)</f>
        <v>0.59271920371767717</v>
      </c>
      <c r="G2" s="29">
        <v>2.4098149061350069</v>
      </c>
      <c r="H2" s="12"/>
    </row>
    <row r="3" spans="1:8" x14ac:dyDescent="0.25">
      <c r="A3" s="15">
        <v>2</v>
      </c>
      <c r="B3" s="16">
        <v>32</v>
      </c>
      <c r="C3" s="23">
        <f t="shared" si="0"/>
        <v>36.424925747315882</v>
      </c>
      <c r="D3" s="17">
        <v>36.424925747315882</v>
      </c>
      <c r="G3" s="29">
        <f>EXP(G2)</f>
        <v>11.131900507875816</v>
      </c>
    </row>
    <row r="4" spans="1:8" x14ac:dyDescent="0.25">
      <c r="A4" s="15">
        <v>3.5</v>
      </c>
      <c r="B4" s="16">
        <v>55</v>
      </c>
      <c r="C4" s="23">
        <f t="shared" si="0"/>
        <v>88.617744948831628</v>
      </c>
      <c r="D4" s="17">
        <v>88.617744948831628</v>
      </c>
    </row>
    <row r="5" spans="1:8" x14ac:dyDescent="0.25">
      <c r="A5" s="15">
        <v>4</v>
      </c>
      <c r="B5" s="16">
        <v>194</v>
      </c>
      <c r="C5" s="23">
        <f t="shared" si="0"/>
        <v>119.18676552658576</v>
      </c>
      <c r="D5" s="17">
        <v>119.18676552658576</v>
      </c>
    </row>
    <row r="6" spans="1:8" x14ac:dyDescent="0.25">
      <c r="A6" s="15">
        <v>5.2</v>
      </c>
      <c r="B6" s="16">
        <v>322</v>
      </c>
      <c r="C6" s="23">
        <f t="shared" si="0"/>
        <v>242.73122602724604</v>
      </c>
      <c r="D6" s="17">
        <v>242.73122602724604</v>
      </c>
    </row>
    <row r="7" spans="1:8" ht="17.25" x14ac:dyDescent="0.25">
      <c r="A7" s="15">
        <v>6</v>
      </c>
      <c r="B7" s="16">
        <v>844</v>
      </c>
      <c r="C7" s="23">
        <f t="shared" si="0"/>
        <v>389.99352188758047</v>
      </c>
      <c r="D7" s="17">
        <v>389.99352188758047</v>
      </c>
      <c r="F7" s="32" t="s">
        <v>33</v>
      </c>
    </row>
    <row r="8" spans="1:8" x14ac:dyDescent="0.25">
      <c r="A8" s="15">
        <v>7</v>
      </c>
      <c r="B8" s="16">
        <v>755</v>
      </c>
      <c r="C8" s="23">
        <f t="shared" si="0"/>
        <v>705.45947785466683</v>
      </c>
      <c r="D8" s="17">
        <v>705.45947785466683</v>
      </c>
    </row>
    <row r="9" spans="1:8" x14ac:dyDescent="0.25">
      <c r="A9" s="15">
        <v>8.6999999999999993</v>
      </c>
      <c r="B9" s="16">
        <v>1544</v>
      </c>
      <c r="C9" s="23">
        <f t="shared" si="0"/>
        <v>1932.3110069103786</v>
      </c>
      <c r="D9" s="17">
        <v>1932.3110069103786</v>
      </c>
    </row>
    <row r="10" spans="1:8" x14ac:dyDescent="0.25">
      <c r="A10" s="15">
        <v>9</v>
      </c>
      <c r="B10" s="16">
        <v>2044</v>
      </c>
      <c r="C10" s="23">
        <f t="shared" si="0"/>
        <v>2308.3487927705014</v>
      </c>
      <c r="D10" s="17">
        <v>2308.3487927705014</v>
      </c>
    </row>
    <row r="11" spans="1:8" x14ac:dyDescent="0.25">
      <c r="A11" s="15">
        <v>10</v>
      </c>
      <c r="B11" s="16">
        <v>3022</v>
      </c>
      <c r="C11" s="23">
        <f t="shared" si="0"/>
        <v>4175.5732920193095</v>
      </c>
      <c r="D11" s="17">
        <v>4175.5732920193095</v>
      </c>
    </row>
    <row r="12" spans="1:8" x14ac:dyDescent="0.25">
      <c r="C12" s="8"/>
      <c r="D12" s="5"/>
      <c r="E12" s="5"/>
    </row>
    <row r="13" spans="1:8" x14ac:dyDescent="0.25">
      <c r="C13" s="8"/>
      <c r="D13" s="5"/>
      <c r="E13" s="5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5"/>
  <sheetViews>
    <sheetView showGridLines="0" workbookViewId="0"/>
  </sheetViews>
  <sheetFormatPr defaultRowHeight="15" x14ac:dyDescent="0.25"/>
  <cols>
    <col min="1" max="1" width="6.28515625" customWidth="1"/>
    <col min="2" max="2" width="10.28515625" customWidth="1"/>
    <col min="3" max="3" width="13.28515625" customWidth="1"/>
    <col min="4" max="5" width="11.28515625" customWidth="1"/>
    <col min="6" max="6" width="13.140625" customWidth="1"/>
    <col min="7" max="7" width="14" customWidth="1"/>
  </cols>
  <sheetData>
    <row r="1" spans="1:10" x14ac:dyDescent="0.25">
      <c r="A1" s="25" t="s">
        <v>11</v>
      </c>
      <c r="B1" s="25" t="s">
        <v>16</v>
      </c>
      <c r="C1" s="26" t="s">
        <v>15</v>
      </c>
      <c r="D1" s="1"/>
      <c r="E1" s="4"/>
      <c r="F1" s="31" t="s">
        <v>29</v>
      </c>
      <c r="G1" s="31" t="s">
        <v>30</v>
      </c>
      <c r="H1" s="31" t="s">
        <v>31</v>
      </c>
      <c r="I1" s="31" t="s">
        <v>14</v>
      </c>
    </row>
    <row r="2" spans="1:10" x14ac:dyDescent="0.25">
      <c r="A2" s="15">
        <v>0.95</v>
      </c>
      <c r="B2" s="16">
        <v>14</v>
      </c>
      <c r="C2" s="24">
        <f>($F$2*A2^3)+($G$2*A2^2)+($H$2*A2)+$I$2</f>
        <v>-37.59127906929325</v>
      </c>
      <c r="D2" s="8"/>
      <c r="F2" s="29">
        <f t="array" ref="F2:I2">LINEST(B2:B11,A2:A11^{1,2,3})</f>
        <v>6.5575584956106354</v>
      </c>
      <c r="G2" s="29">
        <v>-56.723903457358631</v>
      </c>
      <c r="H2" s="29">
        <v>224.96720974391567</v>
      </c>
      <c r="I2" s="29">
        <v>-205.73909217092114</v>
      </c>
      <c r="J2" s="12"/>
    </row>
    <row r="3" spans="1:10" x14ac:dyDescent="0.25">
      <c r="A3" s="15">
        <v>2</v>
      </c>
      <c r="B3" s="16">
        <v>32</v>
      </c>
      <c r="C3" s="24">
        <f t="shared" ref="C3:C11" si="0">($F$2*A3^3)+($G$2*A3^2)+($H$2*A3)+$I$2</f>
        <v>69.760181452360769</v>
      </c>
      <c r="D3" s="8"/>
      <c r="E3" s="5"/>
    </row>
    <row r="4" spans="1:10" x14ac:dyDescent="0.25">
      <c r="A4" s="15">
        <v>3.5</v>
      </c>
      <c r="B4" s="16">
        <v>55</v>
      </c>
      <c r="C4" s="24">
        <f t="shared" si="0"/>
        <v>167.93364507944653</v>
      </c>
      <c r="D4" s="8"/>
      <c r="E4" s="5"/>
    </row>
    <row r="5" spans="1:10" x14ac:dyDescent="0.25">
      <c r="A5" s="15">
        <v>4</v>
      </c>
      <c r="B5" s="16">
        <v>194</v>
      </c>
      <c r="C5" s="24">
        <f t="shared" si="0"/>
        <v>206.23103520608413</v>
      </c>
      <c r="D5" s="8"/>
      <c r="E5" s="5"/>
      <c r="F5" s="9" t="s">
        <v>20</v>
      </c>
      <c r="G5" s="9"/>
    </row>
    <row r="6" spans="1:10" x14ac:dyDescent="0.25">
      <c r="A6" s="15">
        <v>5.2</v>
      </c>
      <c r="B6" s="16">
        <v>322</v>
      </c>
      <c r="C6" s="24">
        <f t="shared" si="0"/>
        <v>352.32123396128327</v>
      </c>
      <c r="D6" s="8"/>
      <c r="E6" s="5"/>
    </row>
    <row r="7" spans="1:10" x14ac:dyDescent="0.25">
      <c r="A7" s="15">
        <v>6</v>
      </c>
      <c r="B7" s="16">
        <v>844</v>
      </c>
      <c r="C7" s="24">
        <f t="shared" si="0"/>
        <v>518.4362768795595</v>
      </c>
      <c r="D7" s="8"/>
      <c r="E7" s="5"/>
    </row>
    <row r="8" spans="1:10" x14ac:dyDescent="0.25">
      <c r="A8" s="15">
        <v>7</v>
      </c>
      <c r="B8" s="16">
        <v>755</v>
      </c>
      <c r="C8" s="24">
        <f t="shared" si="0"/>
        <v>838.80267062036387</v>
      </c>
      <c r="D8" s="8"/>
      <c r="E8" s="5"/>
    </row>
    <row r="9" spans="1:10" x14ac:dyDescent="0.25">
      <c r="A9" s="15">
        <v>8.6999999999999993</v>
      </c>
      <c r="B9" s="16">
        <v>1544</v>
      </c>
      <c r="C9" s="24">
        <f t="shared" si="0"/>
        <v>1776.2153219487602</v>
      </c>
      <c r="D9" s="8"/>
      <c r="E9" s="5"/>
    </row>
    <row r="10" spans="1:10" x14ac:dyDescent="0.25">
      <c r="A10" s="15">
        <v>9</v>
      </c>
      <c r="B10" s="16">
        <v>2044</v>
      </c>
      <c r="C10" s="24">
        <f t="shared" si="0"/>
        <v>2004.7897587784246</v>
      </c>
      <c r="D10" s="8"/>
      <c r="E10" s="5"/>
    </row>
    <row r="11" spans="1:10" x14ac:dyDescent="0.25">
      <c r="A11" s="15">
        <v>10</v>
      </c>
      <c r="B11" s="16">
        <v>3022</v>
      </c>
      <c r="C11" s="24">
        <f t="shared" si="0"/>
        <v>2929.1011551430088</v>
      </c>
      <c r="D11" s="8"/>
      <c r="E11" s="5"/>
      <c r="G11" s="10"/>
    </row>
    <row r="12" spans="1:10" x14ac:dyDescent="0.25">
      <c r="B12" s="3"/>
      <c r="C12" s="7"/>
      <c r="D12" s="8"/>
      <c r="E12" s="5"/>
    </row>
    <row r="13" spans="1:10" x14ac:dyDescent="0.25">
      <c r="B13" s="3"/>
      <c r="C13" s="7"/>
      <c r="D13" s="8"/>
      <c r="E13" s="5"/>
    </row>
    <row r="14" spans="1:10" x14ac:dyDescent="0.25">
      <c r="B14" s="3"/>
      <c r="C14" s="7"/>
    </row>
    <row r="15" spans="1:10" x14ac:dyDescent="0.25">
      <c r="B15" s="3"/>
      <c r="C15" s="7"/>
    </row>
    <row r="16" spans="1:10" x14ac:dyDescent="0.25">
      <c r="B16" s="3"/>
      <c r="C16" s="7"/>
    </row>
    <row r="17" spans="2:3" x14ac:dyDescent="0.25">
      <c r="B17" s="3"/>
      <c r="C17" s="7"/>
    </row>
    <row r="18" spans="2:3" x14ac:dyDescent="0.25">
      <c r="B18" s="3"/>
      <c r="C18" s="7"/>
    </row>
    <row r="19" spans="2:3" x14ac:dyDescent="0.25">
      <c r="B19" s="3"/>
      <c r="C19" s="7"/>
    </row>
    <row r="20" spans="2:3" x14ac:dyDescent="0.25">
      <c r="B20" s="3"/>
      <c r="C20" s="7"/>
    </row>
    <row r="21" spans="2:3" x14ac:dyDescent="0.25">
      <c r="B21" s="3"/>
      <c r="C21" s="7"/>
    </row>
    <row r="22" spans="2:3" x14ac:dyDescent="0.25">
      <c r="B22" s="3"/>
    </row>
    <row r="23" spans="2:3" x14ac:dyDescent="0.25">
      <c r="B23" s="3"/>
    </row>
    <row r="24" spans="2:3" x14ac:dyDescent="0.25">
      <c r="B24" s="3"/>
    </row>
    <row r="25" spans="2:3" x14ac:dyDescent="0.25">
      <c r="B25" s="3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3"/>
  <sheetViews>
    <sheetView showGridLines="0" workbookViewId="0"/>
  </sheetViews>
  <sheetFormatPr defaultRowHeight="15" x14ac:dyDescent="0.25"/>
  <cols>
    <col min="3" max="3" width="12.42578125" customWidth="1"/>
  </cols>
  <sheetData>
    <row r="1" spans="1:11" ht="18.75" x14ac:dyDescent="0.3">
      <c r="A1" s="27" t="s">
        <v>21</v>
      </c>
    </row>
    <row r="3" spans="1:11" x14ac:dyDescent="0.25">
      <c r="A3" s="25" t="s">
        <v>11</v>
      </c>
      <c r="B3" s="25" t="s">
        <v>12</v>
      </c>
      <c r="C3" s="25" t="s">
        <v>15</v>
      </c>
      <c r="E3">
        <f t="array" ref="E3:K3">LINEST(B4:B33,A4:A33^{1,2,3,4,5,6})</f>
        <v>8.6279834309216711E-4</v>
      </c>
      <c r="F3">
        <v>-2.4360975053370225E-2</v>
      </c>
      <c r="G3">
        <v>0.2488500273137515</v>
      </c>
      <c r="H3">
        <v>-1.0871642501148844</v>
      </c>
      <c r="I3">
        <v>1.8138866897947592</v>
      </c>
      <c r="J3">
        <v>-0.79657191981351361</v>
      </c>
      <c r="K3">
        <v>0.69097189474832277</v>
      </c>
    </row>
    <row r="4" spans="1:11" x14ac:dyDescent="0.25">
      <c r="A4" s="22">
        <v>1</v>
      </c>
      <c r="B4" s="22">
        <f>SIN(A4)</f>
        <v>0.8414709848078965</v>
      </c>
      <c r="C4" s="22">
        <f>($E$3*A4^6)+($F$3*A4^5)+($G$3*A4^4)+($H$3*A4^3)+($I$3*A4^2)+($J$3*A4^1)+$K$3</f>
        <v>0.84647426521815738</v>
      </c>
    </row>
    <row r="5" spans="1:11" x14ac:dyDescent="0.25">
      <c r="A5" s="22">
        <f>A4+0.25</f>
        <v>1.25</v>
      </c>
      <c r="B5" s="22">
        <f t="shared" ref="B5:B33" si="0">SIN(A5)</f>
        <v>0.9489846193555862</v>
      </c>
      <c r="C5" s="22">
        <f t="shared" ref="C5:C33" si="1">($E$3*A5^6)+($F$3*A5^5)+($G$3*A5^4)+($H$3*A5^3)+($I$3*A5^2)+($J$3*A5^1)+$K$3</f>
        <v>0.9425788023175109</v>
      </c>
    </row>
    <row r="6" spans="1:11" x14ac:dyDescent="0.25">
      <c r="A6" s="22">
        <f t="shared" ref="A6:A33" si="2">A5+0.25</f>
        <v>1.5</v>
      </c>
      <c r="B6" s="22">
        <f t="shared" si="0"/>
        <v>0.99749498660405445</v>
      </c>
      <c r="C6" s="22">
        <f t="shared" si="1"/>
        <v>0.99281964426964664</v>
      </c>
    </row>
    <row r="7" spans="1:11" x14ac:dyDescent="0.25">
      <c r="A7" s="22">
        <f t="shared" si="2"/>
        <v>1.75</v>
      </c>
      <c r="B7" s="22">
        <f t="shared" si="0"/>
        <v>0.98398594687393692</v>
      </c>
      <c r="C7" s="22">
        <f t="shared" si="1"/>
        <v>0.98436248989085318</v>
      </c>
    </row>
    <row r="8" spans="1:11" x14ac:dyDescent="0.25">
      <c r="A8" s="22">
        <f t="shared" si="2"/>
        <v>2</v>
      </c>
      <c r="B8" s="22">
        <f t="shared" si="0"/>
        <v>0.90929742682568171</v>
      </c>
      <c r="C8" s="22">
        <f t="shared" si="1"/>
        <v>0.91332914265133325</v>
      </c>
    </row>
    <row r="9" spans="1:11" x14ac:dyDescent="0.25">
      <c r="A9" s="22">
        <f t="shared" si="2"/>
        <v>2.25</v>
      </c>
      <c r="B9" s="22">
        <f t="shared" si="0"/>
        <v>0.7780731968879212</v>
      </c>
      <c r="C9" s="22">
        <f t="shared" si="1"/>
        <v>0.78292852342423336</v>
      </c>
    </row>
    <row r="10" spans="1:11" x14ac:dyDescent="0.25">
      <c r="A10" s="22">
        <f t="shared" si="2"/>
        <v>2.5</v>
      </c>
      <c r="B10" s="22">
        <f t="shared" si="0"/>
        <v>0.59847214410395655</v>
      </c>
      <c r="C10" s="22">
        <f t="shared" si="1"/>
        <v>0.60173934700593112</v>
      </c>
    </row>
    <row r="11" spans="1:11" x14ac:dyDescent="0.25">
      <c r="A11" s="22">
        <f t="shared" si="2"/>
        <v>2.75</v>
      </c>
      <c r="B11" s="22">
        <f t="shared" si="0"/>
        <v>0.38166099205233167</v>
      </c>
      <c r="C11" s="22">
        <f t="shared" si="1"/>
        <v>0.3821444624075756</v>
      </c>
    </row>
    <row r="12" spans="1:11" x14ac:dyDescent="0.25">
      <c r="A12" s="22">
        <f t="shared" si="2"/>
        <v>3</v>
      </c>
      <c r="B12" s="22">
        <f t="shared" si="0"/>
        <v>0.14112000805986721</v>
      </c>
      <c r="C12" s="22">
        <f t="shared" si="1"/>
        <v>0.1389168569178314</v>
      </c>
    </row>
    <row r="13" spans="1:11" x14ac:dyDescent="0.25">
      <c r="A13" s="22">
        <f t="shared" si="2"/>
        <v>3.25</v>
      </c>
      <c r="B13" s="22">
        <f t="shared" si="0"/>
        <v>-0.10819513453010837</v>
      </c>
      <c r="C13" s="22">
        <f t="shared" si="1"/>
        <v>-0.11204267606305729</v>
      </c>
    </row>
    <row r="14" spans="1:11" x14ac:dyDescent="0.25">
      <c r="A14" s="22">
        <f t="shared" si="2"/>
        <v>3.5</v>
      </c>
      <c r="B14" s="22">
        <f t="shared" si="0"/>
        <v>-0.35078322768961984</v>
      </c>
      <c r="C14" s="22">
        <f t="shared" si="1"/>
        <v>-0.35481620541801639</v>
      </c>
    </row>
    <row r="15" spans="1:11" x14ac:dyDescent="0.25">
      <c r="A15" s="22">
        <f t="shared" si="2"/>
        <v>3.75</v>
      </c>
      <c r="B15" s="22">
        <f t="shared" si="0"/>
        <v>-0.57156131874234373</v>
      </c>
      <c r="C15" s="22">
        <f t="shared" si="1"/>
        <v>-0.57442766693663305</v>
      </c>
    </row>
    <row r="16" spans="1:11" x14ac:dyDescent="0.25">
      <c r="A16" s="22">
        <f t="shared" si="2"/>
        <v>4</v>
      </c>
      <c r="B16" s="22">
        <f t="shared" si="0"/>
        <v>-0.7568024953079282</v>
      </c>
      <c r="C16" s="22">
        <f t="shared" si="1"/>
        <v>-0.75765020416739448</v>
      </c>
    </row>
    <row r="17" spans="1:3" x14ac:dyDescent="0.25">
      <c r="A17" s="22">
        <f t="shared" si="2"/>
        <v>4.25</v>
      </c>
      <c r="B17" s="22">
        <f t="shared" si="0"/>
        <v>-0.8949893582285835</v>
      </c>
      <c r="C17" s="22">
        <f t="shared" si="1"/>
        <v>-0.89366184549863803</v>
      </c>
    </row>
    <row r="18" spans="1:3" x14ac:dyDescent="0.25">
      <c r="A18" s="22">
        <f t="shared" si="2"/>
        <v>4.5</v>
      </c>
      <c r="B18" s="22">
        <f t="shared" si="0"/>
        <v>-0.97753011766509701</v>
      </c>
      <c r="C18" s="22">
        <f t="shared" si="1"/>
        <v>-0.97454951746835672</v>
      </c>
    </row>
    <row r="19" spans="1:3" x14ac:dyDescent="0.25">
      <c r="A19" s="22">
        <f t="shared" si="2"/>
        <v>4.75</v>
      </c>
      <c r="B19" s="22">
        <f t="shared" si="0"/>
        <v>-0.99929278897537799</v>
      </c>
      <c r="C19" s="22">
        <f t="shared" si="1"/>
        <v>-0.99566139430264622</v>
      </c>
    </row>
    <row r="20" spans="1:3" x14ac:dyDescent="0.25">
      <c r="A20" s="22">
        <f t="shared" si="2"/>
        <v>5</v>
      </c>
      <c r="B20" s="22">
        <f t="shared" si="0"/>
        <v>-0.95892427466313845</v>
      </c>
      <c r="C20" s="22">
        <f t="shared" si="1"/>
        <v>-0.95580758368298424</v>
      </c>
    </row>
    <row r="21" spans="1:3" x14ac:dyDescent="0.25">
      <c r="A21" s="22">
        <f t="shared" si="2"/>
        <v>5.25</v>
      </c>
      <c r="B21" s="22">
        <f t="shared" si="0"/>
        <v>-0.85893449342659201</v>
      </c>
      <c r="C21" s="22">
        <f t="shared" si="1"/>
        <v>-0.85730914874217579</v>
      </c>
    </row>
    <row r="22" spans="1:3" x14ac:dyDescent="0.25">
      <c r="A22" s="22">
        <f t="shared" si="2"/>
        <v>5.5</v>
      </c>
      <c r="B22" s="22">
        <f t="shared" si="0"/>
        <v>-0.70554032557039192</v>
      </c>
      <c r="C22" s="22">
        <f t="shared" si="1"/>
        <v>-0.70589546628922761</v>
      </c>
    </row>
    <row r="23" spans="1:3" x14ac:dyDescent="0.25">
      <c r="A23" s="22">
        <f t="shared" si="2"/>
        <v>5.75</v>
      </c>
      <c r="B23" s="22">
        <f t="shared" si="0"/>
        <v>-0.50827907749925838</v>
      </c>
      <c r="C23" s="22">
        <f t="shared" si="1"/>
        <v>-0.51044992126276778</v>
      </c>
    </row>
    <row r="24" spans="1:3" x14ac:dyDescent="0.25">
      <c r="A24" s="22">
        <f t="shared" si="2"/>
        <v>6</v>
      </c>
      <c r="B24" s="22">
        <f t="shared" si="0"/>
        <v>-0.27941549819892586</v>
      </c>
      <c r="C24" s="22">
        <f t="shared" si="1"/>
        <v>-0.28260393741327672</v>
      </c>
    </row>
    <row r="25" spans="1:3" x14ac:dyDescent="0.25">
      <c r="A25" s="22">
        <f t="shared" si="2"/>
        <v>6.25</v>
      </c>
      <c r="B25" s="22">
        <f t="shared" si="0"/>
        <v>-3.3179216547556817E-2</v>
      </c>
      <c r="C25" s="22">
        <f t="shared" si="1"/>
        <v>-3.6179344214181341E-2</v>
      </c>
    </row>
    <row r="26" spans="1:3" x14ac:dyDescent="0.25">
      <c r="A26" s="22">
        <f t="shared" si="2"/>
        <v>6.5</v>
      </c>
      <c r="B26" s="22">
        <f t="shared" si="0"/>
        <v>0.21511998808781552</v>
      </c>
      <c r="C26" s="22">
        <f t="shared" si="1"/>
        <v>0.21352091999834055</v>
      </c>
    </row>
    <row r="27" spans="1:3" x14ac:dyDescent="0.25">
      <c r="A27" s="22">
        <f t="shared" si="2"/>
        <v>6.75</v>
      </c>
      <c r="B27" s="22">
        <f t="shared" si="0"/>
        <v>0.45004407378061762</v>
      </c>
      <c r="C27" s="22">
        <f t="shared" si="1"/>
        <v>0.45057376865703258</v>
      </c>
    </row>
    <row r="28" spans="1:3" x14ac:dyDescent="0.25">
      <c r="A28" s="22">
        <f t="shared" si="2"/>
        <v>7</v>
      </c>
      <c r="B28" s="22">
        <f t="shared" si="0"/>
        <v>0.65698659871878906</v>
      </c>
      <c r="C28" s="22">
        <f t="shared" si="1"/>
        <v>0.659448591365841</v>
      </c>
    </row>
    <row r="29" spans="1:3" x14ac:dyDescent="0.25">
      <c r="A29" s="22">
        <f t="shared" si="2"/>
        <v>7.25</v>
      </c>
      <c r="B29" s="22">
        <f t="shared" si="0"/>
        <v>0.82308087901150551</v>
      </c>
      <c r="C29" s="22">
        <f t="shared" si="1"/>
        <v>0.82617154207484322</v>
      </c>
    </row>
    <row r="30" spans="1:3" x14ac:dyDescent="0.25">
      <c r="A30" s="22">
        <f t="shared" si="2"/>
        <v>7.5</v>
      </c>
      <c r="B30" s="22">
        <f t="shared" si="0"/>
        <v>0.9379999767747389</v>
      </c>
      <c r="C30" s="22">
        <f t="shared" si="1"/>
        <v>0.93964149102381889</v>
      </c>
    </row>
    <row r="31" spans="1:3" x14ac:dyDescent="0.25">
      <c r="A31" s="22">
        <f t="shared" si="2"/>
        <v>7.75</v>
      </c>
      <c r="B31" s="22">
        <f t="shared" si="0"/>
        <v>0.99459877911117611</v>
      </c>
      <c r="C31" s="22">
        <f t="shared" si="1"/>
        <v>0.99309764046063087</v>
      </c>
    </row>
    <row r="32" spans="1:3" x14ac:dyDescent="0.25">
      <c r="A32" s="22">
        <f t="shared" si="2"/>
        <v>8</v>
      </c>
      <c r="B32" s="22">
        <f t="shared" si="0"/>
        <v>0.98935824662338179</v>
      </c>
      <c r="C32" s="22">
        <f t="shared" si="1"/>
        <v>0.9857388041276911</v>
      </c>
    </row>
    <row r="33" spans="1:3" x14ac:dyDescent="0.25">
      <c r="A33" s="22">
        <f t="shared" si="2"/>
        <v>8.25</v>
      </c>
      <c r="B33" s="22">
        <f t="shared" si="0"/>
        <v>0.92260421023934025</v>
      </c>
      <c r="C33" s="22">
        <f t="shared" si="1"/>
        <v>0.92449435052083118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2006-11-29T23:57:34Z</outs:dateTime>
      <outs:isPinned>true</outs:isPinned>
    </outs:relatedDate>
    <outs:relatedDate>
      <outs:type>2</outs:type>
      <outs:displayName>Created</outs:displayName>
      <outs:dateTime>1999-03-21T20:14:40Z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868A0C9-72D0-439C-A3E3-F0620BFBF1E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Linear</vt:lpstr>
      <vt:lpstr>Logarithmic</vt:lpstr>
      <vt:lpstr>Power</vt:lpstr>
      <vt:lpstr>Exponential</vt:lpstr>
      <vt:lpstr>Polynomial</vt:lpstr>
      <vt:lpstr>sin function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nonlinear trendlines.xlsx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1999-03-21T20:14:40Z</dcterms:created>
  <dcterms:modified xsi:type="dcterms:W3CDTF">2013-01-23T16:22:38Z</dcterms:modified>
  <cp:category>Excel 2013 Formulas</cp:category>
</cp:coreProperties>
</file>