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8caec412addb39e/Education/UoM/Y3S2/EEEN30330 Individual Project/Documentation_Final/Excel/"/>
    </mc:Choice>
  </mc:AlternateContent>
  <xr:revisionPtr revIDLastSave="1773" documentId="8_{EE61DD83-A3E2-4AF1-AA4D-F37CADAEF455}" xr6:coauthVersionLast="47" xr6:coauthVersionMax="47" xr10:uidLastSave="{9071B882-0CAC-4107-BE94-20E20B82E1C6}"/>
  <bookViews>
    <workbookView xWindow="-108" yWindow="-108" windowWidth="23256" windowHeight="12456" tabRatio="761" xr2:uid="{CCB956C0-2113-436A-AF90-3578489A6156}"/>
  </bookViews>
  <sheets>
    <sheet name="Global MeanSD Calculation" sheetId="12" r:id="rId1"/>
    <sheet name="B1.a" sheetId="4" r:id="rId2"/>
    <sheet name="B1.b" sheetId="6" r:id="rId3"/>
    <sheet name="B2.a" sheetId="7" r:id="rId4"/>
    <sheet name="B2.b" sheetId="8" r:id="rId5"/>
    <sheet name="B2.c" sheetId="9" r:id="rId6"/>
    <sheet name="B2.d" sheetId="10" r:id="rId7"/>
    <sheet name="B3.a" sheetId="11" r:id="rId8"/>
    <sheet name="B3.b" sheetId="13" r:id="rId9"/>
    <sheet name="B3.c" sheetId="14" r:id="rId10"/>
    <sheet name="B3.d" sheetId="15" r:id="rId11"/>
    <sheet name="B3.e" sheetId="16" r:id="rId12"/>
    <sheet name="B4.a" sheetId="17" r:id="rId13"/>
    <sheet name="B4.b" sheetId="18" r:id="rId14"/>
    <sheet name="B4.c" sheetId="19" r:id="rId15"/>
    <sheet name="B4.d" sheetId="20" r:id="rId16"/>
    <sheet name="B5.a" sheetId="21" r:id="rId17"/>
    <sheet name="B5.b" sheetId="22" r:id="rId18"/>
    <sheet name="B5.c" sheetId="23" r:id="rId19"/>
    <sheet name="B6.a" sheetId="24" r:id="rId20"/>
    <sheet name="B6.b" sheetId="25" r:id="rId21"/>
    <sheet name="Inputs Count" sheetId="26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40" i="25" l="1"/>
  <c r="Y40" i="25"/>
  <c r="X40" i="25"/>
  <c r="T40" i="25"/>
  <c r="U40" i="25"/>
  <c r="S40" i="25"/>
  <c r="Z40" i="24"/>
  <c r="Y40" i="24"/>
  <c r="X40" i="24"/>
  <c r="T40" i="24"/>
  <c r="U40" i="24"/>
  <c r="S40" i="24"/>
  <c r="Z40" i="23"/>
  <c r="Y40" i="23"/>
  <c r="X40" i="23"/>
  <c r="T40" i="23"/>
  <c r="U40" i="23"/>
  <c r="S40" i="23"/>
  <c r="Z40" i="22"/>
  <c r="Y40" i="22"/>
  <c r="X40" i="22"/>
  <c r="T40" i="22"/>
  <c r="U40" i="22"/>
  <c r="S40" i="22"/>
  <c r="Z40" i="21"/>
  <c r="Y40" i="21"/>
  <c r="X40" i="21"/>
  <c r="T40" i="21"/>
  <c r="U40" i="21"/>
  <c r="S40" i="21"/>
  <c r="Z40" i="20"/>
  <c r="Y40" i="20"/>
  <c r="X40" i="20"/>
  <c r="T40" i="20"/>
  <c r="U40" i="20"/>
  <c r="S40" i="20"/>
  <c r="Z40" i="19"/>
  <c r="Y40" i="19"/>
  <c r="X40" i="19"/>
  <c r="T40" i="19"/>
  <c r="U40" i="19"/>
  <c r="S40" i="19"/>
  <c r="Z40" i="18"/>
  <c r="Y40" i="18"/>
  <c r="X40" i="18"/>
  <c r="T40" i="18"/>
  <c r="U40" i="18"/>
  <c r="S40" i="18"/>
  <c r="Z40" i="17"/>
  <c r="Y40" i="17"/>
  <c r="X40" i="17"/>
  <c r="T40" i="17"/>
  <c r="U40" i="17"/>
  <c r="S40" i="17"/>
  <c r="Z40" i="16"/>
  <c r="Y40" i="16"/>
  <c r="X40" i="16"/>
  <c r="T40" i="16"/>
  <c r="U40" i="16"/>
  <c r="S40" i="16"/>
  <c r="Z40" i="15"/>
  <c r="Y40" i="15"/>
  <c r="X40" i="15"/>
  <c r="T40" i="15"/>
  <c r="U40" i="15"/>
  <c r="S40" i="15"/>
  <c r="Z40" i="14"/>
  <c r="Y40" i="14"/>
  <c r="X40" i="14"/>
  <c r="T40" i="14"/>
  <c r="U40" i="14"/>
  <c r="S40" i="14"/>
  <c r="Z40" i="13"/>
  <c r="Y40" i="13"/>
  <c r="X40" i="13"/>
  <c r="T40" i="13"/>
  <c r="U40" i="13"/>
  <c r="S40" i="13"/>
  <c r="Z40" i="11"/>
  <c r="Y40" i="11"/>
  <c r="X40" i="11"/>
  <c r="T40" i="11"/>
  <c r="U40" i="11"/>
  <c r="S40" i="11"/>
  <c r="Z40" i="10"/>
  <c r="Y40" i="10"/>
  <c r="X40" i="10"/>
  <c r="T40" i="10"/>
  <c r="U40" i="10"/>
  <c r="S40" i="10"/>
  <c r="Z40" i="9"/>
  <c r="Y40" i="9"/>
  <c r="X40" i="9"/>
  <c r="T40" i="9"/>
  <c r="U40" i="9"/>
  <c r="S40" i="9"/>
  <c r="Z40" i="8"/>
  <c r="Y40" i="8"/>
  <c r="X40" i="8"/>
  <c r="T40" i="8"/>
  <c r="U40" i="8"/>
  <c r="S40" i="8"/>
  <c r="Z40" i="7"/>
  <c r="Y40" i="7"/>
  <c r="X40" i="7"/>
  <c r="T40" i="7"/>
  <c r="U40" i="7"/>
  <c r="Z40" i="6"/>
  <c r="Y40" i="6"/>
  <c r="X40" i="6"/>
  <c r="T40" i="6"/>
  <c r="U40" i="6"/>
  <c r="Z40" i="4"/>
  <c r="Y40" i="4"/>
  <c r="X40" i="4"/>
  <c r="T40" i="4"/>
  <c r="U40" i="4"/>
  <c r="S40" i="4"/>
  <c r="S40" i="7"/>
  <c r="S40" i="6"/>
  <c r="B23" i="12"/>
  <c r="L15" i="20"/>
  <c r="M15" i="20" s="1"/>
  <c r="H14" i="25" a="1"/>
  <c r="H14" i="25" s="1"/>
  <c r="AA11" i="25"/>
  <c r="AB11" i="25" s="1"/>
  <c r="V11" i="25"/>
  <c r="W11" i="25" s="1"/>
  <c r="Q11" i="25"/>
  <c r="R11" i="25" s="1"/>
  <c r="L11" i="25"/>
  <c r="M11" i="25" s="1"/>
  <c r="G11" i="25"/>
  <c r="H11" i="25" s="1"/>
  <c r="AA10" i="25"/>
  <c r="AB10" i="25" s="1"/>
  <c r="V10" i="25"/>
  <c r="W10" i="25" s="1"/>
  <c r="Q10" i="25"/>
  <c r="R10" i="25" s="1"/>
  <c r="L10" i="25"/>
  <c r="M10" i="25" s="1"/>
  <c r="G10" i="25"/>
  <c r="H10" i="25" s="1"/>
  <c r="AA9" i="25"/>
  <c r="AB9" i="25" s="1"/>
  <c r="V9" i="25"/>
  <c r="W9" i="25" s="1"/>
  <c r="Q9" i="25"/>
  <c r="R9" i="25" s="1"/>
  <c r="L9" i="25"/>
  <c r="M9" i="25" s="1"/>
  <c r="G9" i="25"/>
  <c r="H9" i="25" s="1"/>
  <c r="AA8" i="25" a="1"/>
  <c r="AA8" i="25" s="1"/>
  <c r="AB8" i="25" s="1"/>
  <c r="V8" i="25" a="1"/>
  <c r="V8" i="25" s="1"/>
  <c r="W8" i="25" s="1"/>
  <c r="Q8" i="25" a="1"/>
  <c r="Q8" i="25" s="1"/>
  <c r="R8" i="25" s="1"/>
  <c r="L8" i="25" a="1"/>
  <c r="L8" i="25" s="1"/>
  <c r="M8" i="25" s="1"/>
  <c r="G8" i="25" a="1"/>
  <c r="G8" i="25" s="1"/>
  <c r="H8" i="25" s="1"/>
  <c r="AA7" i="25" a="1"/>
  <c r="AA7" i="25" s="1"/>
  <c r="AB7" i="25" s="1"/>
  <c r="V7" i="25" a="1"/>
  <c r="V7" i="25" s="1"/>
  <c r="W7" i="25" s="1"/>
  <c r="Q7" i="25" a="1"/>
  <c r="Q7" i="25" s="1"/>
  <c r="R7" i="25" s="1"/>
  <c r="L7" i="25" a="1"/>
  <c r="L7" i="25" s="1"/>
  <c r="M7" i="25" s="1"/>
  <c r="G7" i="25" a="1"/>
  <c r="G7" i="25" s="1"/>
  <c r="H7" i="25" s="1"/>
  <c r="AA6" i="25" a="1"/>
  <c r="AA6" i="25" s="1"/>
  <c r="AB6" i="25" s="1"/>
  <c r="V6" i="25" a="1"/>
  <c r="V6" i="25" s="1"/>
  <c r="W6" i="25" s="1"/>
  <c r="Q6" i="25" a="1"/>
  <c r="Q6" i="25" s="1"/>
  <c r="R6" i="25" s="1"/>
  <c r="L6" i="25" a="1"/>
  <c r="L6" i="25" s="1"/>
  <c r="M6" i="25" s="1"/>
  <c r="G6" i="25" a="1"/>
  <c r="G6" i="25" s="1"/>
  <c r="H6" i="25" s="1"/>
  <c r="AA5" i="25" a="1"/>
  <c r="AA5" i="25" s="1"/>
  <c r="AB5" i="25" s="1"/>
  <c r="V5" i="25" a="1"/>
  <c r="V5" i="25" s="1"/>
  <c r="W5" i="25" s="1"/>
  <c r="Q5" i="25" a="1"/>
  <c r="Q5" i="25" s="1"/>
  <c r="R5" i="25" s="1"/>
  <c r="L5" i="25" a="1"/>
  <c r="L5" i="25" s="1"/>
  <c r="M5" i="25" s="1"/>
  <c r="G5" i="25" a="1"/>
  <c r="G5" i="25" s="1"/>
  <c r="H5" i="25" s="1"/>
  <c r="AA4" i="25" a="1"/>
  <c r="AA4" i="25" s="1"/>
  <c r="AB4" i="25" s="1"/>
  <c r="V4" i="25" a="1"/>
  <c r="V4" i="25" s="1"/>
  <c r="W4" i="25" s="1"/>
  <c r="Q4" i="25" a="1"/>
  <c r="Q4" i="25" s="1"/>
  <c r="R4" i="25" s="1"/>
  <c r="L4" i="25" a="1"/>
  <c r="L4" i="25" s="1"/>
  <c r="M4" i="25" s="1"/>
  <c r="G4" i="25" a="1"/>
  <c r="G4" i="25" s="1"/>
  <c r="H4" i="25" s="1"/>
  <c r="AA3" i="25" a="1"/>
  <c r="AA3" i="25" s="1"/>
  <c r="AB3" i="25" s="1"/>
  <c r="V3" i="25" a="1"/>
  <c r="V3" i="25" s="1"/>
  <c r="W3" i="25" s="1"/>
  <c r="Q3" i="25" a="1"/>
  <c r="Q3" i="25" s="1"/>
  <c r="R3" i="25" s="1"/>
  <c r="L3" i="25" a="1"/>
  <c r="L3" i="25" s="1"/>
  <c r="M3" i="25" s="1"/>
  <c r="G3" i="25" a="1"/>
  <c r="G3" i="25" s="1"/>
  <c r="H3" i="25" s="1"/>
  <c r="AA2" i="25" a="1"/>
  <c r="AA2" i="25" s="1"/>
  <c r="V2" i="25" a="1"/>
  <c r="V2" i="25" s="1"/>
  <c r="W2" i="25" s="1"/>
  <c r="Q2" i="25" a="1"/>
  <c r="Q2" i="25" s="1"/>
  <c r="R2" i="25" s="1"/>
  <c r="L2" i="25" a="1"/>
  <c r="L2" i="25" s="1"/>
  <c r="M2" i="25" s="1"/>
  <c r="G2" i="25" a="1"/>
  <c r="G2" i="25" s="1"/>
  <c r="H2" i="25" s="1"/>
  <c r="H17" i="24" a="1"/>
  <c r="H17" i="24"/>
  <c r="AA14" i="24"/>
  <c r="AB14" i="24" s="1"/>
  <c r="V14" i="24"/>
  <c r="W14" i="24" s="1"/>
  <c r="Q14" i="24"/>
  <c r="R14" i="24" s="1"/>
  <c r="L14" i="24"/>
  <c r="M14" i="24" s="1"/>
  <c r="G14" i="24"/>
  <c r="H14" i="24" s="1"/>
  <c r="AA13" i="24"/>
  <c r="AB13" i="24" s="1"/>
  <c r="V13" i="24"/>
  <c r="W13" i="24" s="1"/>
  <c r="Q13" i="24"/>
  <c r="R13" i="24" s="1"/>
  <c r="L13" i="24"/>
  <c r="M13" i="24" s="1"/>
  <c r="G13" i="24"/>
  <c r="H13" i="24" s="1"/>
  <c r="AA12" i="24"/>
  <c r="AB12" i="24" s="1"/>
  <c r="V12" i="24"/>
  <c r="W12" i="24" s="1"/>
  <c r="Q12" i="24"/>
  <c r="R12" i="24" s="1"/>
  <c r="L12" i="24"/>
  <c r="M12" i="24" s="1"/>
  <c r="G12" i="24"/>
  <c r="H12" i="24" s="1"/>
  <c r="AA11" i="24"/>
  <c r="AB11" i="24" s="1"/>
  <c r="V11" i="24"/>
  <c r="W11" i="24" s="1"/>
  <c r="Q11" i="24"/>
  <c r="R11" i="24" s="1"/>
  <c r="L11" i="24"/>
  <c r="M11" i="24" s="1"/>
  <c r="G11" i="24"/>
  <c r="H11" i="24" s="1"/>
  <c r="AA10" i="24" a="1"/>
  <c r="AA10" i="24" s="1"/>
  <c r="AB10" i="24" s="1"/>
  <c r="V10" i="24" a="1"/>
  <c r="V10" i="24" s="1"/>
  <c r="W10" i="24" s="1"/>
  <c r="Q10" i="24" a="1"/>
  <c r="Q10" i="24" s="1"/>
  <c r="R10" i="24" s="1"/>
  <c r="L10" i="24" a="1"/>
  <c r="L10" i="24" s="1"/>
  <c r="M10" i="24" s="1"/>
  <c r="G10" i="24" a="1"/>
  <c r="G10" i="24" s="1"/>
  <c r="H10" i="24" s="1"/>
  <c r="AA9" i="24" a="1"/>
  <c r="AA9" i="24" s="1"/>
  <c r="AB9" i="24" s="1"/>
  <c r="V9" i="24" a="1"/>
  <c r="V9" i="24" s="1"/>
  <c r="W9" i="24" s="1"/>
  <c r="Q9" i="24" a="1"/>
  <c r="Q9" i="24" s="1"/>
  <c r="R9" i="24" s="1"/>
  <c r="L9" i="24" a="1"/>
  <c r="L9" i="24" s="1"/>
  <c r="M9" i="24" s="1"/>
  <c r="G9" i="24" a="1"/>
  <c r="G9" i="24" s="1"/>
  <c r="H9" i="24" s="1"/>
  <c r="AA8" i="24" a="1"/>
  <c r="AA8" i="24" s="1"/>
  <c r="AB8" i="24" s="1"/>
  <c r="V8" i="24" a="1"/>
  <c r="V8" i="24" s="1"/>
  <c r="W8" i="24" s="1"/>
  <c r="Q8" i="24" a="1"/>
  <c r="Q8" i="24" s="1"/>
  <c r="R8" i="24" s="1"/>
  <c r="L8" i="24" a="1"/>
  <c r="L8" i="24" s="1"/>
  <c r="M8" i="24" s="1"/>
  <c r="G8" i="24" a="1"/>
  <c r="G8" i="24" s="1"/>
  <c r="H8" i="24" s="1"/>
  <c r="AA7" i="24" a="1"/>
  <c r="AA7" i="24" s="1"/>
  <c r="AB7" i="24" s="1"/>
  <c r="V7" i="24" a="1"/>
  <c r="V7" i="24" s="1"/>
  <c r="W7" i="24" s="1"/>
  <c r="Q7" i="24" a="1"/>
  <c r="Q7" i="24" s="1"/>
  <c r="R7" i="24" s="1"/>
  <c r="L7" i="24"/>
  <c r="M7" i="24" s="1"/>
  <c r="L7" i="24" a="1"/>
  <c r="G7" i="24" a="1"/>
  <c r="G7" i="24" s="1"/>
  <c r="H7" i="24" s="1"/>
  <c r="AA6" i="24" a="1"/>
  <c r="AA6" i="24" s="1"/>
  <c r="AB6" i="24" s="1"/>
  <c r="V6" i="24" a="1"/>
  <c r="V6" i="24" s="1"/>
  <c r="W6" i="24" s="1"/>
  <c r="Q6" i="24" a="1"/>
  <c r="Q6" i="24" s="1"/>
  <c r="R6" i="24" s="1"/>
  <c r="L6" i="24" a="1"/>
  <c r="L6" i="24" s="1"/>
  <c r="M6" i="24" s="1"/>
  <c r="G6" i="24" a="1"/>
  <c r="G6" i="24" s="1"/>
  <c r="H6" i="24" s="1"/>
  <c r="AA5" i="24" a="1"/>
  <c r="AA5" i="24" s="1"/>
  <c r="AB5" i="24" s="1"/>
  <c r="V5" i="24" a="1"/>
  <c r="V5" i="24" s="1"/>
  <c r="W5" i="24" s="1"/>
  <c r="Q5" i="24" a="1"/>
  <c r="Q5" i="24" s="1"/>
  <c r="R5" i="24" s="1"/>
  <c r="L5" i="24" a="1"/>
  <c r="L5" i="24" s="1"/>
  <c r="M5" i="24" s="1"/>
  <c r="G5" i="24"/>
  <c r="H5" i="24" s="1"/>
  <c r="G5" i="24" a="1"/>
  <c r="AA4" i="24" a="1"/>
  <c r="AA4" i="24" s="1"/>
  <c r="AB4" i="24" s="1"/>
  <c r="V4" i="24" a="1"/>
  <c r="V4" i="24" s="1"/>
  <c r="W4" i="24" s="1"/>
  <c r="Q4" i="24" a="1"/>
  <c r="Q4" i="24" s="1"/>
  <c r="R4" i="24" s="1"/>
  <c r="L4" i="24" a="1"/>
  <c r="L4" i="24" s="1"/>
  <c r="M4" i="24" s="1"/>
  <c r="G4" i="24"/>
  <c r="H4" i="24" s="1"/>
  <c r="G4" i="24" a="1"/>
  <c r="AA3" i="24" a="1"/>
  <c r="AA3" i="24" s="1"/>
  <c r="AB3" i="24" s="1"/>
  <c r="V3" i="24" a="1"/>
  <c r="V3" i="24" s="1"/>
  <c r="W3" i="24" s="1"/>
  <c r="Q3" i="24" a="1"/>
  <c r="Q3" i="24" s="1"/>
  <c r="R3" i="24" s="1"/>
  <c r="L3" i="24" a="1"/>
  <c r="L3" i="24" s="1"/>
  <c r="M3" i="24" s="1"/>
  <c r="G3" i="24" a="1"/>
  <c r="G3" i="24" s="1"/>
  <c r="H3" i="24" s="1"/>
  <c r="AA2" i="24" a="1"/>
  <c r="AA2" i="24" s="1"/>
  <c r="AB2" i="24" s="1"/>
  <c r="V2" i="24" a="1"/>
  <c r="V2" i="24" s="1"/>
  <c r="W2" i="24" s="1"/>
  <c r="Q2" i="24" a="1"/>
  <c r="Q2" i="24" s="1"/>
  <c r="R2" i="24" s="1"/>
  <c r="L2" i="24" a="1"/>
  <c r="L2" i="24" s="1"/>
  <c r="M2" i="24" s="1"/>
  <c r="G2" i="24" a="1"/>
  <c r="G2" i="24" s="1"/>
  <c r="H2" i="24" s="1"/>
  <c r="H11" i="23" a="1"/>
  <c r="H11" i="23"/>
  <c r="AA8" i="23"/>
  <c r="AB8" i="23" s="1"/>
  <c r="V8" i="23"/>
  <c r="W8" i="23" s="1"/>
  <c r="Q8" i="23"/>
  <c r="R8" i="23" s="1"/>
  <c r="L8" i="23"/>
  <c r="M8" i="23" s="1"/>
  <c r="G8" i="23"/>
  <c r="H8" i="23" s="1"/>
  <c r="AA7" i="23"/>
  <c r="AB7" i="23" s="1"/>
  <c r="V7" i="23"/>
  <c r="W7" i="23" s="1"/>
  <c r="Q7" i="23"/>
  <c r="R7" i="23" s="1"/>
  <c r="L7" i="23"/>
  <c r="M7" i="23" s="1"/>
  <c r="G7" i="23"/>
  <c r="H7" i="23" s="1"/>
  <c r="AA6" i="23"/>
  <c r="AB6" i="23" s="1"/>
  <c r="V6" i="23"/>
  <c r="W6" i="23" s="1"/>
  <c r="Q6" i="23"/>
  <c r="R6" i="23" s="1"/>
  <c r="L6" i="23"/>
  <c r="M6" i="23" s="1"/>
  <c r="G6" i="23"/>
  <c r="H6" i="23" s="1"/>
  <c r="AA5" i="23"/>
  <c r="AB5" i="23" s="1"/>
  <c r="V5" i="23"/>
  <c r="W5" i="23" s="1"/>
  <c r="Q5" i="23"/>
  <c r="R5" i="23" s="1"/>
  <c r="L5" i="23"/>
  <c r="M5" i="23" s="1"/>
  <c r="G5" i="23"/>
  <c r="H5" i="23" s="1"/>
  <c r="AA4" i="23"/>
  <c r="AB4" i="23" s="1"/>
  <c r="V4" i="23"/>
  <c r="W4" i="23" s="1"/>
  <c r="Q4" i="23"/>
  <c r="R4" i="23" s="1"/>
  <c r="L4" i="23"/>
  <c r="M4" i="23" s="1"/>
  <c r="G4" i="23"/>
  <c r="H4" i="23" s="1"/>
  <c r="AA3" i="23"/>
  <c r="AB3" i="23" s="1"/>
  <c r="V3" i="23"/>
  <c r="W3" i="23" s="1"/>
  <c r="Q3" i="23"/>
  <c r="R3" i="23" s="1"/>
  <c r="L3" i="23"/>
  <c r="M3" i="23" s="1"/>
  <c r="G3" i="23"/>
  <c r="H3" i="23" s="1"/>
  <c r="AA2" i="23"/>
  <c r="AB2" i="23" s="1"/>
  <c r="V2" i="23"/>
  <c r="W2" i="23" s="1"/>
  <c r="Q2" i="23"/>
  <c r="R2" i="23" s="1"/>
  <c r="L2" i="23"/>
  <c r="M2" i="23" s="1"/>
  <c r="G2" i="23"/>
  <c r="H2" i="23" s="1"/>
  <c r="H13" i="22" a="1"/>
  <c r="H13" i="22" s="1"/>
  <c r="AA10" i="22"/>
  <c r="AB10" i="22" s="1"/>
  <c r="V10" i="22"/>
  <c r="W10" i="22" s="1"/>
  <c r="Q10" i="22"/>
  <c r="R10" i="22" s="1"/>
  <c r="L10" i="22"/>
  <c r="M10" i="22" s="1"/>
  <c r="G10" i="22"/>
  <c r="H10" i="22" s="1"/>
  <c r="AA9" i="22"/>
  <c r="AB9" i="22" s="1"/>
  <c r="V9" i="22"/>
  <c r="W9" i="22" s="1"/>
  <c r="Q9" i="22"/>
  <c r="R9" i="22" s="1"/>
  <c r="L9" i="22"/>
  <c r="M9" i="22" s="1"/>
  <c r="G9" i="22"/>
  <c r="H9" i="22" s="1"/>
  <c r="AA8" i="22"/>
  <c r="AB8" i="22" s="1"/>
  <c r="V8" i="22"/>
  <c r="W8" i="22" s="1"/>
  <c r="Q8" i="22"/>
  <c r="R8" i="22" s="1"/>
  <c r="L8" i="22"/>
  <c r="M8" i="22" s="1"/>
  <c r="G8" i="22"/>
  <c r="H8" i="22" s="1"/>
  <c r="AA7" i="22"/>
  <c r="AB7" i="22" s="1"/>
  <c r="V7" i="22"/>
  <c r="W7" i="22" s="1"/>
  <c r="Q7" i="22"/>
  <c r="R7" i="22" s="1"/>
  <c r="L7" i="22"/>
  <c r="M7" i="22" s="1"/>
  <c r="G7" i="22"/>
  <c r="H7" i="22" s="1"/>
  <c r="AA6" i="22"/>
  <c r="AB6" i="22" s="1"/>
  <c r="V6" i="22"/>
  <c r="W6" i="22" s="1"/>
  <c r="Q6" i="22"/>
  <c r="R6" i="22" s="1"/>
  <c r="L6" i="22"/>
  <c r="M6" i="22" s="1"/>
  <c r="G6" i="22"/>
  <c r="H6" i="22" s="1"/>
  <c r="AA5" i="22" a="1"/>
  <c r="AA5" i="22" s="1"/>
  <c r="AB5" i="22" s="1"/>
  <c r="V5" i="22" a="1"/>
  <c r="V5" i="22" s="1"/>
  <c r="W5" i="22" s="1"/>
  <c r="Q5" i="22" a="1"/>
  <c r="Q5" i="22" s="1"/>
  <c r="R5" i="22" s="1"/>
  <c r="L5" i="22" a="1"/>
  <c r="L5" i="22" s="1"/>
  <c r="M5" i="22" s="1"/>
  <c r="G5" i="22" a="1"/>
  <c r="G5" i="22" s="1"/>
  <c r="H5" i="22" s="1"/>
  <c r="AA4" i="22" a="1"/>
  <c r="AA4" i="22" s="1"/>
  <c r="AB4" i="22" s="1"/>
  <c r="V4" i="22" a="1"/>
  <c r="V4" i="22" s="1"/>
  <c r="W4" i="22" s="1"/>
  <c r="Q4" i="22" a="1"/>
  <c r="Q4" i="22" s="1"/>
  <c r="R4" i="22" s="1"/>
  <c r="L4" i="22" a="1"/>
  <c r="L4" i="22" s="1"/>
  <c r="M4" i="22" s="1"/>
  <c r="G4" i="22" a="1"/>
  <c r="G4" i="22" s="1"/>
  <c r="H4" i="22" s="1"/>
  <c r="AA3" i="22" a="1"/>
  <c r="AA3" i="22" s="1"/>
  <c r="AB3" i="22" s="1"/>
  <c r="V3" i="22" a="1"/>
  <c r="V3" i="22" s="1"/>
  <c r="W3" i="22" s="1"/>
  <c r="Q3" i="22" a="1"/>
  <c r="Q3" i="22" s="1"/>
  <c r="R3" i="22" s="1"/>
  <c r="L3" i="22" a="1"/>
  <c r="L3" i="22" s="1"/>
  <c r="G3" i="22" a="1"/>
  <c r="G3" i="22" s="1"/>
  <c r="H3" i="22" s="1"/>
  <c r="AA2" i="22" a="1"/>
  <c r="AA2" i="22" s="1"/>
  <c r="AB2" i="22" s="1"/>
  <c r="V2" i="22" a="1"/>
  <c r="V2" i="22" s="1"/>
  <c r="W2" i="22" s="1"/>
  <c r="Q2" i="22" a="1"/>
  <c r="Q2" i="22" s="1"/>
  <c r="R2" i="22" s="1"/>
  <c r="L2" i="22"/>
  <c r="M2" i="22" s="1"/>
  <c r="L2" i="22" a="1"/>
  <c r="G2" i="22" a="1"/>
  <c r="G2" i="22" s="1"/>
  <c r="H2" i="22" s="1"/>
  <c r="H11" i="21" a="1"/>
  <c r="H11" i="21"/>
  <c r="AA8" i="21"/>
  <c r="AB8" i="21" s="1"/>
  <c r="V8" i="21"/>
  <c r="W8" i="21" s="1"/>
  <c r="Q8" i="21"/>
  <c r="R8" i="21" s="1"/>
  <c r="L8" i="21"/>
  <c r="M8" i="21" s="1"/>
  <c r="G8" i="21"/>
  <c r="H8" i="21" s="1"/>
  <c r="AA7" i="21"/>
  <c r="AB7" i="21" s="1"/>
  <c r="V7" i="21"/>
  <c r="W7" i="21" s="1"/>
  <c r="Q7" i="21"/>
  <c r="R7" i="21" s="1"/>
  <c r="L7" i="21"/>
  <c r="M7" i="21" s="1"/>
  <c r="G7" i="21"/>
  <c r="H7" i="21" s="1"/>
  <c r="AA6" i="21"/>
  <c r="AB6" i="21" s="1"/>
  <c r="V6" i="21"/>
  <c r="W6" i="21" s="1"/>
  <c r="Q6" i="21"/>
  <c r="R6" i="21" s="1"/>
  <c r="L6" i="21"/>
  <c r="M6" i="21" s="1"/>
  <c r="G6" i="21"/>
  <c r="H6" i="21" s="1"/>
  <c r="AA5" i="21"/>
  <c r="AB5" i="21" s="1"/>
  <c r="V5" i="21"/>
  <c r="W5" i="21" s="1"/>
  <c r="Q5" i="21"/>
  <c r="R5" i="21" s="1"/>
  <c r="L5" i="21"/>
  <c r="M5" i="21" s="1"/>
  <c r="G5" i="21"/>
  <c r="H5" i="21" s="1"/>
  <c r="AA4" i="21"/>
  <c r="AB4" i="21" s="1"/>
  <c r="V4" i="21"/>
  <c r="W4" i="21" s="1"/>
  <c r="Q4" i="21"/>
  <c r="R4" i="21" s="1"/>
  <c r="L4" i="21"/>
  <c r="M4" i="21" s="1"/>
  <c r="G4" i="21"/>
  <c r="H4" i="21" s="1"/>
  <c r="AA3" i="21"/>
  <c r="AB3" i="21" s="1"/>
  <c r="V3" i="21"/>
  <c r="W3" i="21" s="1"/>
  <c r="Q3" i="21"/>
  <c r="R3" i="21" s="1"/>
  <c r="L3" i="21"/>
  <c r="M3" i="21" s="1"/>
  <c r="G3" i="21"/>
  <c r="H3" i="21" s="1"/>
  <c r="AA2" i="21"/>
  <c r="AB2" i="21" s="1"/>
  <c r="V2" i="21"/>
  <c r="W2" i="21" s="1"/>
  <c r="Q2" i="21"/>
  <c r="R2" i="21" s="1"/>
  <c r="L2" i="21"/>
  <c r="M2" i="21" s="1"/>
  <c r="G2" i="21"/>
  <c r="H2" i="21" s="1"/>
  <c r="H18" i="20" a="1"/>
  <c r="H18" i="20" s="1"/>
  <c r="AA15" i="20"/>
  <c r="AB15" i="20" s="1"/>
  <c r="V15" i="20"/>
  <c r="W15" i="20" s="1"/>
  <c r="Q15" i="20"/>
  <c r="R15" i="20" s="1"/>
  <c r="G15" i="20"/>
  <c r="H15" i="20" s="1"/>
  <c r="AA14" i="20"/>
  <c r="AB14" i="20" s="1"/>
  <c r="V14" i="20"/>
  <c r="W14" i="20" s="1"/>
  <c r="Q14" i="20"/>
  <c r="R14" i="20" s="1"/>
  <c r="L14" i="20"/>
  <c r="M14" i="20" s="1"/>
  <c r="G14" i="20"/>
  <c r="H14" i="20" s="1"/>
  <c r="AA13" i="20"/>
  <c r="AB13" i="20" s="1"/>
  <c r="V13" i="20"/>
  <c r="W13" i="20" s="1"/>
  <c r="Q13" i="20"/>
  <c r="R13" i="20" s="1"/>
  <c r="L13" i="20"/>
  <c r="M13" i="20" s="1"/>
  <c r="G13" i="20"/>
  <c r="H13" i="20" s="1"/>
  <c r="AA12" i="20"/>
  <c r="AB12" i="20" s="1"/>
  <c r="V12" i="20"/>
  <c r="W12" i="20" s="1"/>
  <c r="Q12" i="20"/>
  <c r="R12" i="20" s="1"/>
  <c r="L12" i="20"/>
  <c r="M12" i="20" s="1"/>
  <c r="G12" i="20"/>
  <c r="H12" i="20" s="1"/>
  <c r="AA11" i="20"/>
  <c r="AB11" i="20" s="1"/>
  <c r="V11" i="20"/>
  <c r="W11" i="20" s="1"/>
  <c r="Q11" i="20"/>
  <c r="R11" i="20" s="1"/>
  <c r="L11" i="20"/>
  <c r="M11" i="20" s="1"/>
  <c r="G11" i="20"/>
  <c r="H11" i="20" s="1"/>
  <c r="AA10" i="20" a="1"/>
  <c r="AA10" i="20" s="1"/>
  <c r="AB10" i="20" s="1"/>
  <c r="V10" i="20" a="1"/>
  <c r="V10" i="20" s="1"/>
  <c r="W10" i="20" s="1"/>
  <c r="Q10" i="20" a="1"/>
  <c r="Q10" i="20" s="1"/>
  <c r="R10" i="20" s="1"/>
  <c r="L10" i="20" a="1"/>
  <c r="L10" i="20" s="1"/>
  <c r="M10" i="20" s="1"/>
  <c r="G10" i="20" a="1"/>
  <c r="G10" i="20" s="1"/>
  <c r="H10" i="20" s="1"/>
  <c r="AA9" i="20" a="1"/>
  <c r="AA9" i="20" s="1"/>
  <c r="AB9" i="20" s="1"/>
  <c r="V9" i="20" a="1"/>
  <c r="V9" i="20" s="1"/>
  <c r="W9" i="20" s="1"/>
  <c r="Q9" i="20" a="1"/>
  <c r="Q9" i="20" s="1"/>
  <c r="R9" i="20" s="1"/>
  <c r="L9" i="20" a="1"/>
  <c r="L9" i="20" s="1"/>
  <c r="M9" i="20" s="1"/>
  <c r="G9" i="20" a="1"/>
  <c r="G9" i="20" s="1"/>
  <c r="H9" i="20" s="1"/>
  <c r="AA8" i="20" a="1"/>
  <c r="AA8" i="20" s="1"/>
  <c r="AB8" i="20" s="1"/>
  <c r="V8" i="20" a="1"/>
  <c r="V8" i="20" s="1"/>
  <c r="W8" i="20" s="1"/>
  <c r="Q8" i="20" a="1"/>
  <c r="Q8" i="20" s="1"/>
  <c r="R8" i="20" s="1"/>
  <c r="L8" i="20" a="1"/>
  <c r="L8" i="20" s="1"/>
  <c r="M8" i="20" s="1"/>
  <c r="G8" i="20" a="1"/>
  <c r="G8" i="20" s="1"/>
  <c r="H8" i="20" s="1"/>
  <c r="AA7" i="20" a="1"/>
  <c r="AA7" i="20" s="1"/>
  <c r="AB7" i="20" s="1"/>
  <c r="V7" i="20" a="1"/>
  <c r="V7" i="20" s="1"/>
  <c r="W7" i="20" s="1"/>
  <c r="Q7" i="20" a="1"/>
  <c r="Q7" i="20" s="1"/>
  <c r="R7" i="20" s="1"/>
  <c r="L7" i="20" a="1"/>
  <c r="L7" i="20" s="1"/>
  <c r="M7" i="20" s="1"/>
  <c r="G7" i="20" a="1"/>
  <c r="G7" i="20" s="1"/>
  <c r="H7" i="20" s="1"/>
  <c r="AA6" i="20" a="1"/>
  <c r="AA6" i="20" s="1"/>
  <c r="AB6" i="20" s="1"/>
  <c r="V6" i="20" a="1"/>
  <c r="V6" i="20" s="1"/>
  <c r="W6" i="20" s="1"/>
  <c r="Q6" i="20" a="1"/>
  <c r="Q6" i="20" s="1"/>
  <c r="R6" i="20" s="1"/>
  <c r="L6" i="20" a="1"/>
  <c r="L6" i="20" s="1"/>
  <c r="M6" i="20" s="1"/>
  <c r="G6" i="20" a="1"/>
  <c r="G6" i="20" s="1"/>
  <c r="H6" i="20" s="1"/>
  <c r="AA5" i="20" a="1"/>
  <c r="AA5" i="20" s="1"/>
  <c r="AB5" i="20" s="1"/>
  <c r="V5" i="20" a="1"/>
  <c r="V5" i="20" s="1"/>
  <c r="W5" i="20" s="1"/>
  <c r="Q5" i="20" a="1"/>
  <c r="Q5" i="20" s="1"/>
  <c r="R5" i="20" s="1"/>
  <c r="L5" i="20" a="1"/>
  <c r="L5" i="20" s="1"/>
  <c r="M5" i="20" s="1"/>
  <c r="G5" i="20" a="1"/>
  <c r="G5" i="20" s="1"/>
  <c r="H5" i="20" s="1"/>
  <c r="AA4" i="20" a="1"/>
  <c r="AA4" i="20" s="1"/>
  <c r="AB4" i="20" s="1"/>
  <c r="V4" i="20" a="1"/>
  <c r="V4" i="20" s="1"/>
  <c r="W4" i="20" s="1"/>
  <c r="Q4" i="20" a="1"/>
  <c r="Q4" i="20" s="1"/>
  <c r="R4" i="20" s="1"/>
  <c r="L4" i="20" a="1"/>
  <c r="L4" i="20" s="1"/>
  <c r="M4" i="20" s="1"/>
  <c r="G4" i="20" a="1"/>
  <c r="G4" i="20" s="1"/>
  <c r="H4" i="20" s="1"/>
  <c r="AA3" i="20" a="1"/>
  <c r="AA3" i="20" s="1"/>
  <c r="AB3" i="20" s="1"/>
  <c r="V3" i="20" a="1"/>
  <c r="V3" i="20" s="1"/>
  <c r="W3" i="20" s="1"/>
  <c r="Q3" i="20" a="1"/>
  <c r="Q3" i="20" s="1"/>
  <c r="R3" i="20" s="1"/>
  <c r="L3" i="20" a="1"/>
  <c r="L3" i="20" s="1"/>
  <c r="M3" i="20" s="1"/>
  <c r="G3" i="20" a="1"/>
  <c r="G3" i="20" s="1"/>
  <c r="H3" i="20" s="1"/>
  <c r="AA2" i="20" a="1"/>
  <c r="AA2" i="20" s="1"/>
  <c r="AB2" i="20" s="1"/>
  <c r="V2" i="20" a="1"/>
  <c r="V2" i="20" s="1"/>
  <c r="W2" i="20" s="1"/>
  <c r="Q2" i="20" a="1"/>
  <c r="Q2" i="20" s="1"/>
  <c r="R2" i="20" s="1"/>
  <c r="L2" i="20" a="1"/>
  <c r="L2" i="20" s="1"/>
  <c r="M2" i="20" s="1"/>
  <c r="G2" i="20" a="1"/>
  <c r="G2" i="20" s="1"/>
  <c r="H2" i="20" s="1"/>
  <c r="H12" i="19" a="1"/>
  <c r="H12" i="19" s="1"/>
  <c r="AB9" i="19"/>
  <c r="AA9" i="19"/>
  <c r="V9" i="19"/>
  <c r="W9" i="19" s="1"/>
  <c r="Q9" i="19"/>
  <c r="R9" i="19" s="1"/>
  <c r="L9" i="19"/>
  <c r="M9" i="19" s="1"/>
  <c r="G9" i="19"/>
  <c r="H9" i="19" s="1"/>
  <c r="AA8" i="19"/>
  <c r="AB8" i="19" s="1"/>
  <c r="V8" i="19"/>
  <c r="W8" i="19" s="1"/>
  <c r="Q8" i="19"/>
  <c r="R8" i="19" s="1"/>
  <c r="L8" i="19"/>
  <c r="M8" i="19" s="1"/>
  <c r="G8" i="19"/>
  <c r="H8" i="19" s="1"/>
  <c r="AA7" i="19" a="1"/>
  <c r="AA7" i="19" s="1"/>
  <c r="AB7" i="19" s="1"/>
  <c r="V7" i="19"/>
  <c r="W7" i="19" s="1"/>
  <c r="V7" i="19" a="1"/>
  <c r="Q7" i="19" a="1"/>
  <c r="Q7" i="19" s="1"/>
  <c r="R7" i="19" s="1"/>
  <c r="L7" i="19" a="1"/>
  <c r="L7" i="19" s="1"/>
  <c r="M7" i="19" s="1"/>
  <c r="G7" i="19" a="1"/>
  <c r="G7" i="19" s="1"/>
  <c r="H7" i="19" s="1"/>
  <c r="AA6" i="19" a="1"/>
  <c r="AA6" i="19" s="1"/>
  <c r="AB6" i="19" s="1"/>
  <c r="V6" i="19"/>
  <c r="W6" i="19" s="1"/>
  <c r="V6" i="19" a="1"/>
  <c r="Q6" i="19" a="1"/>
  <c r="Q6" i="19" s="1"/>
  <c r="R6" i="19" s="1"/>
  <c r="L6" i="19" a="1"/>
  <c r="L6" i="19" s="1"/>
  <c r="M6" i="19" s="1"/>
  <c r="G6" i="19" a="1"/>
  <c r="G6" i="19" s="1"/>
  <c r="H6" i="19" s="1"/>
  <c r="AA5" i="19" a="1"/>
  <c r="AA5" i="19" s="1"/>
  <c r="AB5" i="19" s="1"/>
  <c r="V5" i="19" a="1"/>
  <c r="V5" i="19" s="1"/>
  <c r="W5" i="19" s="1"/>
  <c r="Q5" i="19" a="1"/>
  <c r="Q5" i="19" s="1"/>
  <c r="R5" i="19" s="1"/>
  <c r="L5" i="19" a="1"/>
  <c r="L5" i="19" s="1"/>
  <c r="M5" i="19" s="1"/>
  <c r="G5" i="19" a="1"/>
  <c r="G5" i="19" s="1"/>
  <c r="H5" i="19" s="1"/>
  <c r="AA4" i="19" a="1"/>
  <c r="AA4" i="19" s="1"/>
  <c r="AB4" i="19" s="1"/>
  <c r="V4" i="19" a="1"/>
  <c r="V4" i="19" s="1"/>
  <c r="W4" i="19" s="1"/>
  <c r="Q4" i="19" a="1"/>
  <c r="Q4" i="19" s="1"/>
  <c r="R4" i="19" s="1"/>
  <c r="L4" i="19" a="1"/>
  <c r="L4" i="19" s="1"/>
  <c r="M4" i="19" s="1"/>
  <c r="G4" i="19" a="1"/>
  <c r="G4" i="19" s="1"/>
  <c r="H4" i="19" s="1"/>
  <c r="AA3" i="19" a="1"/>
  <c r="AA3" i="19" s="1"/>
  <c r="AB3" i="19" s="1"/>
  <c r="V3" i="19" a="1"/>
  <c r="V3" i="19" s="1"/>
  <c r="W3" i="19" s="1"/>
  <c r="Q3" i="19"/>
  <c r="R3" i="19" s="1"/>
  <c r="Q3" i="19" a="1"/>
  <c r="L3" i="19" a="1"/>
  <c r="L3" i="19" s="1"/>
  <c r="M3" i="19" s="1"/>
  <c r="G3" i="19" a="1"/>
  <c r="G3" i="19" s="1"/>
  <c r="H3" i="19" s="1"/>
  <c r="AA2" i="19" a="1"/>
  <c r="AA2" i="19" s="1"/>
  <c r="AB2" i="19" s="1"/>
  <c r="V2" i="19" a="1"/>
  <c r="V2" i="19" s="1"/>
  <c r="W2" i="19" s="1"/>
  <c r="Q2" i="19" a="1"/>
  <c r="Q2" i="19" s="1"/>
  <c r="R2" i="19" s="1"/>
  <c r="L2" i="19" a="1"/>
  <c r="L2" i="19" s="1"/>
  <c r="M2" i="19" s="1"/>
  <c r="G2" i="19" a="1"/>
  <c r="G2" i="19" s="1"/>
  <c r="H2" i="19" s="1"/>
  <c r="H23" i="18" a="1"/>
  <c r="H23" i="18" s="1"/>
  <c r="AA20" i="18"/>
  <c r="AB20" i="18" s="1"/>
  <c r="V20" i="18"/>
  <c r="W20" i="18" s="1"/>
  <c r="Q20" i="18"/>
  <c r="R20" i="18" s="1"/>
  <c r="L20" i="18"/>
  <c r="M20" i="18" s="1"/>
  <c r="G20" i="18"/>
  <c r="H20" i="18" s="1"/>
  <c r="AA19" i="18"/>
  <c r="AB19" i="18" s="1"/>
  <c r="V19" i="18"/>
  <c r="W19" i="18" s="1"/>
  <c r="Q19" i="18"/>
  <c r="R19" i="18" s="1"/>
  <c r="L19" i="18"/>
  <c r="M19" i="18" s="1"/>
  <c r="G19" i="18"/>
  <c r="H19" i="18" s="1"/>
  <c r="AA18" i="18"/>
  <c r="AB18" i="18" s="1"/>
  <c r="V18" i="18"/>
  <c r="W18" i="18" s="1"/>
  <c r="Q18" i="18"/>
  <c r="R18" i="18" s="1"/>
  <c r="L18" i="18"/>
  <c r="M18" i="18" s="1"/>
  <c r="G18" i="18"/>
  <c r="H18" i="18" s="1"/>
  <c r="AA17" i="18"/>
  <c r="AB17" i="18" s="1"/>
  <c r="V17" i="18"/>
  <c r="W17" i="18" s="1"/>
  <c r="Q17" i="18"/>
  <c r="R17" i="18" s="1"/>
  <c r="L17" i="18"/>
  <c r="M17" i="18" s="1"/>
  <c r="G17" i="18"/>
  <c r="H17" i="18" s="1"/>
  <c r="AA16" i="18"/>
  <c r="AB16" i="18" s="1"/>
  <c r="V16" i="18"/>
  <c r="W16" i="18" s="1"/>
  <c r="Q16" i="18"/>
  <c r="R16" i="18" s="1"/>
  <c r="L16" i="18"/>
  <c r="M16" i="18" s="1"/>
  <c r="G16" i="18"/>
  <c r="H16" i="18" s="1"/>
  <c r="AA15" i="18" a="1"/>
  <c r="AA15" i="18" s="1"/>
  <c r="AB15" i="18" s="1"/>
  <c r="V15" i="18" a="1"/>
  <c r="V15" i="18" s="1"/>
  <c r="W15" i="18" s="1"/>
  <c r="Q15" i="18" a="1"/>
  <c r="Q15" i="18" s="1"/>
  <c r="R15" i="18" s="1"/>
  <c r="L15" i="18" a="1"/>
  <c r="L15" i="18" s="1"/>
  <c r="M15" i="18" s="1"/>
  <c r="G15" i="18" a="1"/>
  <c r="G15" i="18" s="1"/>
  <c r="H15" i="18" s="1"/>
  <c r="AA14" i="18" a="1"/>
  <c r="AA14" i="18" s="1"/>
  <c r="AB14" i="18" s="1"/>
  <c r="V14" i="18" a="1"/>
  <c r="V14" i="18" s="1"/>
  <c r="W14" i="18" s="1"/>
  <c r="Q14" i="18" a="1"/>
  <c r="Q14" i="18" s="1"/>
  <c r="R14" i="18" s="1"/>
  <c r="L14" i="18" a="1"/>
  <c r="L14" i="18" s="1"/>
  <c r="M14" i="18" s="1"/>
  <c r="G14" i="18" a="1"/>
  <c r="G14" i="18" s="1"/>
  <c r="H14" i="18" s="1"/>
  <c r="AA13" i="18" a="1"/>
  <c r="AA13" i="18" s="1"/>
  <c r="AB13" i="18" s="1"/>
  <c r="V13" i="18" a="1"/>
  <c r="V13" i="18" s="1"/>
  <c r="W13" i="18" s="1"/>
  <c r="Q13" i="18" a="1"/>
  <c r="Q13" i="18" s="1"/>
  <c r="R13" i="18" s="1"/>
  <c r="L13" i="18" a="1"/>
  <c r="L13" i="18" s="1"/>
  <c r="M13" i="18" s="1"/>
  <c r="G13" i="18" a="1"/>
  <c r="G13" i="18" s="1"/>
  <c r="H13" i="18" s="1"/>
  <c r="AA12" i="18" a="1"/>
  <c r="AA12" i="18" s="1"/>
  <c r="AB12" i="18" s="1"/>
  <c r="V12" i="18" a="1"/>
  <c r="V12" i="18" s="1"/>
  <c r="W12" i="18" s="1"/>
  <c r="Q12" i="18" a="1"/>
  <c r="Q12" i="18" s="1"/>
  <c r="R12" i="18" s="1"/>
  <c r="L12" i="18" a="1"/>
  <c r="L12" i="18" s="1"/>
  <c r="M12" i="18" s="1"/>
  <c r="G12" i="18"/>
  <c r="H12" i="18" s="1"/>
  <c r="G12" i="18" a="1"/>
  <c r="AA11" i="18" a="1"/>
  <c r="AA11" i="18" s="1"/>
  <c r="AB11" i="18" s="1"/>
  <c r="V11" i="18" a="1"/>
  <c r="V11" i="18" s="1"/>
  <c r="W11" i="18" s="1"/>
  <c r="Q11" i="18" a="1"/>
  <c r="Q11" i="18" s="1"/>
  <c r="R11" i="18" s="1"/>
  <c r="L11" i="18" a="1"/>
  <c r="L11" i="18" s="1"/>
  <c r="M11" i="18" s="1"/>
  <c r="G11" i="18" a="1"/>
  <c r="G11" i="18" s="1"/>
  <c r="H11" i="18" s="1"/>
  <c r="AA10" i="18" a="1"/>
  <c r="AA10" i="18" s="1"/>
  <c r="AB10" i="18" s="1"/>
  <c r="V10" i="18" a="1"/>
  <c r="V10" i="18" s="1"/>
  <c r="W10" i="18" s="1"/>
  <c r="Q10" i="18" a="1"/>
  <c r="Q10" i="18" s="1"/>
  <c r="R10" i="18" s="1"/>
  <c r="L10" i="18" a="1"/>
  <c r="L10" i="18" s="1"/>
  <c r="M10" i="18" s="1"/>
  <c r="G10" i="18" a="1"/>
  <c r="G10" i="18" s="1"/>
  <c r="H10" i="18" s="1"/>
  <c r="AA9" i="18" a="1"/>
  <c r="AA9" i="18" s="1"/>
  <c r="AB9" i="18" s="1"/>
  <c r="V9" i="18" a="1"/>
  <c r="V9" i="18" s="1"/>
  <c r="W9" i="18" s="1"/>
  <c r="Q9" i="18" a="1"/>
  <c r="Q9" i="18" s="1"/>
  <c r="R9" i="18" s="1"/>
  <c r="L9" i="18" a="1"/>
  <c r="L9" i="18" s="1"/>
  <c r="M9" i="18" s="1"/>
  <c r="G9" i="18" a="1"/>
  <c r="G9" i="18" s="1"/>
  <c r="H9" i="18" s="1"/>
  <c r="AA8" i="18"/>
  <c r="AB8" i="18" s="1"/>
  <c r="AA8" i="18" a="1"/>
  <c r="V8" i="18" a="1"/>
  <c r="V8" i="18" s="1"/>
  <c r="W8" i="18" s="1"/>
  <c r="Q8" i="18" a="1"/>
  <c r="Q8" i="18" s="1"/>
  <c r="R8" i="18" s="1"/>
  <c r="L8" i="18" a="1"/>
  <c r="L8" i="18" s="1"/>
  <c r="M8" i="18" s="1"/>
  <c r="G8" i="18" a="1"/>
  <c r="G8" i="18" s="1"/>
  <c r="H8" i="18" s="1"/>
  <c r="AA7" i="18" a="1"/>
  <c r="AA7" i="18" s="1"/>
  <c r="AB7" i="18" s="1"/>
  <c r="V7" i="18" a="1"/>
  <c r="V7" i="18" s="1"/>
  <c r="W7" i="18" s="1"/>
  <c r="Q7" i="18" a="1"/>
  <c r="Q7" i="18" s="1"/>
  <c r="R7" i="18" s="1"/>
  <c r="L7" i="18" a="1"/>
  <c r="L7" i="18" s="1"/>
  <c r="M7" i="18" s="1"/>
  <c r="G7" i="18" a="1"/>
  <c r="G7" i="18" s="1"/>
  <c r="H7" i="18" s="1"/>
  <c r="AA6" i="18" a="1"/>
  <c r="AA6" i="18" s="1"/>
  <c r="AB6" i="18" s="1"/>
  <c r="V6" i="18" a="1"/>
  <c r="V6" i="18" s="1"/>
  <c r="W6" i="18" s="1"/>
  <c r="Q6" i="18" a="1"/>
  <c r="Q6" i="18" s="1"/>
  <c r="R6" i="18" s="1"/>
  <c r="L6" i="18" a="1"/>
  <c r="L6" i="18" s="1"/>
  <c r="M6" i="18" s="1"/>
  <c r="G6" i="18" a="1"/>
  <c r="G6" i="18" s="1"/>
  <c r="H6" i="18" s="1"/>
  <c r="AA5" i="18" a="1"/>
  <c r="AA5" i="18" s="1"/>
  <c r="AB5" i="18" s="1"/>
  <c r="V5" i="18" a="1"/>
  <c r="V5" i="18" s="1"/>
  <c r="W5" i="18" s="1"/>
  <c r="Q5" i="18"/>
  <c r="R5" i="18" s="1"/>
  <c r="Q5" i="18" a="1"/>
  <c r="L5" i="18" a="1"/>
  <c r="L5" i="18" s="1"/>
  <c r="M5" i="18" s="1"/>
  <c r="G5" i="18" a="1"/>
  <c r="G5" i="18" s="1"/>
  <c r="H5" i="18" s="1"/>
  <c r="AA4" i="18" a="1"/>
  <c r="AA4" i="18" s="1"/>
  <c r="AB4" i="18" s="1"/>
  <c r="V4" i="18" a="1"/>
  <c r="V4" i="18" s="1"/>
  <c r="W4" i="18" s="1"/>
  <c r="Q4" i="18" a="1"/>
  <c r="Q4" i="18" s="1"/>
  <c r="R4" i="18" s="1"/>
  <c r="L4" i="18" a="1"/>
  <c r="L4" i="18" s="1"/>
  <c r="M4" i="18" s="1"/>
  <c r="G4" i="18" a="1"/>
  <c r="G4" i="18" s="1"/>
  <c r="H4" i="18" s="1"/>
  <c r="AA3" i="18" a="1"/>
  <c r="AA3" i="18" s="1"/>
  <c r="V3" i="18" a="1"/>
  <c r="V3" i="18" s="1"/>
  <c r="W3" i="18" s="1"/>
  <c r="Q3" i="18" a="1"/>
  <c r="Q3" i="18" s="1"/>
  <c r="R3" i="18" s="1"/>
  <c r="L3" i="18" a="1"/>
  <c r="L3" i="18" s="1"/>
  <c r="M3" i="18" s="1"/>
  <c r="G3" i="18" a="1"/>
  <c r="G3" i="18" s="1"/>
  <c r="H3" i="18" s="1"/>
  <c r="AA2" i="18" a="1"/>
  <c r="AA2" i="18" s="1"/>
  <c r="AB2" i="18" s="1"/>
  <c r="V2" i="18" a="1"/>
  <c r="V2" i="18" s="1"/>
  <c r="W2" i="18" s="1"/>
  <c r="Q2" i="18" a="1"/>
  <c r="Q2" i="18" s="1"/>
  <c r="L2" i="18" a="1"/>
  <c r="L2" i="18" s="1"/>
  <c r="G2" i="18"/>
  <c r="H2" i="18" s="1"/>
  <c r="G2" i="18" a="1"/>
  <c r="H18" i="17" a="1"/>
  <c r="H18" i="17"/>
  <c r="AA15" i="17"/>
  <c r="AB15" i="17" s="1"/>
  <c r="V15" i="17"/>
  <c r="W15" i="17" s="1"/>
  <c r="Q15" i="17"/>
  <c r="R15" i="17" s="1"/>
  <c r="L15" i="17"/>
  <c r="M15" i="17" s="1"/>
  <c r="G15" i="17"/>
  <c r="H15" i="17" s="1"/>
  <c r="AA14" i="17"/>
  <c r="AB14" i="17" s="1"/>
  <c r="V14" i="17"/>
  <c r="W14" i="17" s="1"/>
  <c r="Q14" i="17"/>
  <c r="R14" i="17" s="1"/>
  <c r="L14" i="17"/>
  <c r="M14" i="17" s="1"/>
  <c r="G14" i="17"/>
  <c r="H14" i="17" s="1"/>
  <c r="AA13" i="17"/>
  <c r="AB13" i="17" s="1"/>
  <c r="V13" i="17"/>
  <c r="W13" i="17" s="1"/>
  <c r="Q13" i="17"/>
  <c r="R13" i="17" s="1"/>
  <c r="L13" i="17"/>
  <c r="M13" i="17" s="1"/>
  <c r="G13" i="17"/>
  <c r="H13" i="17" s="1"/>
  <c r="AA12" i="17"/>
  <c r="AB12" i="17" s="1"/>
  <c r="V12" i="17"/>
  <c r="W12" i="17" s="1"/>
  <c r="Q12" i="17"/>
  <c r="R12" i="17" s="1"/>
  <c r="L12" i="17"/>
  <c r="M12" i="17" s="1"/>
  <c r="G12" i="17"/>
  <c r="H12" i="17" s="1"/>
  <c r="AA11" i="17" a="1"/>
  <c r="AA11" i="17" s="1"/>
  <c r="AB11" i="17" s="1"/>
  <c r="V11" i="17" a="1"/>
  <c r="V11" i="17" s="1"/>
  <c r="W11" i="17" s="1"/>
  <c r="Q11" i="17" a="1"/>
  <c r="Q11" i="17" s="1"/>
  <c r="R11" i="17" s="1"/>
  <c r="L11" i="17" a="1"/>
  <c r="L11" i="17" s="1"/>
  <c r="M11" i="17" s="1"/>
  <c r="G11" i="17" a="1"/>
  <c r="G11" i="17" s="1"/>
  <c r="H11" i="17" s="1"/>
  <c r="AA10" i="17" a="1"/>
  <c r="AA10" i="17" s="1"/>
  <c r="AB10" i="17" s="1"/>
  <c r="V10" i="17" a="1"/>
  <c r="V10" i="17" s="1"/>
  <c r="W10" i="17" s="1"/>
  <c r="Q10" i="17" a="1"/>
  <c r="Q10" i="17" s="1"/>
  <c r="R10" i="17" s="1"/>
  <c r="L10" i="17" a="1"/>
  <c r="L10" i="17" s="1"/>
  <c r="M10" i="17" s="1"/>
  <c r="G10" i="17" a="1"/>
  <c r="G10" i="17" s="1"/>
  <c r="H10" i="17" s="1"/>
  <c r="AA9" i="17" a="1"/>
  <c r="AA9" i="17" s="1"/>
  <c r="AB9" i="17" s="1"/>
  <c r="V9" i="17" a="1"/>
  <c r="V9" i="17" s="1"/>
  <c r="W9" i="17" s="1"/>
  <c r="Q9" i="17" a="1"/>
  <c r="Q9" i="17" s="1"/>
  <c r="R9" i="17" s="1"/>
  <c r="L9" i="17" a="1"/>
  <c r="L9" i="17" s="1"/>
  <c r="M9" i="17" s="1"/>
  <c r="G9" i="17" a="1"/>
  <c r="G9" i="17" s="1"/>
  <c r="H9" i="17" s="1"/>
  <c r="AA8" i="17" a="1"/>
  <c r="AA8" i="17" s="1"/>
  <c r="AB8" i="17" s="1"/>
  <c r="V8" i="17" a="1"/>
  <c r="V8" i="17" s="1"/>
  <c r="W8" i="17" s="1"/>
  <c r="Q8" i="17" a="1"/>
  <c r="Q8" i="17" s="1"/>
  <c r="R8" i="17" s="1"/>
  <c r="L8" i="17" a="1"/>
  <c r="L8" i="17" s="1"/>
  <c r="M8" i="17" s="1"/>
  <c r="G8" i="17" a="1"/>
  <c r="G8" i="17" s="1"/>
  <c r="H8" i="17" s="1"/>
  <c r="AA7" i="17" a="1"/>
  <c r="AA7" i="17" s="1"/>
  <c r="AB7" i="17" s="1"/>
  <c r="V7" i="17" a="1"/>
  <c r="V7" i="17" s="1"/>
  <c r="W7" i="17" s="1"/>
  <c r="Q7" i="17" a="1"/>
  <c r="Q7" i="17" s="1"/>
  <c r="R7" i="17" s="1"/>
  <c r="L7" i="17" a="1"/>
  <c r="L7" i="17" s="1"/>
  <c r="M7" i="17" s="1"/>
  <c r="G7" i="17" a="1"/>
  <c r="G7" i="17" s="1"/>
  <c r="H7" i="17" s="1"/>
  <c r="AA6" i="17" a="1"/>
  <c r="AA6" i="17" s="1"/>
  <c r="AB6" i="17" s="1"/>
  <c r="V6" i="17" a="1"/>
  <c r="V6" i="17" s="1"/>
  <c r="W6" i="17" s="1"/>
  <c r="Q6" i="17" a="1"/>
  <c r="Q6" i="17" s="1"/>
  <c r="R6" i="17" s="1"/>
  <c r="L6" i="17" a="1"/>
  <c r="L6" i="17" s="1"/>
  <c r="M6" i="17" s="1"/>
  <c r="G6" i="17" a="1"/>
  <c r="G6" i="17" s="1"/>
  <c r="H6" i="17" s="1"/>
  <c r="AA5" i="17" a="1"/>
  <c r="AA5" i="17" s="1"/>
  <c r="AB5" i="17" s="1"/>
  <c r="V5" i="17" a="1"/>
  <c r="V5" i="17" s="1"/>
  <c r="W5" i="17" s="1"/>
  <c r="Q5" i="17" a="1"/>
  <c r="Q5" i="17" s="1"/>
  <c r="R5" i="17" s="1"/>
  <c r="L5" i="17" a="1"/>
  <c r="L5" i="17" s="1"/>
  <c r="M5" i="17" s="1"/>
  <c r="G5" i="17" a="1"/>
  <c r="G5" i="17" s="1"/>
  <c r="H5" i="17" s="1"/>
  <c r="AA4" i="17" a="1"/>
  <c r="AA4" i="17" s="1"/>
  <c r="AB4" i="17" s="1"/>
  <c r="V4" i="17" a="1"/>
  <c r="V4" i="17" s="1"/>
  <c r="W4" i="17" s="1"/>
  <c r="Q4" i="17" a="1"/>
  <c r="Q4" i="17" s="1"/>
  <c r="R4" i="17" s="1"/>
  <c r="L4" i="17" a="1"/>
  <c r="L4" i="17" s="1"/>
  <c r="M4" i="17" s="1"/>
  <c r="G4" i="17" a="1"/>
  <c r="G4" i="17" s="1"/>
  <c r="H4" i="17" s="1"/>
  <c r="AA3" i="17" a="1"/>
  <c r="AA3" i="17" s="1"/>
  <c r="AB3" i="17" s="1"/>
  <c r="V3" i="17" a="1"/>
  <c r="V3" i="17" s="1"/>
  <c r="W3" i="17" s="1"/>
  <c r="Q3" i="17" a="1"/>
  <c r="Q3" i="17" s="1"/>
  <c r="R3" i="17" s="1"/>
  <c r="L3" i="17" a="1"/>
  <c r="L3" i="17" s="1"/>
  <c r="M3" i="17" s="1"/>
  <c r="G3" i="17" a="1"/>
  <c r="G3" i="17" s="1"/>
  <c r="H3" i="17" s="1"/>
  <c r="AA2" i="17" a="1"/>
  <c r="AA2" i="17" s="1"/>
  <c r="AB2" i="17" s="1"/>
  <c r="V2" i="17" a="1"/>
  <c r="V2" i="17" s="1"/>
  <c r="W2" i="17" s="1"/>
  <c r="Q2" i="17" a="1"/>
  <c r="Q2" i="17" s="1"/>
  <c r="R2" i="17" s="1"/>
  <c r="L2" i="17" a="1"/>
  <c r="L2" i="17" s="1"/>
  <c r="M2" i="17" s="1"/>
  <c r="G2" i="17" a="1"/>
  <c r="G2" i="17" s="1"/>
  <c r="H2" i="17" s="1"/>
  <c r="H8" i="16" a="1"/>
  <c r="H8" i="16" s="1"/>
  <c r="AA5" i="16"/>
  <c r="AB5" i="16" s="1"/>
  <c r="V5" i="16"/>
  <c r="W5" i="16" s="1"/>
  <c r="Q5" i="16"/>
  <c r="R5" i="16" s="1"/>
  <c r="L5" i="16"/>
  <c r="M5" i="16" s="1"/>
  <c r="G5" i="16"/>
  <c r="H5" i="16" s="1"/>
  <c r="AA4" i="16"/>
  <c r="AB4" i="16" s="1"/>
  <c r="V4" i="16"/>
  <c r="W4" i="16" s="1"/>
  <c r="Q4" i="16"/>
  <c r="R4" i="16" s="1"/>
  <c r="L4" i="16"/>
  <c r="M4" i="16" s="1"/>
  <c r="G4" i="16"/>
  <c r="H4" i="16" s="1"/>
  <c r="AA3" i="16"/>
  <c r="AB3" i="16" s="1"/>
  <c r="V3" i="16"/>
  <c r="W3" i="16" s="1"/>
  <c r="Q3" i="16"/>
  <c r="R3" i="16" s="1"/>
  <c r="L3" i="16"/>
  <c r="M3" i="16" s="1"/>
  <c r="G3" i="16"/>
  <c r="H3" i="16" s="1"/>
  <c r="AA2" i="16"/>
  <c r="AB2" i="16" s="1"/>
  <c r="V2" i="16"/>
  <c r="W2" i="16" s="1"/>
  <c r="Q2" i="16"/>
  <c r="R2" i="16" s="1"/>
  <c r="L2" i="16"/>
  <c r="M2" i="16" s="1"/>
  <c r="G2" i="16"/>
  <c r="H2" i="16" s="1"/>
  <c r="H13" i="15" a="1"/>
  <c r="H13" i="15"/>
  <c r="AA10" i="15"/>
  <c r="AB10" i="15" s="1"/>
  <c r="V10" i="15"/>
  <c r="W10" i="15" s="1"/>
  <c r="Q10" i="15"/>
  <c r="R10" i="15" s="1"/>
  <c r="L10" i="15"/>
  <c r="M10" i="15" s="1"/>
  <c r="G10" i="15"/>
  <c r="H10" i="15" s="1"/>
  <c r="AA9" i="15"/>
  <c r="AB9" i="15" s="1"/>
  <c r="V9" i="15"/>
  <c r="W9" i="15" s="1"/>
  <c r="Q9" i="15"/>
  <c r="R9" i="15" s="1"/>
  <c r="L9" i="15"/>
  <c r="M9" i="15" s="1"/>
  <c r="G9" i="15"/>
  <c r="H9" i="15" s="1"/>
  <c r="AA8" i="15"/>
  <c r="AB8" i="15" s="1"/>
  <c r="V8" i="15"/>
  <c r="W8" i="15" s="1"/>
  <c r="Q8" i="15"/>
  <c r="R8" i="15" s="1"/>
  <c r="L8" i="15"/>
  <c r="M8" i="15" s="1"/>
  <c r="G8" i="15"/>
  <c r="H8" i="15" s="1"/>
  <c r="AA7" i="15" a="1"/>
  <c r="AA7" i="15" s="1"/>
  <c r="AB7" i="15" s="1"/>
  <c r="V7" i="15" a="1"/>
  <c r="V7" i="15" s="1"/>
  <c r="W7" i="15" s="1"/>
  <c r="Q7" i="15" a="1"/>
  <c r="Q7" i="15" s="1"/>
  <c r="R7" i="15" s="1"/>
  <c r="L7" i="15" a="1"/>
  <c r="L7" i="15" s="1"/>
  <c r="M7" i="15" s="1"/>
  <c r="G7" i="15" a="1"/>
  <c r="G7" i="15" s="1"/>
  <c r="H7" i="15" s="1"/>
  <c r="AA6" i="15" a="1"/>
  <c r="AA6" i="15" s="1"/>
  <c r="AB6" i="15" s="1"/>
  <c r="V6" i="15" a="1"/>
  <c r="V6" i="15" s="1"/>
  <c r="W6" i="15" s="1"/>
  <c r="Q6" i="15" a="1"/>
  <c r="Q6" i="15" s="1"/>
  <c r="R6" i="15" s="1"/>
  <c r="L6" i="15" a="1"/>
  <c r="L6" i="15" s="1"/>
  <c r="M6" i="15" s="1"/>
  <c r="G6" i="15" a="1"/>
  <c r="G6" i="15" s="1"/>
  <c r="H6" i="15" s="1"/>
  <c r="AA5" i="15" a="1"/>
  <c r="AA5" i="15" s="1"/>
  <c r="AB5" i="15" s="1"/>
  <c r="V5" i="15" a="1"/>
  <c r="V5" i="15" s="1"/>
  <c r="W5" i="15" s="1"/>
  <c r="Q5" i="15" a="1"/>
  <c r="Q5" i="15" s="1"/>
  <c r="R5" i="15" s="1"/>
  <c r="L5" i="15" a="1"/>
  <c r="L5" i="15" s="1"/>
  <c r="M5" i="15" s="1"/>
  <c r="G5" i="15" a="1"/>
  <c r="G5" i="15" s="1"/>
  <c r="H5" i="15" s="1"/>
  <c r="AA4" i="15" a="1"/>
  <c r="AA4" i="15" s="1"/>
  <c r="AB4" i="15" s="1"/>
  <c r="V4" i="15" a="1"/>
  <c r="V4" i="15" s="1"/>
  <c r="W4" i="15" s="1"/>
  <c r="Q4" i="15" a="1"/>
  <c r="Q4" i="15" s="1"/>
  <c r="R4" i="15" s="1"/>
  <c r="L4" i="15" a="1"/>
  <c r="L4" i="15" s="1"/>
  <c r="M4" i="15" s="1"/>
  <c r="G4" i="15" a="1"/>
  <c r="G4" i="15" s="1"/>
  <c r="H4" i="15" s="1"/>
  <c r="AA3" i="15" a="1"/>
  <c r="AA3" i="15" s="1"/>
  <c r="AB3" i="15" s="1"/>
  <c r="V3" i="15" a="1"/>
  <c r="V3" i="15" s="1"/>
  <c r="W3" i="15" s="1"/>
  <c r="Q3" i="15" a="1"/>
  <c r="Q3" i="15" s="1"/>
  <c r="R3" i="15" s="1"/>
  <c r="L3" i="15" a="1"/>
  <c r="L3" i="15" s="1"/>
  <c r="M3" i="15" s="1"/>
  <c r="G3" i="15" a="1"/>
  <c r="G3" i="15" s="1"/>
  <c r="H3" i="15" s="1"/>
  <c r="AA2" i="15" a="1"/>
  <c r="AA2" i="15" s="1"/>
  <c r="AB2" i="15" s="1"/>
  <c r="V2" i="15" a="1"/>
  <c r="V2" i="15" s="1"/>
  <c r="W2" i="15" s="1"/>
  <c r="Q2" i="15" a="1"/>
  <c r="Q2" i="15" s="1"/>
  <c r="R2" i="15" s="1"/>
  <c r="L2" i="15" a="1"/>
  <c r="L2" i="15" s="1"/>
  <c r="M2" i="15" s="1"/>
  <c r="G2" i="15" a="1"/>
  <c r="G2" i="15" s="1"/>
  <c r="H2" i="15" s="1"/>
  <c r="H16" i="14" a="1"/>
  <c r="H16" i="14"/>
  <c r="AA13" i="14"/>
  <c r="AB13" i="14" s="1"/>
  <c r="V13" i="14"/>
  <c r="W13" i="14" s="1"/>
  <c r="Q13" i="14"/>
  <c r="R13" i="14" s="1"/>
  <c r="L13" i="14"/>
  <c r="M13" i="14" s="1"/>
  <c r="G13" i="14"/>
  <c r="H13" i="14" s="1"/>
  <c r="AA12" i="14"/>
  <c r="AB12" i="14" s="1"/>
  <c r="V12" i="14"/>
  <c r="W12" i="14" s="1"/>
  <c r="Q12" i="14"/>
  <c r="R12" i="14" s="1"/>
  <c r="L12" i="14"/>
  <c r="M12" i="14" s="1"/>
  <c r="G12" i="14"/>
  <c r="H12" i="14" s="1"/>
  <c r="AA11" i="14"/>
  <c r="AB11" i="14" s="1"/>
  <c r="V11" i="14"/>
  <c r="W11" i="14" s="1"/>
  <c r="Q11" i="14"/>
  <c r="R11" i="14" s="1"/>
  <c r="L11" i="14"/>
  <c r="M11" i="14" s="1"/>
  <c r="G11" i="14"/>
  <c r="H11" i="14" s="1"/>
  <c r="AA10" i="14" a="1"/>
  <c r="AA10" i="14" s="1"/>
  <c r="AB10" i="14" s="1"/>
  <c r="V10" i="14" a="1"/>
  <c r="V10" i="14" s="1"/>
  <c r="W10" i="14" s="1"/>
  <c r="Q10" i="14" a="1"/>
  <c r="Q10" i="14" s="1"/>
  <c r="R10" i="14" s="1"/>
  <c r="L10" i="14" a="1"/>
  <c r="L10" i="14" s="1"/>
  <c r="M10" i="14" s="1"/>
  <c r="G10" i="14" a="1"/>
  <c r="G10" i="14" s="1"/>
  <c r="H10" i="14" s="1"/>
  <c r="AA9" i="14" a="1"/>
  <c r="AA9" i="14" s="1"/>
  <c r="AB9" i="14" s="1"/>
  <c r="V9" i="14" a="1"/>
  <c r="V9" i="14" s="1"/>
  <c r="W9" i="14" s="1"/>
  <c r="Q9" i="14" a="1"/>
  <c r="Q9" i="14" s="1"/>
  <c r="R9" i="14" s="1"/>
  <c r="L9" i="14" a="1"/>
  <c r="L9" i="14" s="1"/>
  <c r="M9" i="14" s="1"/>
  <c r="G9" i="14" a="1"/>
  <c r="G9" i="14" s="1"/>
  <c r="H9" i="14" s="1"/>
  <c r="AA8" i="14" a="1"/>
  <c r="AA8" i="14" s="1"/>
  <c r="AB8" i="14" s="1"/>
  <c r="V8" i="14"/>
  <c r="W8" i="14" s="1"/>
  <c r="V8" i="14" a="1"/>
  <c r="Q8" i="14" a="1"/>
  <c r="Q8" i="14" s="1"/>
  <c r="R8" i="14" s="1"/>
  <c r="L8" i="14" a="1"/>
  <c r="L8" i="14" s="1"/>
  <c r="M8" i="14" s="1"/>
  <c r="G8" i="14" a="1"/>
  <c r="G8" i="14" s="1"/>
  <c r="H8" i="14" s="1"/>
  <c r="AA7" i="14" a="1"/>
  <c r="AA7" i="14" s="1"/>
  <c r="AB7" i="14" s="1"/>
  <c r="V7" i="14" a="1"/>
  <c r="V7" i="14" s="1"/>
  <c r="W7" i="14" s="1"/>
  <c r="Q7" i="14" a="1"/>
  <c r="Q7" i="14" s="1"/>
  <c r="R7" i="14" s="1"/>
  <c r="L7" i="14" a="1"/>
  <c r="L7" i="14" s="1"/>
  <c r="M7" i="14" s="1"/>
  <c r="G7" i="14" a="1"/>
  <c r="G7" i="14" s="1"/>
  <c r="H7" i="14" s="1"/>
  <c r="AA6" i="14" a="1"/>
  <c r="AA6" i="14" s="1"/>
  <c r="AB6" i="14" s="1"/>
  <c r="V6" i="14" a="1"/>
  <c r="V6" i="14" s="1"/>
  <c r="W6" i="14" s="1"/>
  <c r="Q6" i="14" a="1"/>
  <c r="Q6" i="14" s="1"/>
  <c r="R6" i="14" s="1"/>
  <c r="L6" i="14" a="1"/>
  <c r="L6" i="14" s="1"/>
  <c r="M6" i="14" s="1"/>
  <c r="G6" i="14" a="1"/>
  <c r="G6" i="14" s="1"/>
  <c r="H6" i="14" s="1"/>
  <c r="AA5" i="14" a="1"/>
  <c r="AA5" i="14" s="1"/>
  <c r="AB5" i="14" s="1"/>
  <c r="V5" i="14" a="1"/>
  <c r="V5" i="14" s="1"/>
  <c r="W5" i="14" s="1"/>
  <c r="Q5" i="14" a="1"/>
  <c r="Q5" i="14" s="1"/>
  <c r="R5" i="14" s="1"/>
  <c r="L5" i="14" a="1"/>
  <c r="L5" i="14" s="1"/>
  <c r="M5" i="14" s="1"/>
  <c r="G5" i="14" a="1"/>
  <c r="G5" i="14" s="1"/>
  <c r="H5" i="14" s="1"/>
  <c r="AA4" i="14" a="1"/>
  <c r="AA4" i="14" s="1"/>
  <c r="AB4" i="14" s="1"/>
  <c r="V4" i="14" a="1"/>
  <c r="V4" i="14" s="1"/>
  <c r="W4" i="14" s="1"/>
  <c r="Q4" i="14" a="1"/>
  <c r="Q4" i="14" s="1"/>
  <c r="R4" i="14" s="1"/>
  <c r="L4" i="14" a="1"/>
  <c r="L4" i="14" s="1"/>
  <c r="M4" i="14" s="1"/>
  <c r="G4" i="14" a="1"/>
  <c r="G4" i="14" s="1"/>
  <c r="H4" i="14" s="1"/>
  <c r="AA3" i="14" a="1"/>
  <c r="AA3" i="14" s="1"/>
  <c r="AB3" i="14" s="1"/>
  <c r="V3" i="14" a="1"/>
  <c r="V3" i="14" s="1"/>
  <c r="W3" i="14" s="1"/>
  <c r="Q3" i="14" a="1"/>
  <c r="Q3" i="14" s="1"/>
  <c r="R3" i="14" s="1"/>
  <c r="L3" i="14" a="1"/>
  <c r="L3" i="14" s="1"/>
  <c r="M3" i="14" s="1"/>
  <c r="G3" i="14" a="1"/>
  <c r="G3" i="14" s="1"/>
  <c r="H3" i="14" s="1"/>
  <c r="AA2" i="14" a="1"/>
  <c r="AA2" i="14" s="1"/>
  <c r="AB2" i="14" s="1"/>
  <c r="V2" i="14" a="1"/>
  <c r="V2" i="14" s="1"/>
  <c r="W2" i="14" s="1"/>
  <c r="Q2" i="14" a="1"/>
  <c r="Q2" i="14" s="1"/>
  <c r="R2" i="14" s="1"/>
  <c r="L2" i="14" a="1"/>
  <c r="L2" i="14" s="1"/>
  <c r="M2" i="14" s="1"/>
  <c r="G2" i="14" a="1"/>
  <c r="G2" i="14" s="1"/>
  <c r="H2" i="14" s="1"/>
  <c r="H12" i="13" a="1"/>
  <c r="H12" i="13" s="1"/>
  <c r="AA9" i="13"/>
  <c r="AB9" i="13" s="1"/>
  <c r="V9" i="13"/>
  <c r="W9" i="13" s="1"/>
  <c r="Q9" i="13"/>
  <c r="R9" i="13" s="1"/>
  <c r="L9" i="13"/>
  <c r="M9" i="13" s="1"/>
  <c r="G9" i="13"/>
  <c r="H9" i="13" s="1"/>
  <c r="AA8" i="13"/>
  <c r="AB8" i="13" s="1"/>
  <c r="W8" i="13"/>
  <c r="V8" i="13"/>
  <c r="Q8" i="13"/>
  <c r="R8" i="13" s="1"/>
  <c r="L8" i="13"/>
  <c r="M8" i="13" s="1"/>
  <c r="G8" i="13"/>
  <c r="H8" i="13" s="1"/>
  <c r="AA7" i="13"/>
  <c r="AB7" i="13" s="1"/>
  <c r="V7" i="13"/>
  <c r="W7" i="13" s="1"/>
  <c r="Q7" i="13"/>
  <c r="R7" i="13" s="1"/>
  <c r="L7" i="13"/>
  <c r="M7" i="13" s="1"/>
  <c r="G7" i="13"/>
  <c r="H7" i="13" s="1"/>
  <c r="AA6" i="13"/>
  <c r="AB6" i="13" s="1"/>
  <c r="V6" i="13"/>
  <c r="W6" i="13" s="1"/>
  <c r="Q6" i="13"/>
  <c r="R6" i="13" s="1"/>
  <c r="L6" i="13"/>
  <c r="M6" i="13" s="1"/>
  <c r="G6" i="13"/>
  <c r="H6" i="13" s="1"/>
  <c r="AA5" i="13"/>
  <c r="AB5" i="13" s="1"/>
  <c r="V5" i="13"/>
  <c r="W5" i="13" s="1"/>
  <c r="Q5" i="13"/>
  <c r="R5" i="13" s="1"/>
  <c r="L5" i="13"/>
  <c r="M5" i="13" s="1"/>
  <c r="G5" i="13"/>
  <c r="H5" i="13" s="1"/>
  <c r="AA4" i="13" a="1"/>
  <c r="AA4" i="13" s="1"/>
  <c r="AB4" i="13" s="1"/>
  <c r="V4" i="13" a="1"/>
  <c r="V4" i="13" s="1"/>
  <c r="W4" i="13" s="1"/>
  <c r="Q4" i="13" a="1"/>
  <c r="Q4" i="13" s="1"/>
  <c r="R4" i="13" s="1"/>
  <c r="L4" i="13" a="1"/>
  <c r="L4" i="13" s="1"/>
  <c r="M4" i="13" s="1"/>
  <c r="G4" i="13" a="1"/>
  <c r="G4" i="13" s="1"/>
  <c r="H4" i="13" s="1"/>
  <c r="AA3" i="13" a="1"/>
  <c r="AA3" i="13" s="1"/>
  <c r="AB3" i="13" s="1"/>
  <c r="V3" i="13" a="1"/>
  <c r="V3" i="13" s="1"/>
  <c r="W3" i="13" s="1"/>
  <c r="Q3" i="13" a="1"/>
  <c r="Q3" i="13" s="1"/>
  <c r="R3" i="13" s="1"/>
  <c r="L3" i="13" a="1"/>
  <c r="L3" i="13" s="1"/>
  <c r="M3" i="13" s="1"/>
  <c r="G3" i="13" a="1"/>
  <c r="G3" i="13" s="1"/>
  <c r="H3" i="13" s="1"/>
  <c r="AA2" i="13" a="1"/>
  <c r="AA2" i="13" s="1"/>
  <c r="AB2" i="13" s="1"/>
  <c r="V2" i="13" a="1"/>
  <c r="V2" i="13" s="1"/>
  <c r="W2" i="13" s="1"/>
  <c r="Q2" i="13" a="1"/>
  <c r="Q2" i="13" s="1"/>
  <c r="R2" i="13" s="1"/>
  <c r="L2" i="13" a="1"/>
  <c r="L2" i="13" s="1"/>
  <c r="M2" i="13" s="1"/>
  <c r="G2" i="13" a="1"/>
  <c r="G2" i="13" s="1"/>
  <c r="H2" i="13" s="1"/>
  <c r="H23" i="11" a="1"/>
  <c r="H23" i="11"/>
  <c r="AA20" i="11"/>
  <c r="AB20" i="11" s="1"/>
  <c r="V20" i="11"/>
  <c r="W20" i="11" s="1"/>
  <c r="Q20" i="11"/>
  <c r="R20" i="11" s="1"/>
  <c r="L20" i="11"/>
  <c r="M20" i="11" s="1"/>
  <c r="G20" i="11"/>
  <c r="H20" i="11" s="1"/>
  <c r="AA19" i="11"/>
  <c r="AB19" i="11" s="1"/>
  <c r="V19" i="11"/>
  <c r="W19" i="11" s="1"/>
  <c r="Q19" i="11"/>
  <c r="R19" i="11" s="1"/>
  <c r="L19" i="11"/>
  <c r="M19" i="11" s="1"/>
  <c r="G19" i="11"/>
  <c r="H19" i="11" s="1"/>
  <c r="AA18" i="11"/>
  <c r="AB18" i="11" s="1"/>
  <c r="V18" i="11"/>
  <c r="W18" i="11" s="1"/>
  <c r="Q18" i="11"/>
  <c r="R18" i="11" s="1"/>
  <c r="L18" i="11"/>
  <c r="M18" i="11" s="1"/>
  <c r="G18" i="11"/>
  <c r="H18" i="11" s="1"/>
  <c r="AA17" i="11"/>
  <c r="AB17" i="11" s="1"/>
  <c r="V17" i="11"/>
  <c r="W17" i="11" s="1"/>
  <c r="Q17" i="11"/>
  <c r="R17" i="11" s="1"/>
  <c r="L17" i="11"/>
  <c r="M17" i="11" s="1"/>
  <c r="G17" i="11"/>
  <c r="H17" i="11" s="1"/>
  <c r="AA16" i="11" a="1"/>
  <c r="AA16" i="11" s="1"/>
  <c r="AB16" i="11" s="1"/>
  <c r="V16" i="11" a="1"/>
  <c r="V16" i="11" s="1"/>
  <c r="W16" i="11" s="1"/>
  <c r="Q16" i="11"/>
  <c r="R16" i="11" s="1"/>
  <c r="Q16" i="11" a="1"/>
  <c r="L16" i="11" a="1"/>
  <c r="L16" i="11" s="1"/>
  <c r="M16" i="11" s="1"/>
  <c r="G16" i="11" a="1"/>
  <c r="G16" i="11" s="1"/>
  <c r="H16" i="11" s="1"/>
  <c r="AB15" i="11"/>
  <c r="AA15" i="11"/>
  <c r="AA15" i="11" a="1"/>
  <c r="V15" i="11" a="1"/>
  <c r="V15" i="11" s="1"/>
  <c r="W15" i="11" s="1"/>
  <c r="Q15" i="11" a="1"/>
  <c r="Q15" i="11" s="1"/>
  <c r="R15" i="11" s="1"/>
  <c r="L15" i="11" a="1"/>
  <c r="L15" i="11" s="1"/>
  <c r="M15" i="11" s="1"/>
  <c r="G15" i="11" a="1"/>
  <c r="G15" i="11" s="1"/>
  <c r="H15" i="11" s="1"/>
  <c r="AA14" i="11"/>
  <c r="AB14" i="11" s="1"/>
  <c r="AA14" i="11" a="1"/>
  <c r="V14" i="11" a="1"/>
  <c r="V14" i="11" s="1"/>
  <c r="W14" i="11" s="1"/>
  <c r="Q14" i="11" a="1"/>
  <c r="Q14" i="11" s="1"/>
  <c r="R14" i="11" s="1"/>
  <c r="M14" i="11"/>
  <c r="L14" i="11"/>
  <c r="L14" i="11" a="1"/>
  <c r="G14" i="11" a="1"/>
  <c r="G14" i="11" s="1"/>
  <c r="H14" i="11" s="1"/>
  <c r="AA13" i="11" a="1"/>
  <c r="AA13" i="11" s="1"/>
  <c r="AB13" i="11" s="1"/>
  <c r="V13" i="11" a="1"/>
  <c r="V13" i="11" s="1"/>
  <c r="W13" i="11" s="1"/>
  <c r="Q13" i="11" a="1"/>
  <c r="Q13" i="11" s="1"/>
  <c r="R13" i="11" s="1"/>
  <c r="L13" i="11"/>
  <c r="M13" i="11" s="1"/>
  <c r="L13" i="11" a="1"/>
  <c r="G13" i="11" a="1"/>
  <c r="G13" i="11" s="1"/>
  <c r="H13" i="11" s="1"/>
  <c r="AA12" i="11" a="1"/>
  <c r="AA12" i="11" s="1"/>
  <c r="AB12" i="11" s="1"/>
  <c r="W12" i="11"/>
  <c r="V12" i="11"/>
  <c r="V12" i="11" a="1"/>
  <c r="Q12" i="11" a="1"/>
  <c r="Q12" i="11" s="1"/>
  <c r="R12" i="11" s="1"/>
  <c r="L12" i="11" a="1"/>
  <c r="L12" i="11" s="1"/>
  <c r="M12" i="11" s="1"/>
  <c r="G12" i="11" a="1"/>
  <c r="G12" i="11" s="1"/>
  <c r="H12" i="11" s="1"/>
  <c r="AA11" i="11" a="1"/>
  <c r="AA11" i="11" s="1"/>
  <c r="AB11" i="11" s="1"/>
  <c r="V11" i="11"/>
  <c r="W11" i="11" s="1"/>
  <c r="V11" i="11" a="1"/>
  <c r="Q11" i="11" a="1"/>
  <c r="Q11" i="11" s="1"/>
  <c r="R11" i="11" s="1"/>
  <c r="L11" i="11" a="1"/>
  <c r="L11" i="11" s="1"/>
  <c r="M11" i="11" s="1"/>
  <c r="H11" i="11"/>
  <c r="G11" i="11"/>
  <c r="G11" i="11" a="1"/>
  <c r="AA10" i="11" a="1"/>
  <c r="AA10" i="11" s="1"/>
  <c r="AB10" i="11" s="1"/>
  <c r="V10" i="11" a="1"/>
  <c r="V10" i="11" s="1"/>
  <c r="W10" i="11" s="1"/>
  <c r="Q10" i="11" a="1"/>
  <c r="Q10" i="11" s="1"/>
  <c r="R10" i="11" s="1"/>
  <c r="L10" i="11" a="1"/>
  <c r="L10" i="11" s="1"/>
  <c r="M10" i="11" s="1"/>
  <c r="G10" i="11"/>
  <c r="H10" i="11" s="1"/>
  <c r="G10" i="11" a="1"/>
  <c r="AA9" i="11" a="1"/>
  <c r="AA9" i="11" s="1"/>
  <c r="AB9" i="11" s="1"/>
  <c r="V9" i="11" a="1"/>
  <c r="V9" i="11" s="1"/>
  <c r="W9" i="11" s="1"/>
  <c r="R9" i="11"/>
  <c r="Q9" i="11"/>
  <c r="Q9" i="11" a="1"/>
  <c r="L9" i="11" a="1"/>
  <c r="L9" i="11" s="1"/>
  <c r="M9" i="11" s="1"/>
  <c r="G9" i="11" a="1"/>
  <c r="G9" i="11" s="1"/>
  <c r="H9" i="11" s="1"/>
  <c r="AA8" i="11" a="1"/>
  <c r="AA8" i="11" s="1"/>
  <c r="AB8" i="11" s="1"/>
  <c r="V8" i="11" a="1"/>
  <c r="V8" i="11" s="1"/>
  <c r="W8" i="11" s="1"/>
  <c r="Q8" i="11"/>
  <c r="R8" i="11" s="1"/>
  <c r="Q8" i="11" a="1"/>
  <c r="L8" i="11" a="1"/>
  <c r="L8" i="11" s="1"/>
  <c r="M8" i="11" s="1"/>
  <c r="G8" i="11" a="1"/>
  <c r="G8" i="11" s="1"/>
  <c r="H8" i="11" s="1"/>
  <c r="AB7" i="11"/>
  <c r="AA7" i="11"/>
  <c r="AA7" i="11" a="1"/>
  <c r="V7" i="11" a="1"/>
  <c r="V7" i="11" s="1"/>
  <c r="W7" i="11" s="1"/>
  <c r="Q7" i="11" a="1"/>
  <c r="Q7" i="11" s="1"/>
  <c r="R7" i="11" s="1"/>
  <c r="L7" i="11" a="1"/>
  <c r="L7" i="11" s="1"/>
  <c r="M7" i="11" s="1"/>
  <c r="G7" i="11" a="1"/>
  <c r="G7" i="11" s="1"/>
  <c r="H7" i="11" s="1"/>
  <c r="AA6" i="11"/>
  <c r="AB6" i="11" s="1"/>
  <c r="AA6" i="11" a="1"/>
  <c r="V6" i="11" a="1"/>
  <c r="V6" i="11" s="1"/>
  <c r="W6" i="11" s="1"/>
  <c r="Q6" i="11" a="1"/>
  <c r="Q6" i="11" s="1"/>
  <c r="R6" i="11" s="1"/>
  <c r="M6" i="11"/>
  <c r="L6" i="11"/>
  <c r="L6" i="11" a="1"/>
  <c r="G6" i="11" a="1"/>
  <c r="G6" i="11" s="1"/>
  <c r="H6" i="11" s="1"/>
  <c r="AA5" i="11" a="1"/>
  <c r="AA5" i="11" s="1"/>
  <c r="AB5" i="11" s="1"/>
  <c r="V5" i="11" a="1"/>
  <c r="V5" i="11" s="1"/>
  <c r="W5" i="11" s="1"/>
  <c r="Q5" i="11" a="1"/>
  <c r="Q5" i="11" s="1"/>
  <c r="R5" i="11" s="1"/>
  <c r="L5" i="11"/>
  <c r="M5" i="11" s="1"/>
  <c r="L5" i="11" a="1"/>
  <c r="G5" i="11" a="1"/>
  <c r="G5" i="11" s="1"/>
  <c r="H5" i="11" s="1"/>
  <c r="AA4" i="11" a="1"/>
  <c r="AA4" i="11" s="1"/>
  <c r="AB4" i="11" s="1"/>
  <c r="W4" i="11"/>
  <c r="V4" i="11"/>
  <c r="V4" i="11" a="1"/>
  <c r="Q4" i="11" a="1"/>
  <c r="Q4" i="11" s="1"/>
  <c r="R4" i="11" s="1"/>
  <c r="L4" i="11" a="1"/>
  <c r="L4" i="11" s="1"/>
  <c r="M4" i="11" s="1"/>
  <c r="G4" i="11" a="1"/>
  <c r="G4" i="11" s="1"/>
  <c r="H4" i="11" s="1"/>
  <c r="AA3" i="11" a="1"/>
  <c r="AA3" i="11" s="1"/>
  <c r="AB3" i="11" s="1"/>
  <c r="V3" i="11"/>
  <c r="W3" i="11" s="1"/>
  <c r="V3" i="11" a="1"/>
  <c r="Q3" i="11" a="1"/>
  <c r="Q3" i="11" s="1"/>
  <c r="R3" i="11" s="1"/>
  <c r="L3" i="11" a="1"/>
  <c r="L3" i="11" s="1"/>
  <c r="M3" i="11" s="1"/>
  <c r="H3" i="11"/>
  <c r="G3" i="11"/>
  <c r="G3" i="11" a="1"/>
  <c r="AA2" i="11" a="1"/>
  <c r="AA2" i="11" s="1"/>
  <c r="AB2" i="11" s="1"/>
  <c r="V2" i="11" a="1"/>
  <c r="V2" i="11" s="1"/>
  <c r="W2" i="11" s="1"/>
  <c r="Q2" i="11" a="1"/>
  <c r="Q2" i="11" s="1"/>
  <c r="R2" i="11" s="1"/>
  <c r="L2" i="11" a="1"/>
  <c r="L2" i="11" s="1"/>
  <c r="M2" i="11" s="1"/>
  <c r="G2" i="11"/>
  <c r="H2" i="11" s="1"/>
  <c r="G2" i="11" a="1"/>
  <c r="H18" i="10" a="1"/>
  <c r="H18" i="10" s="1"/>
  <c r="AA15" i="10"/>
  <c r="AB15" i="10" s="1"/>
  <c r="V15" i="10"/>
  <c r="W15" i="10" s="1"/>
  <c r="Q15" i="10"/>
  <c r="R15" i="10" s="1"/>
  <c r="L15" i="10"/>
  <c r="M15" i="10" s="1"/>
  <c r="G15" i="10"/>
  <c r="H15" i="10" s="1"/>
  <c r="AA14" i="10"/>
  <c r="AB14" i="10" s="1"/>
  <c r="V14" i="10"/>
  <c r="W14" i="10" s="1"/>
  <c r="Q14" i="10"/>
  <c r="R14" i="10" s="1"/>
  <c r="L14" i="10"/>
  <c r="M14" i="10" s="1"/>
  <c r="G14" i="10"/>
  <c r="H14" i="10" s="1"/>
  <c r="AA13" i="10"/>
  <c r="AB13" i="10" s="1"/>
  <c r="V13" i="10"/>
  <c r="W13" i="10" s="1"/>
  <c r="Q13" i="10"/>
  <c r="R13" i="10" s="1"/>
  <c r="L13" i="10"/>
  <c r="M13" i="10" s="1"/>
  <c r="G13" i="10"/>
  <c r="H13" i="10" s="1"/>
  <c r="AA12" i="10"/>
  <c r="AB12" i="10" s="1"/>
  <c r="V12" i="10"/>
  <c r="W12" i="10" s="1"/>
  <c r="Q12" i="10"/>
  <c r="R12" i="10" s="1"/>
  <c r="L12" i="10"/>
  <c r="M12" i="10" s="1"/>
  <c r="G12" i="10"/>
  <c r="H12" i="10" s="1"/>
  <c r="AA11" i="10"/>
  <c r="AB11" i="10" s="1"/>
  <c r="V11" i="10"/>
  <c r="W11" i="10" s="1"/>
  <c r="Q11" i="10"/>
  <c r="R11" i="10" s="1"/>
  <c r="L11" i="10"/>
  <c r="M11" i="10" s="1"/>
  <c r="G11" i="10"/>
  <c r="H11" i="10" s="1"/>
  <c r="AA10" i="10" a="1"/>
  <c r="AA10" i="10" s="1"/>
  <c r="AB10" i="10" s="1"/>
  <c r="V10" i="10" a="1"/>
  <c r="V10" i="10" s="1"/>
  <c r="W10" i="10" s="1"/>
  <c r="Q10" i="10" a="1"/>
  <c r="Q10" i="10" s="1"/>
  <c r="R10" i="10" s="1"/>
  <c r="L10" i="10" a="1"/>
  <c r="L10" i="10" s="1"/>
  <c r="M10" i="10" s="1"/>
  <c r="G10" i="10" a="1"/>
  <c r="G10" i="10" s="1"/>
  <c r="H10" i="10" s="1"/>
  <c r="AA9" i="10"/>
  <c r="AB9" i="10" s="1"/>
  <c r="AA9" i="10" a="1"/>
  <c r="V9" i="10" a="1"/>
  <c r="V9" i="10" s="1"/>
  <c r="W9" i="10" s="1"/>
  <c r="Q9" i="10" a="1"/>
  <c r="Q9" i="10" s="1"/>
  <c r="R9" i="10" s="1"/>
  <c r="L9" i="10" a="1"/>
  <c r="L9" i="10" s="1"/>
  <c r="M9" i="10" s="1"/>
  <c r="G9" i="10" a="1"/>
  <c r="G9" i="10" s="1"/>
  <c r="H9" i="10" s="1"/>
  <c r="AA8" i="10" a="1"/>
  <c r="AA8" i="10" s="1"/>
  <c r="AB8" i="10" s="1"/>
  <c r="V8" i="10" a="1"/>
  <c r="V8" i="10" s="1"/>
  <c r="W8" i="10" s="1"/>
  <c r="Q8" i="10"/>
  <c r="R8" i="10" s="1"/>
  <c r="Q8" i="10" a="1"/>
  <c r="L8" i="10" a="1"/>
  <c r="L8" i="10" s="1"/>
  <c r="M8" i="10" s="1"/>
  <c r="G8" i="10" a="1"/>
  <c r="G8" i="10" s="1"/>
  <c r="H8" i="10" s="1"/>
  <c r="AA7" i="10" a="1"/>
  <c r="AA7" i="10" s="1"/>
  <c r="AB7" i="10" s="1"/>
  <c r="V7" i="10" a="1"/>
  <c r="V7" i="10" s="1"/>
  <c r="W7" i="10" s="1"/>
  <c r="Q7" i="10" a="1"/>
  <c r="Q7" i="10" s="1"/>
  <c r="R7" i="10" s="1"/>
  <c r="L7" i="10" a="1"/>
  <c r="L7" i="10" s="1"/>
  <c r="M7" i="10" s="1"/>
  <c r="G7" i="10" a="1"/>
  <c r="G7" i="10" s="1"/>
  <c r="H7" i="10" s="1"/>
  <c r="AA6" i="10" a="1"/>
  <c r="AA6" i="10" s="1"/>
  <c r="AB6" i="10" s="1"/>
  <c r="V6" i="10" a="1"/>
  <c r="V6" i="10" s="1"/>
  <c r="W6" i="10" s="1"/>
  <c r="Q6" i="10" a="1"/>
  <c r="Q6" i="10" s="1"/>
  <c r="R6" i="10" s="1"/>
  <c r="L6" i="10" a="1"/>
  <c r="L6" i="10" s="1"/>
  <c r="M6" i="10" s="1"/>
  <c r="G6" i="10" a="1"/>
  <c r="G6" i="10" s="1"/>
  <c r="H6" i="10" s="1"/>
  <c r="AA5" i="10" a="1"/>
  <c r="AA5" i="10" s="1"/>
  <c r="AB5" i="10" s="1"/>
  <c r="V5" i="10" a="1"/>
  <c r="V5" i="10" s="1"/>
  <c r="W5" i="10" s="1"/>
  <c r="Q5" i="10" a="1"/>
  <c r="Q5" i="10" s="1"/>
  <c r="R5" i="10" s="1"/>
  <c r="L5" i="10" a="1"/>
  <c r="L5" i="10" s="1"/>
  <c r="M5" i="10" s="1"/>
  <c r="G5" i="10" a="1"/>
  <c r="G5" i="10" s="1"/>
  <c r="H5" i="10" s="1"/>
  <c r="AA4" i="10" a="1"/>
  <c r="AA4" i="10" s="1"/>
  <c r="AB4" i="10" s="1"/>
  <c r="V4" i="10" a="1"/>
  <c r="V4" i="10" s="1"/>
  <c r="W4" i="10" s="1"/>
  <c r="Q4" i="10" a="1"/>
  <c r="Q4" i="10" s="1"/>
  <c r="R4" i="10" s="1"/>
  <c r="L4" i="10" a="1"/>
  <c r="L4" i="10" s="1"/>
  <c r="M4" i="10" s="1"/>
  <c r="G4" i="10" a="1"/>
  <c r="G4" i="10" s="1"/>
  <c r="H4" i="10" s="1"/>
  <c r="AA3" i="10" a="1"/>
  <c r="AA3" i="10" s="1"/>
  <c r="AB3" i="10" s="1"/>
  <c r="V3" i="10"/>
  <c r="W3" i="10" s="1"/>
  <c r="V3" i="10" a="1"/>
  <c r="Q3" i="10" a="1"/>
  <c r="Q3" i="10" s="1"/>
  <c r="R3" i="10" s="1"/>
  <c r="L3" i="10" a="1"/>
  <c r="L3" i="10" s="1"/>
  <c r="M3" i="10" s="1"/>
  <c r="G3" i="10" a="1"/>
  <c r="G3" i="10" s="1"/>
  <c r="H3" i="10" s="1"/>
  <c r="AA2" i="10" a="1"/>
  <c r="AA2" i="10" s="1"/>
  <c r="AB2" i="10" s="1"/>
  <c r="V2" i="10" a="1"/>
  <c r="V2" i="10" s="1"/>
  <c r="W2" i="10" s="1"/>
  <c r="Q2" i="10" a="1"/>
  <c r="Q2" i="10" s="1"/>
  <c r="R2" i="10" s="1"/>
  <c r="L2" i="10" a="1"/>
  <c r="L2" i="10" s="1"/>
  <c r="M2" i="10" s="1"/>
  <c r="G2" i="10" a="1"/>
  <c r="G2" i="10" s="1"/>
  <c r="H2" i="10" s="1"/>
  <c r="AA16" i="9"/>
  <c r="AB16" i="9" s="1"/>
  <c r="V16" i="9"/>
  <c r="W16" i="9" s="1"/>
  <c r="Q16" i="9"/>
  <c r="R16" i="9" s="1"/>
  <c r="L16" i="9"/>
  <c r="M16" i="9" s="1"/>
  <c r="G16" i="9"/>
  <c r="H16" i="9" s="1"/>
  <c r="AA15" i="9"/>
  <c r="AB15" i="9" s="1"/>
  <c r="V15" i="9"/>
  <c r="W15" i="9" s="1"/>
  <c r="Q15" i="9"/>
  <c r="R15" i="9" s="1"/>
  <c r="L15" i="9"/>
  <c r="M15" i="9" s="1"/>
  <c r="G15" i="9"/>
  <c r="H15" i="9" s="1"/>
  <c r="AA14" i="9"/>
  <c r="AB14" i="9" s="1"/>
  <c r="V14" i="9"/>
  <c r="W14" i="9" s="1"/>
  <c r="Q14" i="9"/>
  <c r="R14" i="9" s="1"/>
  <c r="L14" i="9"/>
  <c r="M14" i="9" s="1"/>
  <c r="G14" i="9"/>
  <c r="H14" i="9" s="1"/>
  <c r="AA13" i="9"/>
  <c r="AB13" i="9" s="1"/>
  <c r="V13" i="9"/>
  <c r="W13" i="9" s="1"/>
  <c r="Q13" i="9"/>
  <c r="R13" i="9" s="1"/>
  <c r="L13" i="9"/>
  <c r="M13" i="9" s="1"/>
  <c r="G13" i="9"/>
  <c r="H13" i="9" s="1"/>
  <c r="AA12" i="9"/>
  <c r="AB12" i="9" s="1"/>
  <c r="V12" i="9"/>
  <c r="W12" i="9" s="1"/>
  <c r="Q12" i="9"/>
  <c r="R12" i="9" s="1"/>
  <c r="L12" i="9"/>
  <c r="M12" i="9" s="1"/>
  <c r="G12" i="9"/>
  <c r="H12" i="9" s="1"/>
  <c r="AA11" i="9"/>
  <c r="AB11" i="9" s="1"/>
  <c r="V11" i="9"/>
  <c r="W11" i="9" s="1"/>
  <c r="Q11" i="9"/>
  <c r="R11" i="9" s="1"/>
  <c r="L11" i="9"/>
  <c r="M11" i="9" s="1"/>
  <c r="G11" i="9"/>
  <c r="H11" i="9" s="1"/>
  <c r="AA10" i="9"/>
  <c r="AB10" i="9" s="1"/>
  <c r="V10" i="9"/>
  <c r="W10" i="9" s="1"/>
  <c r="Q10" i="9"/>
  <c r="R10" i="9" s="1"/>
  <c r="L10" i="9"/>
  <c r="M10" i="9" s="1"/>
  <c r="G10" i="9"/>
  <c r="H10" i="9" s="1"/>
  <c r="AA9" i="9"/>
  <c r="AB9" i="9" s="1"/>
  <c r="AA9" i="9" a="1"/>
  <c r="V9" i="9" a="1"/>
  <c r="V9" i="9" s="1"/>
  <c r="W9" i="9" s="1"/>
  <c r="Q9" i="9" a="1"/>
  <c r="Q9" i="9" s="1"/>
  <c r="R9" i="9" s="1"/>
  <c r="M9" i="9"/>
  <c r="L9" i="9"/>
  <c r="L9" i="9" a="1"/>
  <c r="G9" i="9" a="1"/>
  <c r="G9" i="9" s="1"/>
  <c r="H9" i="9" s="1"/>
  <c r="AA8" i="9" a="1"/>
  <c r="AA8" i="9" s="1"/>
  <c r="AB8" i="9" s="1"/>
  <c r="V8" i="9" a="1"/>
  <c r="V8" i="9" s="1"/>
  <c r="W8" i="9" s="1"/>
  <c r="Q8" i="9" a="1"/>
  <c r="Q8" i="9" s="1"/>
  <c r="R8" i="9" s="1"/>
  <c r="L8" i="9"/>
  <c r="M8" i="9" s="1"/>
  <c r="L8" i="9" a="1"/>
  <c r="G8" i="9" a="1"/>
  <c r="G8" i="9" s="1"/>
  <c r="H8" i="9" s="1"/>
  <c r="AA7" i="9" a="1"/>
  <c r="AA7" i="9" s="1"/>
  <c r="AB7" i="9" s="1"/>
  <c r="W7" i="9"/>
  <c r="V7" i="9"/>
  <c r="V7" i="9" a="1"/>
  <c r="Q7" i="9" a="1"/>
  <c r="Q7" i="9" s="1"/>
  <c r="R7" i="9" s="1"/>
  <c r="L7" i="9" a="1"/>
  <c r="L7" i="9" s="1"/>
  <c r="M7" i="9" s="1"/>
  <c r="G7" i="9" a="1"/>
  <c r="G7" i="9" s="1"/>
  <c r="H7" i="9" s="1"/>
  <c r="AA6" i="9" a="1"/>
  <c r="AA6" i="9" s="1"/>
  <c r="AB6" i="9" s="1"/>
  <c r="V6" i="9"/>
  <c r="W6" i="9" s="1"/>
  <c r="V6" i="9" a="1"/>
  <c r="Q6" i="9" a="1"/>
  <c r="Q6" i="9" s="1"/>
  <c r="R6" i="9" s="1"/>
  <c r="L6" i="9" a="1"/>
  <c r="L6" i="9" s="1"/>
  <c r="M6" i="9" s="1"/>
  <c r="H6" i="9"/>
  <c r="G6" i="9"/>
  <c r="G6" i="9" a="1"/>
  <c r="AA5" i="9" a="1"/>
  <c r="AA5" i="9" s="1"/>
  <c r="AB5" i="9" s="1"/>
  <c r="V5" i="9" a="1"/>
  <c r="V5" i="9" s="1"/>
  <c r="W5" i="9" s="1"/>
  <c r="Q5" i="9" a="1"/>
  <c r="Q5" i="9" s="1"/>
  <c r="R5" i="9" s="1"/>
  <c r="L5" i="9" a="1"/>
  <c r="L5" i="9" s="1"/>
  <c r="M5" i="9" s="1"/>
  <c r="G5" i="9"/>
  <c r="H5" i="9" s="1"/>
  <c r="G5" i="9" a="1"/>
  <c r="AA4" i="9" a="1"/>
  <c r="AA4" i="9" s="1"/>
  <c r="AB4" i="9" s="1"/>
  <c r="V4" i="9" a="1"/>
  <c r="V4" i="9" s="1"/>
  <c r="W4" i="9" s="1"/>
  <c r="R4" i="9"/>
  <c r="Q4" i="9"/>
  <c r="Q4" i="9" a="1"/>
  <c r="L4" i="9" a="1"/>
  <c r="L4" i="9" s="1"/>
  <c r="M4" i="9" s="1"/>
  <c r="G4" i="9" a="1"/>
  <c r="G4" i="9" s="1"/>
  <c r="H4" i="9" s="1"/>
  <c r="AA3" i="9" a="1"/>
  <c r="AA3" i="9" s="1"/>
  <c r="V3" i="9" a="1"/>
  <c r="V3" i="9" s="1"/>
  <c r="W3" i="9" s="1"/>
  <c r="Q3" i="9"/>
  <c r="R3" i="9" s="1"/>
  <c r="Q3" i="9" a="1"/>
  <c r="L3" i="9" a="1"/>
  <c r="L3" i="9" s="1"/>
  <c r="M3" i="9" s="1"/>
  <c r="G3" i="9" a="1"/>
  <c r="G3" i="9" s="1"/>
  <c r="H3" i="9" s="1"/>
  <c r="AB2" i="9"/>
  <c r="AA2" i="9"/>
  <c r="AA2" i="9" a="1"/>
  <c r="V2" i="9" a="1"/>
  <c r="V2" i="9" s="1"/>
  <c r="W2" i="9" s="1"/>
  <c r="Q2" i="9" a="1"/>
  <c r="Q2" i="9" s="1"/>
  <c r="R2" i="9" s="1"/>
  <c r="L2" i="9" a="1"/>
  <c r="L2" i="9" s="1"/>
  <c r="M2" i="9" s="1"/>
  <c r="G2" i="9" a="1"/>
  <c r="G2" i="9" s="1"/>
  <c r="H2" i="9" s="1"/>
  <c r="H19" i="9" a="1"/>
  <c r="H19" i="9" s="1"/>
  <c r="AB17" i="8"/>
  <c r="W17" i="8"/>
  <c r="R17" i="8"/>
  <c r="M17" i="8"/>
  <c r="H17" i="8" a="1"/>
  <c r="H17" i="8" s="1"/>
  <c r="AB22" i="7"/>
  <c r="W22" i="7"/>
  <c r="R22" i="7"/>
  <c r="M22" i="7"/>
  <c r="H22" i="7" a="1"/>
  <c r="H22" i="7" s="1"/>
  <c r="W19" i="4"/>
  <c r="AB18" i="6"/>
  <c r="W18" i="6"/>
  <c r="R18" i="6"/>
  <c r="M18" i="6"/>
  <c r="H18" i="6" a="1"/>
  <c r="H18" i="6" s="1"/>
  <c r="AA14" i="8"/>
  <c r="AB14" i="8" s="1"/>
  <c r="V14" i="8"/>
  <c r="W14" i="8" s="1"/>
  <c r="Q14" i="8"/>
  <c r="R14" i="8" s="1"/>
  <c r="L14" i="8"/>
  <c r="M14" i="8" s="1"/>
  <c r="G14" i="8"/>
  <c r="H14" i="8" s="1"/>
  <c r="AA13" i="8"/>
  <c r="AB13" i="8" s="1"/>
  <c r="V13" i="8"/>
  <c r="W13" i="8" s="1"/>
  <c r="Q13" i="8"/>
  <c r="R13" i="8" s="1"/>
  <c r="L13" i="8"/>
  <c r="M13" i="8" s="1"/>
  <c r="G13" i="8"/>
  <c r="H13" i="8" s="1"/>
  <c r="AA12" i="8"/>
  <c r="AB12" i="8" s="1"/>
  <c r="V12" i="8"/>
  <c r="W12" i="8" s="1"/>
  <c r="Q12" i="8"/>
  <c r="R12" i="8" s="1"/>
  <c r="L12" i="8"/>
  <c r="M12" i="8" s="1"/>
  <c r="G12" i="8"/>
  <c r="H12" i="8" s="1"/>
  <c r="AA11" i="8"/>
  <c r="AB11" i="8" s="1"/>
  <c r="V11" i="8"/>
  <c r="W11" i="8" s="1"/>
  <c r="Q11" i="8"/>
  <c r="R11" i="8" s="1"/>
  <c r="L11" i="8"/>
  <c r="M11" i="8" s="1"/>
  <c r="G11" i="8"/>
  <c r="H11" i="8" s="1"/>
  <c r="AA10" i="8" a="1"/>
  <c r="AA10" i="8" s="1"/>
  <c r="AB10" i="8" s="1"/>
  <c r="V10" i="8" a="1"/>
  <c r="V10" i="8" s="1"/>
  <c r="W10" i="8" s="1"/>
  <c r="Q10" i="8" a="1"/>
  <c r="Q10" i="8" s="1"/>
  <c r="R10" i="8" s="1"/>
  <c r="L10" i="8" a="1"/>
  <c r="L10" i="8" s="1"/>
  <c r="M10" i="8" s="1"/>
  <c r="G10" i="8" a="1"/>
  <c r="G10" i="8" s="1"/>
  <c r="H10" i="8" s="1"/>
  <c r="AA9" i="8" a="1"/>
  <c r="AA9" i="8" s="1"/>
  <c r="AB9" i="8" s="1"/>
  <c r="V9" i="8" a="1"/>
  <c r="V9" i="8" s="1"/>
  <c r="W9" i="8" s="1"/>
  <c r="Q9" i="8" a="1"/>
  <c r="Q9" i="8" s="1"/>
  <c r="R9" i="8" s="1"/>
  <c r="L9" i="8" a="1"/>
  <c r="L9" i="8" s="1"/>
  <c r="M9" i="8" s="1"/>
  <c r="G9" i="8" a="1"/>
  <c r="G9" i="8" s="1"/>
  <c r="H9" i="8" s="1"/>
  <c r="AA8" i="8" a="1"/>
  <c r="AA8" i="8" s="1"/>
  <c r="AB8" i="8" s="1"/>
  <c r="V8" i="8" a="1"/>
  <c r="V8" i="8" s="1"/>
  <c r="W8" i="8" s="1"/>
  <c r="Q8" i="8" a="1"/>
  <c r="Q8" i="8" s="1"/>
  <c r="R8" i="8" s="1"/>
  <c r="L8" i="8" a="1"/>
  <c r="L8" i="8" s="1"/>
  <c r="M8" i="8" s="1"/>
  <c r="G8" i="8" a="1"/>
  <c r="G8" i="8" s="1"/>
  <c r="H8" i="8" s="1"/>
  <c r="AA7" i="8" a="1"/>
  <c r="AA7" i="8" s="1"/>
  <c r="AB7" i="8" s="1"/>
  <c r="V7" i="8" a="1"/>
  <c r="V7" i="8" s="1"/>
  <c r="W7" i="8" s="1"/>
  <c r="Q7" i="8" a="1"/>
  <c r="Q7" i="8" s="1"/>
  <c r="R7" i="8" s="1"/>
  <c r="L7" i="8" a="1"/>
  <c r="L7" i="8" s="1"/>
  <c r="M7" i="8" s="1"/>
  <c r="G7" i="8" a="1"/>
  <c r="G7" i="8" s="1"/>
  <c r="H7" i="8" s="1"/>
  <c r="AA6" i="8" a="1"/>
  <c r="AA6" i="8" s="1"/>
  <c r="AB6" i="8" s="1"/>
  <c r="V6" i="8" a="1"/>
  <c r="V6" i="8" s="1"/>
  <c r="W6" i="8" s="1"/>
  <c r="Q6" i="8"/>
  <c r="R6" i="8" s="1"/>
  <c r="Q6" i="8" a="1"/>
  <c r="L6" i="8" a="1"/>
  <c r="L6" i="8" s="1"/>
  <c r="M6" i="8" s="1"/>
  <c r="G6" i="8" a="1"/>
  <c r="G6" i="8" s="1"/>
  <c r="H6" i="8" s="1"/>
  <c r="AA5" i="8" a="1"/>
  <c r="AA5" i="8" s="1"/>
  <c r="AB5" i="8" s="1"/>
  <c r="V5" i="8" a="1"/>
  <c r="V5" i="8" s="1"/>
  <c r="W5" i="8" s="1"/>
  <c r="Q5" i="8" a="1"/>
  <c r="Q5" i="8" s="1"/>
  <c r="R5" i="8" s="1"/>
  <c r="L5" i="8" a="1"/>
  <c r="L5" i="8" s="1"/>
  <c r="M5" i="8" s="1"/>
  <c r="G5" i="8" a="1"/>
  <c r="G5" i="8" s="1"/>
  <c r="H5" i="8" s="1"/>
  <c r="AA4" i="8"/>
  <c r="AB4" i="8" s="1"/>
  <c r="AA4" i="8" a="1"/>
  <c r="V4" i="8" a="1"/>
  <c r="V4" i="8" s="1"/>
  <c r="W4" i="8" s="1"/>
  <c r="Q4" i="8" a="1"/>
  <c r="Q4" i="8" s="1"/>
  <c r="R4" i="8" s="1"/>
  <c r="L4" i="8" a="1"/>
  <c r="L4" i="8" s="1"/>
  <c r="M4" i="8" s="1"/>
  <c r="G4" i="8" a="1"/>
  <c r="G4" i="8" s="1"/>
  <c r="H4" i="8" s="1"/>
  <c r="AA3" i="8" a="1"/>
  <c r="AA3" i="8" s="1"/>
  <c r="AB3" i="8" s="1"/>
  <c r="V3" i="8" a="1"/>
  <c r="V3" i="8" s="1"/>
  <c r="W3" i="8" s="1"/>
  <c r="Q3" i="8" a="1"/>
  <c r="Q3" i="8" s="1"/>
  <c r="R3" i="8" s="1"/>
  <c r="L3" i="8" a="1"/>
  <c r="L3" i="8" s="1"/>
  <c r="M3" i="8" s="1"/>
  <c r="G3" i="8" a="1"/>
  <c r="G3" i="8" s="1"/>
  <c r="H3" i="8" s="1"/>
  <c r="AA2" i="8" a="1"/>
  <c r="AA2" i="8" s="1"/>
  <c r="AB2" i="8" s="1"/>
  <c r="V2" i="8" a="1"/>
  <c r="V2" i="8" s="1"/>
  <c r="W2" i="8" s="1"/>
  <c r="Q2" i="8" a="1"/>
  <c r="Q2" i="8" s="1"/>
  <c r="R2" i="8" s="1"/>
  <c r="L2" i="8" a="1"/>
  <c r="L2" i="8" s="1"/>
  <c r="M2" i="8" s="1"/>
  <c r="G2" i="8" a="1"/>
  <c r="G2" i="8" s="1"/>
  <c r="H2" i="8" s="1"/>
  <c r="AA19" i="7"/>
  <c r="AB19" i="7" s="1"/>
  <c r="V19" i="7"/>
  <c r="W19" i="7" s="1"/>
  <c r="Q19" i="7"/>
  <c r="R19" i="7" s="1"/>
  <c r="L19" i="7"/>
  <c r="M19" i="7" s="1"/>
  <c r="G19" i="7"/>
  <c r="H19" i="7" s="1"/>
  <c r="AA18" i="7"/>
  <c r="AB18" i="7" s="1"/>
  <c r="V18" i="7"/>
  <c r="W18" i="7" s="1"/>
  <c r="Q18" i="7"/>
  <c r="R18" i="7" s="1"/>
  <c r="L18" i="7"/>
  <c r="M18" i="7" s="1"/>
  <c r="G18" i="7"/>
  <c r="H18" i="7" s="1"/>
  <c r="AA17" i="7"/>
  <c r="AB17" i="7" s="1"/>
  <c r="V17" i="7"/>
  <c r="W17" i="7" s="1"/>
  <c r="Q17" i="7"/>
  <c r="R17" i="7" s="1"/>
  <c r="L17" i="7"/>
  <c r="M17" i="7" s="1"/>
  <c r="G17" i="7"/>
  <c r="H17" i="7" s="1"/>
  <c r="AA16" i="7"/>
  <c r="AB16" i="7" s="1"/>
  <c r="V16" i="7"/>
  <c r="W16" i="7" s="1"/>
  <c r="Q16" i="7"/>
  <c r="R16" i="7" s="1"/>
  <c r="L16" i="7"/>
  <c r="M16" i="7" s="1"/>
  <c r="G16" i="7"/>
  <c r="H16" i="7" s="1"/>
  <c r="AA15" i="7"/>
  <c r="AB15" i="7" s="1"/>
  <c r="V15" i="7"/>
  <c r="W15" i="7" s="1"/>
  <c r="Q15" i="7"/>
  <c r="R15" i="7" s="1"/>
  <c r="L15" i="7"/>
  <c r="M15" i="7" s="1"/>
  <c r="G15" i="7"/>
  <c r="H15" i="7" s="1"/>
  <c r="AA14" i="7" a="1"/>
  <c r="AA14" i="7" s="1"/>
  <c r="AB14" i="7" s="1"/>
  <c r="V14" i="7" a="1"/>
  <c r="V14" i="7" s="1"/>
  <c r="W14" i="7" s="1"/>
  <c r="Q14" i="7" a="1"/>
  <c r="Q14" i="7" s="1"/>
  <c r="R14" i="7" s="1"/>
  <c r="L14" i="7" a="1"/>
  <c r="L14" i="7" s="1"/>
  <c r="M14" i="7" s="1"/>
  <c r="G14" i="7"/>
  <c r="H14" i="7" s="1"/>
  <c r="G14" i="7" a="1"/>
  <c r="AA13" i="7" a="1"/>
  <c r="AA13" i="7" s="1"/>
  <c r="AB13" i="7" s="1"/>
  <c r="V13" i="7" a="1"/>
  <c r="V13" i="7" s="1"/>
  <c r="W13" i="7" s="1"/>
  <c r="R13" i="7"/>
  <c r="Q13" i="7"/>
  <c r="Q13" i="7" a="1"/>
  <c r="L13" i="7" a="1"/>
  <c r="L13" i="7" s="1"/>
  <c r="M13" i="7" s="1"/>
  <c r="G13" i="7" a="1"/>
  <c r="G13" i="7" s="1"/>
  <c r="H13" i="7" s="1"/>
  <c r="AA12" i="7" a="1"/>
  <c r="AA12" i="7" s="1"/>
  <c r="AB12" i="7" s="1"/>
  <c r="V12" i="7" a="1"/>
  <c r="V12" i="7" s="1"/>
  <c r="W12" i="7" s="1"/>
  <c r="Q12" i="7"/>
  <c r="R12" i="7" s="1"/>
  <c r="Q12" i="7" a="1"/>
  <c r="L12" i="7" a="1"/>
  <c r="L12" i="7" s="1"/>
  <c r="M12" i="7" s="1"/>
  <c r="G12" i="7" a="1"/>
  <c r="G12" i="7" s="1"/>
  <c r="H12" i="7" s="1"/>
  <c r="AB11" i="7"/>
  <c r="AA11" i="7"/>
  <c r="AA11" i="7" a="1"/>
  <c r="V11" i="7" a="1"/>
  <c r="V11" i="7" s="1"/>
  <c r="W11" i="7" s="1"/>
  <c r="Q11" i="7" a="1"/>
  <c r="Q11" i="7" s="1"/>
  <c r="R11" i="7" s="1"/>
  <c r="L11" i="7" a="1"/>
  <c r="L11" i="7" s="1"/>
  <c r="M11" i="7" s="1"/>
  <c r="G11" i="7" a="1"/>
  <c r="G11" i="7" s="1"/>
  <c r="H11" i="7" s="1"/>
  <c r="AA10" i="7"/>
  <c r="AB10" i="7" s="1"/>
  <c r="AA10" i="7" a="1"/>
  <c r="V10" i="7" a="1"/>
  <c r="V10" i="7" s="1"/>
  <c r="W10" i="7" s="1"/>
  <c r="Q10" i="7" a="1"/>
  <c r="Q10" i="7" s="1"/>
  <c r="R10" i="7" s="1"/>
  <c r="M10" i="7"/>
  <c r="L10" i="7"/>
  <c r="L10" i="7" a="1"/>
  <c r="G10" i="7" a="1"/>
  <c r="G10" i="7" s="1"/>
  <c r="H10" i="7" s="1"/>
  <c r="AA9" i="7" a="1"/>
  <c r="AA9" i="7" s="1"/>
  <c r="AB9" i="7" s="1"/>
  <c r="V9" i="7" a="1"/>
  <c r="V9" i="7" s="1"/>
  <c r="W9" i="7" s="1"/>
  <c r="Q9" i="7" a="1"/>
  <c r="Q9" i="7" s="1"/>
  <c r="R9" i="7" s="1"/>
  <c r="L9" i="7"/>
  <c r="M9" i="7" s="1"/>
  <c r="L9" i="7" a="1"/>
  <c r="G9" i="7" a="1"/>
  <c r="G9" i="7" s="1"/>
  <c r="H9" i="7" s="1"/>
  <c r="AA8" i="7" a="1"/>
  <c r="AA8" i="7" s="1"/>
  <c r="AB8" i="7" s="1"/>
  <c r="W8" i="7"/>
  <c r="V8" i="7"/>
  <c r="V8" i="7" a="1"/>
  <c r="Q8" i="7" a="1"/>
  <c r="Q8" i="7" s="1"/>
  <c r="R8" i="7" s="1"/>
  <c r="L8" i="7" a="1"/>
  <c r="L8" i="7" s="1"/>
  <c r="M8" i="7" s="1"/>
  <c r="G8" i="7" a="1"/>
  <c r="G8" i="7" s="1"/>
  <c r="H8" i="7" s="1"/>
  <c r="AA7" i="7" a="1"/>
  <c r="AA7" i="7" s="1"/>
  <c r="AB7" i="7" s="1"/>
  <c r="V7" i="7"/>
  <c r="W7" i="7" s="1"/>
  <c r="V7" i="7" a="1"/>
  <c r="Q7" i="7" a="1"/>
  <c r="Q7" i="7" s="1"/>
  <c r="R7" i="7" s="1"/>
  <c r="L7" i="7" a="1"/>
  <c r="L7" i="7" s="1"/>
  <c r="M7" i="7" s="1"/>
  <c r="H7" i="7"/>
  <c r="G7" i="7"/>
  <c r="G7" i="7" a="1"/>
  <c r="AA6" i="7" a="1"/>
  <c r="AA6" i="7" s="1"/>
  <c r="AB6" i="7" s="1"/>
  <c r="V6" i="7" a="1"/>
  <c r="V6" i="7" s="1"/>
  <c r="W6" i="7" s="1"/>
  <c r="Q6" i="7" a="1"/>
  <c r="Q6" i="7" s="1"/>
  <c r="R6" i="7" s="1"/>
  <c r="L6" i="7" a="1"/>
  <c r="L6" i="7" s="1"/>
  <c r="M6" i="7" s="1"/>
  <c r="G6" i="7"/>
  <c r="H6" i="7" s="1"/>
  <c r="G6" i="7" a="1"/>
  <c r="AA5" i="7" a="1"/>
  <c r="AA5" i="7" s="1"/>
  <c r="AB5" i="7" s="1"/>
  <c r="V5" i="7" a="1"/>
  <c r="V5" i="7" s="1"/>
  <c r="W5" i="7" s="1"/>
  <c r="R5" i="7"/>
  <c r="Q5" i="7"/>
  <c r="Q5" i="7" a="1"/>
  <c r="L5" i="7" a="1"/>
  <c r="L5" i="7" s="1"/>
  <c r="M5" i="7" s="1"/>
  <c r="G5" i="7" a="1"/>
  <c r="G5" i="7" s="1"/>
  <c r="H5" i="7" s="1"/>
  <c r="AA4" i="7" a="1"/>
  <c r="AA4" i="7" s="1"/>
  <c r="AB4" i="7" s="1"/>
  <c r="V4" i="7" a="1"/>
  <c r="V4" i="7" s="1"/>
  <c r="W4" i="7" s="1"/>
  <c r="Q4" i="7"/>
  <c r="R4" i="7" s="1"/>
  <c r="Q4" i="7" a="1"/>
  <c r="L4" i="7" a="1"/>
  <c r="L4" i="7" s="1"/>
  <c r="M4" i="7" s="1"/>
  <c r="G4" i="7" a="1"/>
  <c r="G4" i="7" s="1"/>
  <c r="H4" i="7" s="1"/>
  <c r="AB3" i="7"/>
  <c r="AA3" i="7"/>
  <c r="AA3" i="7" a="1"/>
  <c r="V3" i="7" a="1"/>
  <c r="V3" i="7" s="1"/>
  <c r="W3" i="7" s="1"/>
  <c r="Q3" i="7" a="1"/>
  <c r="Q3" i="7" s="1"/>
  <c r="R3" i="7" s="1"/>
  <c r="L3" i="7" a="1"/>
  <c r="L3" i="7" s="1"/>
  <c r="M3" i="7" s="1"/>
  <c r="G3" i="7" a="1"/>
  <c r="G3" i="7" s="1"/>
  <c r="H3" i="7" s="1"/>
  <c r="AA2" i="7" a="1"/>
  <c r="AA2" i="7" s="1"/>
  <c r="AB2" i="7" s="1"/>
  <c r="V2" i="7" a="1"/>
  <c r="V2" i="7" s="1"/>
  <c r="W2" i="7" s="1"/>
  <c r="Q2" i="7" a="1"/>
  <c r="Q2" i="7" s="1"/>
  <c r="R2" i="7" s="1"/>
  <c r="L2" i="7"/>
  <c r="M2" i="7" s="1"/>
  <c r="L2" i="7" a="1"/>
  <c r="G2" i="7" a="1"/>
  <c r="G2" i="7" s="1"/>
  <c r="H2" i="7" s="1"/>
  <c r="AA15" i="6"/>
  <c r="AB15" i="6" s="1"/>
  <c r="V15" i="6"/>
  <c r="W15" i="6" s="1"/>
  <c r="Q15" i="6"/>
  <c r="R15" i="6" s="1"/>
  <c r="L15" i="6"/>
  <c r="M15" i="6" s="1"/>
  <c r="H15" i="6"/>
  <c r="G15" i="6"/>
  <c r="AA14" i="6"/>
  <c r="AB14" i="6" s="1"/>
  <c r="V14" i="6"/>
  <c r="W14" i="6" s="1"/>
  <c r="Q14" i="6"/>
  <c r="R14" i="6" s="1"/>
  <c r="M14" i="6"/>
  <c r="L14" i="6"/>
  <c r="G14" i="6"/>
  <c r="H14" i="6" s="1"/>
  <c r="AA13" i="6"/>
  <c r="AB13" i="6" s="1"/>
  <c r="V13" i="6"/>
  <c r="W13" i="6" s="1"/>
  <c r="Q13" i="6"/>
  <c r="R13" i="6" s="1"/>
  <c r="L13" i="6"/>
  <c r="M13" i="6" s="1"/>
  <c r="G13" i="6"/>
  <c r="H13" i="6" s="1"/>
  <c r="AA12" i="6"/>
  <c r="AB12" i="6" s="1"/>
  <c r="W12" i="6"/>
  <c r="V12" i="6"/>
  <c r="Q12" i="6"/>
  <c r="R12" i="6" s="1"/>
  <c r="L12" i="6"/>
  <c r="M12" i="6" s="1"/>
  <c r="G12" i="6"/>
  <c r="H12" i="6" s="1"/>
  <c r="AA11" i="6"/>
  <c r="AB11" i="6" s="1"/>
  <c r="V11" i="6"/>
  <c r="W11" i="6" s="1"/>
  <c r="Q11" i="6"/>
  <c r="R11" i="6" s="1"/>
  <c r="L11" i="6"/>
  <c r="M11" i="6" s="1"/>
  <c r="H11" i="6"/>
  <c r="G11" i="6"/>
  <c r="AA10" i="6"/>
  <c r="AB10" i="6" s="1"/>
  <c r="V10" i="6"/>
  <c r="W10" i="6" s="1"/>
  <c r="Q10" i="6"/>
  <c r="R10" i="6" s="1"/>
  <c r="M10" i="6"/>
  <c r="L10" i="6"/>
  <c r="G10" i="6"/>
  <c r="H10" i="6" s="1"/>
  <c r="AA9" i="6" a="1"/>
  <c r="AA9" i="6" s="1"/>
  <c r="AB9" i="6" s="1"/>
  <c r="W9" i="6"/>
  <c r="V9" i="6"/>
  <c r="V9" i="6" a="1"/>
  <c r="Q9" i="6" a="1"/>
  <c r="Q9" i="6" s="1"/>
  <c r="R9" i="6" s="1"/>
  <c r="L9" i="6" a="1"/>
  <c r="L9" i="6" s="1"/>
  <c r="M9" i="6" s="1"/>
  <c r="H9" i="6"/>
  <c r="G9" i="6"/>
  <c r="G9" i="6" a="1"/>
  <c r="AA8" i="6" a="1"/>
  <c r="AA8" i="6" s="1"/>
  <c r="AB8" i="6" s="1"/>
  <c r="V8" i="6"/>
  <c r="W8" i="6" s="1"/>
  <c r="V8" i="6" a="1"/>
  <c r="Q8" i="6" a="1"/>
  <c r="Q8" i="6" s="1"/>
  <c r="R8" i="6" s="1"/>
  <c r="L8" i="6" a="1"/>
  <c r="L8" i="6" s="1"/>
  <c r="M8" i="6" s="1"/>
  <c r="H8" i="6"/>
  <c r="G8" i="6"/>
  <c r="G8" i="6" a="1"/>
  <c r="AA7" i="6" a="1"/>
  <c r="AA7" i="6" s="1"/>
  <c r="AB7" i="6" s="1"/>
  <c r="V7" i="6" a="1"/>
  <c r="V7" i="6" s="1"/>
  <c r="W7" i="6" s="1"/>
  <c r="R7" i="6"/>
  <c r="Q7" i="6"/>
  <c r="Q7" i="6" a="1"/>
  <c r="L7" i="6" a="1"/>
  <c r="L7" i="6" s="1"/>
  <c r="M7" i="6" s="1"/>
  <c r="G7" i="6"/>
  <c r="H7" i="6" s="1"/>
  <c r="G7" i="6" a="1"/>
  <c r="AA6" i="6" a="1"/>
  <c r="AA6" i="6" s="1"/>
  <c r="AB6" i="6" s="1"/>
  <c r="V6" i="6" a="1"/>
  <c r="V6" i="6" s="1"/>
  <c r="W6" i="6" s="1"/>
  <c r="R6" i="6"/>
  <c r="Q6" i="6"/>
  <c r="Q6" i="6" a="1"/>
  <c r="L6" i="6" a="1"/>
  <c r="L6" i="6" s="1"/>
  <c r="M6" i="6" s="1"/>
  <c r="G6" i="6" a="1"/>
  <c r="G6" i="6" s="1"/>
  <c r="H6" i="6" s="1"/>
  <c r="AA5" i="6" a="1"/>
  <c r="AA5" i="6" s="1"/>
  <c r="AB5" i="6" s="1"/>
  <c r="V5" i="6" a="1"/>
  <c r="V5" i="6" s="1"/>
  <c r="W5" i="6" s="1"/>
  <c r="Q5" i="6"/>
  <c r="R5" i="6" s="1"/>
  <c r="Q5" i="6" a="1"/>
  <c r="L5" i="6" a="1"/>
  <c r="L5" i="6" s="1"/>
  <c r="M5" i="6" s="1"/>
  <c r="G5" i="6" a="1"/>
  <c r="G5" i="6" s="1"/>
  <c r="H5" i="6" s="1"/>
  <c r="AB4" i="6"/>
  <c r="AA4" i="6"/>
  <c r="AA4" i="6" a="1"/>
  <c r="V4" i="6" a="1"/>
  <c r="V4" i="6" s="1"/>
  <c r="W4" i="6" s="1"/>
  <c r="Q4" i="6" a="1"/>
  <c r="Q4" i="6" s="1"/>
  <c r="R4" i="6" s="1"/>
  <c r="L4" i="6" a="1"/>
  <c r="L4" i="6" s="1"/>
  <c r="M4" i="6" s="1"/>
  <c r="G4" i="6" a="1"/>
  <c r="G4" i="6" s="1"/>
  <c r="H4" i="6" s="1"/>
  <c r="AA3" i="6"/>
  <c r="AB3" i="6" s="1"/>
  <c r="AA3" i="6" a="1"/>
  <c r="V3" i="6" a="1"/>
  <c r="V3" i="6" s="1"/>
  <c r="W3" i="6" s="1"/>
  <c r="Q3" i="6" a="1"/>
  <c r="Q3" i="6" s="1"/>
  <c r="R3" i="6" s="1"/>
  <c r="M3" i="6"/>
  <c r="L3" i="6"/>
  <c r="L3" i="6" a="1"/>
  <c r="G3" i="6" a="1"/>
  <c r="G3" i="6" s="1"/>
  <c r="H3" i="6" s="1"/>
  <c r="AA2" i="6" a="1"/>
  <c r="AA2" i="6" s="1"/>
  <c r="AB2" i="6" s="1"/>
  <c r="V2" i="6" a="1"/>
  <c r="V2" i="6" s="1"/>
  <c r="W2" i="6" s="1"/>
  <c r="Q2" i="6" a="1"/>
  <c r="Q2" i="6" s="1"/>
  <c r="R2" i="6" s="1"/>
  <c r="L2" i="6"/>
  <c r="M2" i="6" s="1"/>
  <c r="L2" i="6" a="1"/>
  <c r="G2" i="6" a="1"/>
  <c r="G2" i="6" s="1"/>
  <c r="H2" i="6" s="1"/>
  <c r="H19" i="4" a="1"/>
  <c r="H19" i="4" s="1"/>
  <c r="M19" i="4" s="1"/>
  <c r="AA16" i="4"/>
  <c r="AB16" i="4" s="1"/>
  <c r="V16" i="4"/>
  <c r="W16" i="4" s="1"/>
  <c r="Q16" i="4"/>
  <c r="R16" i="4" s="1"/>
  <c r="L16" i="4"/>
  <c r="M16" i="4" s="1"/>
  <c r="G16" i="4"/>
  <c r="H16" i="4" s="1"/>
  <c r="AA15" i="4"/>
  <c r="AB15" i="4" s="1"/>
  <c r="V15" i="4"/>
  <c r="W15" i="4" s="1"/>
  <c r="Q15" i="4"/>
  <c r="R15" i="4" s="1"/>
  <c r="L15" i="4"/>
  <c r="M15" i="4" s="1"/>
  <c r="G15" i="4"/>
  <c r="H15" i="4" s="1"/>
  <c r="AA14" i="4"/>
  <c r="AB14" i="4" s="1"/>
  <c r="V14" i="4"/>
  <c r="W14" i="4" s="1"/>
  <c r="Q14" i="4"/>
  <c r="R14" i="4" s="1"/>
  <c r="L14" i="4"/>
  <c r="M14" i="4" s="1"/>
  <c r="G14" i="4"/>
  <c r="H14" i="4" s="1"/>
  <c r="AA13" i="4"/>
  <c r="AB13" i="4" s="1"/>
  <c r="V13" i="4"/>
  <c r="W13" i="4" s="1"/>
  <c r="Q13" i="4"/>
  <c r="R13" i="4" s="1"/>
  <c r="L13" i="4"/>
  <c r="M13" i="4" s="1"/>
  <c r="G13" i="4"/>
  <c r="H13" i="4" s="1"/>
  <c r="AA12" i="4"/>
  <c r="AB12" i="4" s="1"/>
  <c r="V12" i="4"/>
  <c r="W12" i="4" s="1"/>
  <c r="Q12" i="4"/>
  <c r="R12" i="4" s="1"/>
  <c r="L12" i="4"/>
  <c r="M12" i="4" s="1"/>
  <c r="G12" i="4"/>
  <c r="H12" i="4" s="1"/>
  <c r="AA11" i="4"/>
  <c r="AB11" i="4" s="1"/>
  <c r="V11" i="4"/>
  <c r="W11" i="4" s="1"/>
  <c r="Q11" i="4"/>
  <c r="R11" i="4" s="1"/>
  <c r="L11" i="4"/>
  <c r="M11" i="4" s="1"/>
  <c r="G11" i="4"/>
  <c r="H11" i="4" s="1"/>
  <c r="AA10" i="4"/>
  <c r="AB10" i="4" s="1"/>
  <c r="V10" i="4"/>
  <c r="W10" i="4" s="1"/>
  <c r="Q10" i="4"/>
  <c r="R10" i="4" s="1"/>
  <c r="L10" i="4"/>
  <c r="M10" i="4" s="1"/>
  <c r="G10" i="4"/>
  <c r="H10" i="4" s="1"/>
  <c r="AA9" i="4"/>
  <c r="AB9" i="4" s="1"/>
  <c r="V9" i="4"/>
  <c r="W9" i="4" s="1"/>
  <c r="Q9" i="4"/>
  <c r="R9" i="4" s="1"/>
  <c r="L9" i="4"/>
  <c r="M9" i="4" s="1"/>
  <c r="G9" i="4"/>
  <c r="H9" i="4" s="1"/>
  <c r="AA8" i="4"/>
  <c r="AB8" i="4" s="1"/>
  <c r="V8" i="4"/>
  <c r="W8" i="4" s="1"/>
  <c r="Q8" i="4"/>
  <c r="R8" i="4" s="1"/>
  <c r="L8" i="4"/>
  <c r="M8" i="4" s="1"/>
  <c r="G8" i="4"/>
  <c r="H8" i="4" s="1"/>
  <c r="AA7" i="4" a="1"/>
  <c r="AA7" i="4" s="1"/>
  <c r="AB7" i="4" s="1"/>
  <c r="V7" i="4" a="1"/>
  <c r="V7" i="4" s="1"/>
  <c r="W7" i="4" s="1"/>
  <c r="Q7" i="4" a="1"/>
  <c r="Q7" i="4" s="1"/>
  <c r="R7" i="4" s="1"/>
  <c r="L7" i="4" a="1"/>
  <c r="L7" i="4" s="1"/>
  <c r="M7" i="4" s="1"/>
  <c r="G7" i="4" a="1"/>
  <c r="G7" i="4" s="1"/>
  <c r="H7" i="4" s="1"/>
  <c r="AA6" i="4" a="1"/>
  <c r="AA6" i="4" s="1"/>
  <c r="AB6" i="4" s="1"/>
  <c r="V6" i="4" a="1"/>
  <c r="V6" i="4" s="1"/>
  <c r="W6" i="4" s="1"/>
  <c r="Q6" i="4" a="1"/>
  <c r="Q6" i="4" s="1"/>
  <c r="R6" i="4" s="1"/>
  <c r="L6" i="4" a="1"/>
  <c r="L6" i="4" s="1"/>
  <c r="M6" i="4" s="1"/>
  <c r="G6" i="4" a="1"/>
  <c r="G6" i="4" s="1"/>
  <c r="H6" i="4" s="1"/>
  <c r="AA5" i="4" a="1"/>
  <c r="AA5" i="4" s="1"/>
  <c r="AB5" i="4" s="1"/>
  <c r="V5" i="4" a="1"/>
  <c r="V5" i="4" s="1"/>
  <c r="W5" i="4" s="1"/>
  <c r="Q5" i="4" a="1"/>
  <c r="Q5" i="4" s="1"/>
  <c r="R5" i="4" s="1"/>
  <c r="L5" i="4" a="1"/>
  <c r="L5" i="4" s="1"/>
  <c r="M5" i="4" s="1"/>
  <c r="G5" i="4" a="1"/>
  <c r="G5" i="4" s="1"/>
  <c r="H5" i="4" s="1"/>
  <c r="AA4" i="4" a="1"/>
  <c r="AA4" i="4" s="1"/>
  <c r="AB4" i="4" s="1"/>
  <c r="V4" i="4" a="1"/>
  <c r="V4" i="4" s="1"/>
  <c r="W4" i="4" s="1"/>
  <c r="Q4" i="4" a="1"/>
  <c r="Q4" i="4" s="1"/>
  <c r="R4" i="4" s="1"/>
  <c r="L4" i="4" a="1"/>
  <c r="L4" i="4" s="1"/>
  <c r="M4" i="4" s="1"/>
  <c r="G4" i="4" a="1"/>
  <c r="G4" i="4" s="1"/>
  <c r="H4" i="4" s="1"/>
  <c r="AA3" i="4" a="1"/>
  <c r="AA3" i="4" s="1"/>
  <c r="AB3" i="4" s="1"/>
  <c r="V3" i="4" a="1"/>
  <c r="V3" i="4" s="1"/>
  <c r="W3" i="4" s="1"/>
  <c r="Q3" i="4" a="1"/>
  <c r="Q3" i="4" s="1"/>
  <c r="L3" i="4" a="1"/>
  <c r="L3" i="4" s="1"/>
  <c r="M3" i="4" s="1"/>
  <c r="G3" i="4" a="1"/>
  <c r="G3" i="4" s="1"/>
  <c r="H3" i="4" s="1"/>
  <c r="AA2" i="4" a="1"/>
  <c r="AA2" i="4" s="1"/>
  <c r="V2" i="4" a="1"/>
  <c r="V2" i="4" s="1"/>
  <c r="Q2" i="4" a="1"/>
  <c r="Q2" i="4" s="1"/>
  <c r="R2" i="4" s="1"/>
  <c r="L2" i="4" a="1"/>
  <c r="L2" i="4" s="1"/>
  <c r="G2" i="4" a="1"/>
  <c r="G2" i="4" s="1"/>
  <c r="E6" i="26" a="1"/>
  <c r="C3" i="26" a="1"/>
  <c r="F9" i="26" a="1"/>
  <c r="G12" i="26" a="1"/>
  <c r="F16" i="26" a="1"/>
  <c r="G7" i="26" a="1"/>
  <c r="C21" i="26" a="1"/>
  <c r="G11" i="26" a="1"/>
  <c r="F4" i="26" a="1"/>
  <c r="B7" i="26" a="1"/>
  <c r="E3" i="26" a="1"/>
  <c r="D8" i="26" a="1"/>
  <c r="C14" i="26" a="1"/>
  <c r="E5" i="26" a="1"/>
  <c r="D4" i="26" a="1"/>
  <c r="D5" i="26" a="1"/>
  <c r="B3" i="26" a="1"/>
  <c r="B17" i="26" a="1"/>
  <c r="F21" i="26" a="1"/>
  <c r="G15" i="26" a="1"/>
  <c r="F11" i="26" a="1"/>
  <c r="B12" i="26" a="1"/>
  <c r="F14" i="26" a="1"/>
  <c r="C11" i="26" a="1"/>
  <c r="G21" i="26" a="1"/>
  <c r="G10" i="26" a="1"/>
  <c r="C7" i="26" a="1"/>
  <c r="G14" i="26" a="1"/>
  <c r="D18" i="26" a="1"/>
  <c r="B11" i="26" a="1"/>
  <c r="C19" i="26" a="1"/>
  <c r="E13" i="26" a="1"/>
  <c r="E9" i="26" a="1"/>
  <c r="F7" i="26" a="1"/>
  <c r="F17" i="26" a="1"/>
  <c r="D14" i="26" a="1"/>
  <c r="B4" i="26" a="1"/>
  <c r="C20" i="26" a="1"/>
  <c r="B20" i="26" a="1"/>
  <c r="D7" i="26" a="1"/>
  <c r="E21" i="26" a="1"/>
  <c r="B21" i="26" a="1"/>
  <c r="D19" i="26" a="1"/>
  <c r="F12" i="26" a="1"/>
  <c r="F13" i="26" a="1"/>
  <c r="C15" i="26" a="1"/>
  <c r="E15" i="26" a="1"/>
  <c r="C5" i="26" a="1"/>
  <c r="C4" i="26" a="1"/>
  <c r="F19" i="26" a="1"/>
  <c r="G9" i="26" a="1"/>
  <c r="C13" i="26" a="1"/>
  <c r="D6" i="26" a="1"/>
  <c r="D22" i="26" a="1"/>
  <c r="E10" i="26" a="1"/>
  <c r="G5" i="26" a="1"/>
  <c r="E16" i="26" a="1"/>
  <c r="G18" i="26" a="1"/>
  <c r="D13" i="26" a="1"/>
  <c r="G17" i="26" a="1"/>
  <c r="B15" i="26" a="1"/>
  <c r="D9" i="26" a="1"/>
  <c r="E12" i="26" a="1"/>
  <c r="C16" i="26" a="1"/>
  <c r="D17" i="26" a="1"/>
  <c r="G3" i="26" a="1"/>
  <c r="C9" i="26" a="1"/>
  <c r="F15" i="26" a="1"/>
  <c r="E20" i="26" a="1"/>
  <c r="E18" i="26" a="1"/>
  <c r="G4" i="26" a="1"/>
  <c r="D3" i="26" a="1"/>
  <c r="D10" i="26" a="1"/>
  <c r="F5" i="26" a="1"/>
  <c r="G19" i="26" a="1"/>
  <c r="E8" i="26" a="1"/>
  <c r="B5" i="26" a="1"/>
  <c r="G20" i="26" a="1"/>
  <c r="F10" i="26" a="1"/>
  <c r="G13" i="26" a="1"/>
  <c r="E4" i="26" a="1"/>
  <c r="D11" i="26" a="1"/>
  <c r="G16" i="26" a="1"/>
  <c r="E14" i="26" a="1"/>
  <c r="F20" i="26" a="1"/>
  <c r="F8" i="26" a="1"/>
  <c r="B9" i="26" a="1"/>
  <c r="C18" i="26" a="1"/>
  <c r="C12" i="26" a="1"/>
  <c r="E17" i="26" a="1"/>
  <c r="D21" i="26" a="1"/>
  <c r="B13" i="26" a="1"/>
  <c r="F3" i="26" a="1"/>
  <c r="G8" i="26" a="1"/>
  <c r="F22" i="26" a="1"/>
  <c r="G22" i="26" a="1"/>
  <c r="B10" i="26" a="1"/>
  <c r="B19" i="26" a="1"/>
  <c r="C22" i="26" a="1"/>
  <c r="D12" i="26" a="1"/>
  <c r="B16" i="26" a="1"/>
  <c r="C17" i="26" a="1"/>
  <c r="E11" i="26" a="1"/>
  <c r="E22" i="26" a="1"/>
  <c r="C10" i="26" a="1"/>
  <c r="E7" i="26" a="1"/>
  <c r="E19" i="26" a="1"/>
  <c r="F18" i="26" a="1"/>
  <c r="B6" i="26" a="1"/>
  <c r="B14" i="26" a="1"/>
  <c r="F6" i="26" a="1"/>
  <c r="D20" i="26" a="1"/>
  <c r="G6" i="26" a="1"/>
  <c r="D16" i="26" a="1"/>
  <c r="C8" i="26" a="1"/>
  <c r="B22" i="26" a="1"/>
  <c r="B18" i="26" a="1"/>
  <c r="D15" i="26" a="1"/>
  <c r="B8" i="26" a="1"/>
  <c r="C6" i="26" a="1"/>
  <c r="R19" i="4" l="1"/>
  <c r="AB19" i="4"/>
  <c r="G22" i="26"/>
  <c r="C22" i="26"/>
  <c r="E21" i="26"/>
  <c r="G20" i="26"/>
  <c r="C20" i="26"/>
  <c r="E19" i="26"/>
  <c r="G18" i="26"/>
  <c r="C18" i="26"/>
  <c r="E17" i="26"/>
  <c r="G16" i="26"/>
  <c r="C16" i="26"/>
  <c r="E15" i="26"/>
  <c r="G14" i="26"/>
  <c r="C14" i="26"/>
  <c r="E13" i="26"/>
  <c r="G12" i="26"/>
  <c r="C12" i="26"/>
  <c r="E11" i="26"/>
  <c r="G10" i="26"/>
  <c r="C10" i="26"/>
  <c r="E9" i="26"/>
  <c r="G8" i="26"/>
  <c r="C8" i="26"/>
  <c r="E7" i="26"/>
  <c r="G6" i="26"/>
  <c r="C6" i="26"/>
  <c r="E5" i="26"/>
  <c r="F22" i="26"/>
  <c r="B22" i="26"/>
  <c r="D21" i="26"/>
  <c r="F20" i="26"/>
  <c r="B20" i="26"/>
  <c r="D19" i="26"/>
  <c r="F18" i="26"/>
  <c r="B18" i="26"/>
  <c r="D17" i="26"/>
  <c r="F16" i="26"/>
  <c r="B16" i="26"/>
  <c r="D15" i="26"/>
  <c r="F14" i="26"/>
  <c r="B14" i="26"/>
  <c r="D13" i="26"/>
  <c r="F12" i="26"/>
  <c r="B12" i="26"/>
  <c r="D11" i="26"/>
  <c r="F10" i="26"/>
  <c r="B10" i="26"/>
  <c r="D9" i="26"/>
  <c r="F8" i="26"/>
  <c r="B8" i="26"/>
  <c r="D7" i="26"/>
  <c r="F6" i="26"/>
  <c r="B6" i="26"/>
  <c r="D5" i="26"/>
  <c r="E22" i="26"/>
  <c r="G21" i="26"/>
  <c r="C21" i="26"/>
  <c r="E20" i="26"/>
  <c r="G19" i="26"/>
  <c r="C19" i="26"/>
  <c r="E18" i="26"/>
  <c r="G17" i="26"/>
  <c r="C17" i="26"/>
  <c r="E16" i="26"/>
  <c r="G15" i="26"/>
  <c r="C15" i="26"/>
  <c r="E14" i="26"/>
  <c r="G13" i="26"/>
  <c r="C13" i="26"/>
  <c r="E12" i="26"/>
  <c r="G11" i="26"/>
  <c r="C11" i="26"/>
  <c r="E10" i="26"/>
  <c r="G9" i="26"/>
  <c r="C9" i="26"/>
  <c r="E8" i="26"/>
  <c r="G7" i="26"/>
  <c r="C7" i="26"/>
  <c r="E6" i="26"/>
  <c r="G5" i="26"/>
  <c r="C5" i="26"/>
  <c r="D22" i="26"/>
  <c r="F21" i="26"/>
  <c r="B21" i="26"/>
  <c r="D20" i="26"/>
  <c r="F19" i="26"/>
  <c r="B19" i="26"/>
  <c r="D18" i="26"/>
  <c r="F17" i="26"/>
  <c r="B17" i="26"/>
  <c r="D16" i="26"/>
  <c r="F15" i="26"/>
  <c r="B15" i="26"/>
  <c r="D14" i="26"/>
  <c r="F13" i="26"/>
  <c r="B13" i="26"/>
  <c r="D12" i="26"/>
  <c r="F11" i="26"/>
  <c r="B11" i="26"/>
  <c r="D10" i="26"/>
  <c r="F9" i="26"/>
  <c r="B9" i="26"/>
  <c r="D8" i="26"/>
  <c r="F7" i="26"/>
  <c r="B7" i="26"/>
  <c r="D6" i="26"/>
  <c r="F5" i="26"/>
  <c r="B5" i="26"/>
  <c r="F4" i="26"/>
  <c r="E4" i="26"/>
  <c r="D4" i="26"/>
  <c r="G4" i="26"/>
  <c r="C4" i="26"/>
  <c r="B4" i="26"/>
  <c r="G3" i="26"/>
  <c r="F3" i="26"/>
  <c r="E3" i="26"/>
  <c r="D3" i="26"/>
  <c r="C3" i="26"/>
  <c r="B3" i="26"/>
  <c r="AB2" i="25"/>
  <c r="AA24" i="25" a="1"/>
  <c r="AA24" i="25" s="1"/>
  <c r="V24" i="25" a="1"/>
  <c r="V24" i="25" s="1"/>
  <c r="G24" i="25" a="1"/>
  <c r="G24" i="25" s="1"/>
  <c r="M24" i="25" a="1"/>
  <c r="M24" i="25" s="1"/>
  <c r="L24" i="25" a="1"/>
  <c r="L24" i="25" s="1"/>
  <c r="Q24" i="25" a="1"/>
  <c r="Q24" i="25" s="1"/>
  <c r="AB14" i="25"/>
  <c r="W14" i="25"/>
  <c r="R14" i="25"/>
  <c r="M14" i="25"/>
  <c r="AA27" i="24" a="1"/>
  <c r="AA27" i="24" s="1"/>
  <c r="G27" i="24" a="1"/>
  <c r="G27" i="24" s="1"/>
  <c r="L27" i="24" a="1"/>
  <c r="L27" i="24" s="1"/>
  <c r="V27" i="24" a="1"/>
  <c r="V27" i="24" s="1"/>
  <c r="Q27" i="24" a="1"/>
  <c r="Q27" i="24" s="1"/>
  <c r="AB17" i="24"/>
  <c r="M17" i="24"/>
  <c r="W17" i="24"/>
  <c r="R17" i="24"/>
  <c r="G21" i="23" a="1"/>
  <c r="G21" i="23" s="1"/>
  <c r="L21" i="23" a="1"/>
  <c r="L21" i="23" s="1"/>
  <c r="V21" i="23" a="1"/>
  <c r="V21" i="23" s="1"/>
  <c r="AB9" i="23" a="1"/>
  <c r="AB9" i="23" s="1"/>
  <c r="AB21" i="23" a="1"/>
  <c r="AB21" i="23" s="1"/>
  <c r="Q21" i="23" a="1"/>
  <c r="Q21" i="23" s="1"/>
  <c r="M11" i="23"/>
  <c r="AB11" i="23"/>
  <c r="W11" i="23"/>
  <c r="R11" i="23"/>
  <c r="AA21" i="23" a="1"/>
  <c r="AA21" i="23" s="1"/>
  <c r="L23" i="22" a="1"/>
  <c r="L23" i="22" s="1"/>
  <c r="M3" i="22"/>
  <c r="M23" i="22" s="1" a="1"/>
  <c r="M23" i="22" s="1"/>
  <c r="G23" i="22" a="1"/>
  <c r="G23" i="22" s="1"/>
  <c r="Q23" i="22" a="1"/>
  <c r="Q23" i="22" s="1"/>
  <c r="W11" i="22" a="1"/>
  <c r="W11" i="22" s="1"/>
  <c r="W17" i="22" s="1" a="1"/>
  <c r="W17" i="22" s="1"/>
  <c r="W23" i="22" a="1"/>
  <c r="W23" i="22" s="1"/>
  <c r="AA23" i="22" a="1"/>
  <c r="AA23" i="22" s="1"/>
  <c r="W13" i="22"/>
  <c r="R13" i="22"/>
  <c r="AB13" i="22"/>
  <c r="M13" i="22"/>
  <c r="V23" i="22" a="1"/>
  <c r="V23" i="22" s="1"/>
  <c r="G21" i="21" a="1"/>
  <c r="G21" i="21" s="1"/>
  <c r="L21" i="21" a="1"/>
  <c r="L21" i="21" s="1"/>
  <c r="V21" i="21" a="1"/>
  <c r="V21" i="21" s="1"/>
  <c r="Q21" i="21" a="1"/>
  <c r="Q21" i="21" s="1"/>
  <c r="AB9" i="21" a="1"/>
  <c r="AB9" i="21" s="1"/>
  <c r="AB21" i="21" a="1"/>
  <c r="AB21" i="21" s="1"/>
  <c r="AB11" i="21"/>
  <c r="W11" i="21"/>
  <c r="M11" i="21"/>
  <c r="R11" i="21"/>
  <c r="AA21" i="21" a="1"/>
  <c r="AA21" i="21" s="1"/>
  <c r="Q28" i="20" a="1"/>
  <c r="Q28" i="20" s="1"/>
  <c r="V28" i="20" a="1"/>
  <c r="V28" i="20" s="1"/>
  <c r="AB16" i="20" a="1"/>
  <c r="AB16" i="20" s="1"/>
  <c r="AB22" i="20" s="1" a="1"/>
  <c r="AB22" i="20" s="1"/>
  <c r="AB28" i="20" a="1"/>
  <c r="AB28" i="20" s="1"/>
  <c r="G28" i="20" a="1"/>
  <c r="G28" i="20" s="1"/>
  <c r="M28" i="20" a="1"/>
  <c r="M28" i="20" s="1"/>
  <c r="L28" i="20" a="1"/>
  <c r="L28" i="20" s="1"/>
  <c r="M16" i="20" a="1"/>
  <c r="M16" i="20" s="1"/>
  <c r="R18" i="20"/>
  <c r="AB18" i="20"/>
  <c r="M18" i="20"/>
  <c r="W18" i="20"/>
  <c r="AA28" i="20" a="1"/>
  <c r="AA28" i="20" s="1"/>
  <c r="L22" i="19" a="1"/>
  <c r="L22" i="19" s="1"/>
  <c r="M22" i="19" a="1"/>
  <c r="M22" i="19" s="1"/>
  <c r="M10" i="19" a="1"/>
  <c r="M10" i="19" s="1"/>
  <c r="M16" i="19" s="1" a="1"/>
  <c r="M16" i="19" s="1"/>
  <c r="Q22" i="19" a="1"/>
  <c r="Q22" i="19" s="1"/>
  <c r="V22" i="19" a="1"/>
  <c r="V22" i="19" s="1"/>
  <c r="AA22" i="19" a="1"/>
  <c r="AA22" i="19" s="1"/>
  <c r="G22" i="19" a="1"/>
  <c r="G22" i="19" s="1"/>
  <c r="R12" i="19"/>
  <c r="M12" i="19"/>
  <c r="AB12" i="19"/>
  <c r="W12" i="19"/>
  <c r="H21" i="18" a="1"/>
  <c r="H21" i="18" s="1"/>
  <c r="H24" i="18" s="1"/>
  <c r="R23" i="18"/>
  <c r="W23" i="18"/>
  <c r="AB23" i="18"/>
  <c r="M23" i="18"/>
  <c r="M2" i="18"/>
  <c r="L33" i="18" a="1"/>
  <c r="L33" i="18" s="1"/>
  <c r="AB3" i="18"/>
  <c r="AB33" i="18" s="1" a="1"/>
  <c r="AB33" i="18" s="1"/>
  <c r="AA33" i="18" a="1"/>
  <c r="AA33" i="18" s="1"/>
  <c r="R2" i="18"/>
  <c r="Q33" i="18" a="1"/>
  <c r="Q33" i="18" s="1"/>
  <c r="W21" i="18" a="1"/>
  <c r="W21" i="18" s="1"/>
  <c r="W24" i="18" s="1"/>
  <c r="W33" i="18" a="1"/>
  <c r="W33" i="18" s="1"/>
  <c r="H33" i="18" a="1"/>
  <c r="H33" i="18" s="1"/>
  <c r="G33" i="18" a="1"/>
  <c r="G33" i="18" s="1"/>
  <c r="V33" i="18" a="1"/>
  <c r="V33" i="18" s="1"/>
  <c r="M28" i="17" a="1"/>
  <c r="M28" i="17" s="1"/>
  <c r="M16" i="17" a="1"/>
  <c r="M16" i="17" s="1"/>
  <c r="Q28" i="17" a="1"/>
  <c r="Q28" i="17" s="1"/>
  <c r="L28" i="17" a="1"/>
  <c r="L28" i="17" s="1"/>
  <c r="V28" i="17" a="1"/>
  <c r="V28" i="17" s="1"/>
  <c r="AA28" i="17" a="1"/>
  <c r="AA28" i="17" s="1"/>
  <c r="G28" i="17" a="1"/>
  <c r="G28" i="17" s="1"/>
  <c r="M18" i="17"/>
  <c r="AB18" i="17"/>
  <c r="W18" i="17"/>
  <c r="R18" i="17"/>
  <c r="V18" i="16" a="1"/>
  <c r="V18" i="16" s="1"/>
  <c r="AA18" i="16" a="1"/>
  <c r="AA18" i="16" s="1"/>
  <c r="G18" i="16" a="1"/>
  <c r="G18" i="16" s="1"/>
  <c r="L18" i="16" a="1"/>
  <c r="L18" i="16" s="1"/>
  <c r="Q18" i="16" a="1"/>
  <c r="Q18" i="16" s="1"/>
  <c r="W8" i="16"/>
  <c r="M8" i="16"/>
  <c r="AB8" i="16"/>
  <c r="R8" i="16"/>
  <c r="G23" i="15" a="1"/>
  <c r="G23" i="15" s="1"/>
  <c r="Q23" i="15" a="1"/>
  <c r="Q23" i="15" s="1"/>
  <c r="V23" i="15" a="1"/>
  <c r="V23" i="15" s="1"/>
  <c r="L23" i="15" a="1"/>
  <c r="L23" i="15" s="1"/>
  <c r="AA23" i="15" a="1"/>
  <c r="AA23" i="15" s="1"/>
  <c r="AB13" i="15"/>
  <c r="W13" i="15"/>
  <c r="R13" i="15"/>
  <c r="M13" i="15"/>
  <c r="L26" i="14" a="1"/>
  <c r="L26" i="14" s="1"/>
  <c r="Q26" i="14" a="1"/>
  <c r="Q26" i="14" s="1"/>
  <c r="V26" i="14" a="1"/>
  <c r="V26" i="14" s="1"/>
  <c r="AA26" i="14" a="1"/>
  <c r="AA26" i="14" s="1"/>
  <c r="G26" i="14" a="1"/>
  <c r="G26" i="14" s="1"/>
  <c r="R16" i="14"/>
  <c r="AB16" i="14"/>
  <c r="W16" i="14"/>
  <c r="M16" i="14"/>
  <c r="M22" i="13" a="1"/>
  <c r="M22" i="13" s="1"/>
  <c r="M10" i="13" a="1"/>
  <c r="M10" i="13" s="1"/>
  <c r="V22" i="13" a="1"/>
  <c r="V22" i="13" s="1"/>
  <c r="R12" i="13"/>
  <c r="M12" i="13"/>
  <c r="AB12" i="13"/>
  <c r="W12" i="13"/>
  <c r="AA22" i="13" a="1"/>
  <c r="AA22" i="13" s="1"/>
  <c r="G22" i="13" a="1"/>
  <c r="G22" i="13" s="1"/>
  <c r="L22" i="13" a="1"/>
  <c r="L22" i="13" s="1"/>
  <c r="Q22" i="13" a="1"/>
  <c r="Q22" i="13" s="1"/>
  <c r="L33" i="11" a="1"/>
  <c r="L33" i="11" s="1"/>
  <c r="AA33" i="11" a="1"/>
  <c r="AA33" i="11" s="1"/>
  <c r="Q33" i="11" a="1"/>
  <c r="Q33" i="11" s="1"/>
  <c r="V33" i="11" a="1"/>
  <c r="V33" i="11" s="1"/>
  <c r="H21" i="11" a="1"/>
  <c r="H21" i="11" s="1"/>
  <c r="H33" i="11" a="1"/>
  <c r="H33" i="11" s="1"/>
  <c r="AB23" i="11"/>
  <c r="W23" i="11"/>
  <c r="R23" i="11"/>
  <c r="M23" i="11"/>
  <c r="G33" i="11" a="1"/>
  <c r="G33" i="11" s="1"/>
  <c r="AB16" i="10" a="1"/>
  <c r="AB16" i="10" s="1"/>
  <c r="AB22" i="10" s="1" a="1"/>
  <c r="AB22" i="10" s="1"/>
  <c r="AB28" i="10" a="1"/>
  <c r="AB28" i="10" s="1"/>
  <c r="G28" i="10" a="1"/>
  <c r="G28" i="10" s="1"/>
  <c r="V28" i="10" a="1"/>
  <c r="V28" i="10" s="1"/>
  <c r="L28" i="10" a="1"/>
  <c r="L28" i="10" s="1"/>
  <c r="Q28" i="10" a="1"/>
  <c r="Q28" i="10" s="1"/>
  <c r="AB18" i="10"/>
  <c r="W18" i="10"/>
  <c r="M18" i="10"/>
  <c r="R18" i="10"/>
  <c r="AA28" i="10" a="1"/>
  <c r="AA28" i="10" s="1"/>
  <c r="AB3" i="9"/>
  <c r="AA29" i="9" a="1"/>
  <c r="AA29" i="9" s="1"/>
  <c r="M17" i="9" a="1"/>
  <c r="M17" i="9" s="1"/>
  <c r="M23" i="9" s="1" a="1"/>
  <c r="M23" i="9" s="1"/>
  <c r="M29" i="9" a="1"/>
  <c r="M29" i="9" s="1"/>
  <c r="Q29" i="9" a="1"/>
  <c r="Q29" i="9" s="1"/>
  <c r="G29" i="9" a="1"/>
  <c r="G29" i="9" s="1"/>
  <c r="W29" i="9" a="1"/>
  <c r="W29" i="9" s="1"/>
  <c r="W17" i="9" a="1"/>
  <c r="W17" i="9" s="1"/>
  <c r="L29" i="9" a="1"/>
  <c r="L29" i="9" s="1"/>
  <c r="R19" i="9"/>
  <c r="M19" i="9"/>
  <c r="AB19" i="9"/>
  <c r="W19" i="9"/>
  <c r="V29" i="9" a="1"/>
  <c r="V29" i="9" s="1"/>
  <c r="V27" i="8" a="1"/>
  <c r="V27" i="8" s="1"/>
  <c r="AA27" i="8" a="1"/>
  <c r="AA27" i="8" s="1"/>
  <c r="L27" i="8" a="1"/>
  <c r="L27" i="8" s="1"/>
  <c r="R15" i="8" a="1"/>
  <c r="R15" i="8" s="1"/>
  <c r="R18" i="8" s="1"/>
  <c r="R27" i="8" a="1"/>
  <c r="R27" i="8" s="1"/>
  <c r="G27" i="8" a="1"/>
  <c r="G27" i="8" s="1"/>
  <c r="Q27" i="8" a="1"/>
  <c r="Q27" i="8" s="1"/>
  <c r="V32" i="7" a="1"/>
  <c r="V32" i="7" s="1"/>
  <c r="L32" i="7" a="1"/>
  <c r="L32" i="7" s="1"/>
  <c r="G32" i="7" a="1"/>
  <c r="G32" i="7" s="1"/>
  <c r="M20" i="7" a="1"/>
  <c r="M20" i="7" s="1"/>
  <c r="M23" i="7" s="1"/>
  <c r="G5" i="12" s="1"/>
  <c r="Q32" i="7" a="1"/>
  <c r="Q32" i="7" s="1"/>
  <c r="M32" i="7" a="1"/>
  <c r="M32" i="7" s="1"/>
  <c r="W32" i="7" a="1"/>
  <c r="W32" i="7" s="1"/>
  <c r="AA32" i="7" a="1"/>
  <c r="AA32" i="7" s="1"/>
  <c r="W20" i="7" a="1"/>
  <c r="W20" i="7" s="1"/>
  <c r="W23" i="7" s="1"/>
  <c r="G28" i="6" a="1"/>
  <c r="G28" i="6" s="1"/>
  <c r="L28" i="6" a="1"/>
  <c r="L28" i="6" s="1"/>
  <c r="Q28" i="6" a="1"/>
  <c r="Q28" i="6" s="1"/>
  <c r="V28" i="6" a="1"/>
  <c r="V28" i="6" s="1"/>
  <c r="AA28" i="6" a="1"/>
  <c r="AA28" i="6" s="1"/>
  <c r="W2" i="4"/>
  <c r="W17" i="4" s="1" a="1"/>
  <c r="W17" i="4" s="1"/>
  <c r="V29" i="4" a="1"/>
  <c r="V29" i="4" s="1"/>
  <c r="G29" i="4" a="1"/>
  <c r="G29" i="4" s="1"/>
  <c r="H2" i="4"/>
  <c r="AA29" i="4" a="1"/>
  <c r="AA29" i="4" s="1"/>
  <c r="AB2" i="4"/>
  <c r="R3" i="4"/>
  <c r="L29" i="4" a="1"/>
  <c r="L29" i="4" s="1"/>
  <c r="M2" i="4"/>
  <c r="Q29" i="4" a="1"/>
  <c r="Q29" i="4" s="1"/>
  <c r="B23" i="26" l="1"/>
  <c r="G23" i="26"/>
  <c r="F23" i="26"/>
  <c r="C23" i="26"/>
  <c r="D23" i="26"/>
  <c r="E23" i="26"/>
  <c r="H25" i="18"/>
  <c r="E15" i="12"/>
  <c r="W25" i="18"/>
  <c r="K15" i="12"/>
  <c r="R19" i="8"/>
  <c r="I6" i="12"/>
  <c r="W24" i="7"/>
  <c r="K5" i="12"/>
  <c r="M24" i="7"/>
  <c r="W18" i="22"/>
  <c r="AB23" i="20"/>
  <c r="M17" i="19"/>
  <c r="AB23" i="10"/>
  <c r="M24" i="9"/>
  <c r="H7" i="12" s="1"/>
  <c r="M12" i="25" a="1"/>
  <c r="M12" i="25" s="1"/>
  <c r="H12" i="25" a="1"/>
  <c r="H12" i="25" s="1"/>
  <c r="H15" i="25" s="1"/>
  <c r="H24" i="25" a="1"/>
  <c r="H24" i="25" s="1"/>
  <c r="AB12" i="25" a="1"/>
  <c r="AB12" i="25" s="1"/>
  <c r="AB24" i="25" a="1"/>
  <c r="AB24" i="25" s="1"/>
  <c r="R24" i="25" a="1"/>
  <c r="R24" i="25" s="1"/>
  <c r="R12" i="25" a="1"/>
  <c r="R12" i="25" s="1"/>
  <c r="R15" i="25" s="1"/>
  <c r="W12" i="25" a="1"/>
  <c r="W12" i="25" s="1"/>
  <c r="W15" i="25" s="1"/>
  <c r="W24" i="25" a="1"/>
  <c r="W24" i="25" s="1"/>
  <c r="R27" i="24" a="1"/>
  <c r="R27" i="24" s="1"/>
  <c r="R15" i="24" a="1"/>
  <c r="R15" i="24" s="1"/>
  <c r="R18" i="24" s="1"/>
  <c r="W15" i="24" a="1"/>
  <c r="W15" i="24" s="1"/>
  <c r="W18" i="24" s="1"/>
  <c r="W27" i="24" a="1"/>
  <c r="W27" i="24" s="1"/>
  <c r="M27" i="24" a="1"/>
  <c r="M27" i="24" s="1"/>
  <c r="M15" i="24" a="1"/>
  <c r="M15" i="24" s="1"/>
  <c r="M18" i="24" s="1"/>
  <c r="H15" i="24" a="1"/>
  <c r="H15" i="24" s="1"/>
  <c r="H18" i="24" s="1"/>
  <c r="H27" i="24" a="1"/>
  <c r="H27" i="24" s="1"/>
  <c r="AB15" i="24" a="1"/>
  <c r="AB15" i="24" s="1"/>
  <c r="AB18" i="24" s="1"/>
  <c r="AB27" i="24" a="1"/>
  <c r="AB27" i="24" s="1"/>
  <c r="AB12" i="23"/>
  <c r="AB15" i="23" a="1"/>
  <c r="AB15" i="23" s="1"/>
  <c r="W9" i="23" a="1"/>
  <c r="W9" i="23" s="1"/>
  <c r="W12" i="23" s="1"/>
  <c r="W21" i="23" a="1"/>
  <c r="W21" i="23" s="1"/>
  <c r="M11" i="22" a="1"/>
  <c r="M11" i="22" s="1"/>
  <c r="M14" i="22" s="1"/>
  <c r="R21" i="23" a="1"/>
  <c r="R21" i="23" s="1"/>
  <c r="R9" i="23" a="1"/>
  <c r="R9" i="23" s="1"/>
  <c r="R12" i="23" s="1"/>
  <c r="M21" i="23" a="1"/>
  <c r="M21" i="23" s="1"/>
  <c r="M9" i="23" a="1"/>
  <c r="M9" i="23" s="1"/>
  <c r="M12" i="23" s="1"/>
  <c r="H9" i="23" a="1"/>
  <c r="H9" i="23" s="1"/>
  <c r="H12" i="23" s="1"/>
  <c r="H21" i="23" a="1"/>
  <c r="H21" i="23" s="1"/>
  <c r="H11" i="22" a="1"/>
  <c r="H11" i="22" s="1"/>
  <c r="H14" i="22" s="1"/>
  <c r="H23" i="22" a="1"/>
  <c r="H23" i="22" s="1"/>
  <c r="R23" i="22" a="1"/>
  <c r="R23" i="22" s="1"/>
  <c r="R11" i="22" a="1"/>
  <c r="R11" i="22" s="1"/>
  <c r="R14" i="22" s="1"/>
  <c r="AB11" i="22" a="1"/>
  <c r="AB11" i="22" s="1"/>
  <c r="AB14" i="22" s="1"/>
  <c r="AB23" i="22" a="1"/>
  <c r="AB23" i="22" s="1"/>
  <c r="W14" i="22"/>
  <c r="AB12" i="21"/>
  <c r="AB15" i="21" a="1"/>
  <c r="AB15" i="21" s="1"/>
  <c r="M21" i="21" a="1"/>
  <c r="M21" i="21" s="1"/>
  <c r="M9" i="21" a="1"/>
  <c r="M9" i="21" s="1"/>
  <c r="M12" i="21" s="1"/>
  <c r="W21" i="21" a="1"/>
  <c r="W21" i="21" s="1"/>
  <c r="W9" i="21" a="1"/>
  <c r="W9" i="21" s="1"/>
  <c r="W12" i="21" s="1"/>
  <c r="R9" i="21" a="1"/>
  <c r="R9" i="21" s="1"/>
  <c r="R12" i="21" s="1"/>
  <c r="R21" i="21" a="1"/>
  <c r="R21" i="21" s="1"/>
  <c r="H9" i="21" a="1"/>
  <c r="H9" i="21" s="1"/>
  <c r="H12" i="21" s="1"/>
  <c r="H21" i="21" a="1"/>
  <c r="H21" i="21" s="1"/>
  <c r="M19" i="20"/>
  <c r="W28" i="20" a="1"/>
  <c r="W28" i="20" s="1"/>
  <c r="W16" i="20" a="1"/>
  <c r="W16" i="20" s="1"/>
  <c r="W19" i="20" s="1"/>
  <c r="AB19" i="20"/>
  <c r="M22" i="20" a="1"/>
  <c r="M22" i="20" s="1"/>
  <c r="R28" i="20" a="1"/>
  <c r="R28" i="20" s="1"/>
  <c r="R16" i="20" a="1"/>
  <c r="R16" i="20" s="1"/>
  <c r="R19" i="20" s="1"/>
  <c r="H16" i="20" a="1"/>
  <c r="H16" i="20" s="1"/>
  <c r="H19" i="20" s="1"/>
  <c r="H28" i="20" a="1"/>
  <c r="H28" i="20" s="1"/>
  <c r="H27" i="18" a="1"/>
  <c r="H27" i="18" s="1"/>
  <c r="W10" i="19" a="1"/>
  <c r="W10" i="19" s="1"/>
  <c r="W13" i="19" s="1"/>
  <c r="W22" i="19" a="1"/>
  <c r="W22" i="19" s="1"/>
  <c r="R10" i="19" a="1"/>
  <c r="R10" i="19" s="1"/>
  <c r="R13" i="19" s="1"/>
  <c r="R22" i="19" a="1"/>
  <c r="R22" i="19" s="1"/>
  <c r="H10" i="19" a="1"/>
  <c r="H10" i="19" s="1"/>
  <c r="H13" i="19" s="1"/>
  <c r="H22" i="19" a="1"/>
  <c r="H22" i="19" s="1"/>
  <c r="AB10" i="19" a="1"/>
  <c r="AB10" i="19" s="1"/>
  <c r="AB13" i="19" s="1"/>
  <c r="AB22" i="19" a="1"/>
  <c r="AB22" i="19" s="1"/>
  <c r="M13" i="19"/>
  <c r="AB21" i="18" a="1"/>
  <c r="AB21" i="18" s="1"/>
  <c r="AB27" i="18" s="1" a="1"/>
  <c r="AB27" i="18" s="1"/>
  <c r="R33" i="18" a="1"/>
  <c r="R33" i="18" s="1"/>
  <c r="R21" i="18" a="1"/>
  <c r="R21" i="18" s="1"/>
  <c r="W27" i="18" a="1"/>
  <c r="W27" i="18" s="1"/>
  <c r="M33" i="18" a="1"/>
  <c r="M33" i="18" s="1"/>
  <c r="M21" i="18" a="1"/>
  <c r="M21" i="18" s="1"/>
  <c r="R16" i="17" a="1"/>
  <c r="R16" i="17" s="1"/>
  <c r="R19" i="17" s="1"/>
  <c r="R28" i="17" a="1"/>
  <c r="R28" i="17" s="1"/>
  <c r="H16" i="17" a="1"/>
  <c r="H16" i="17" s="1"/>
  <c r="H19" i="17" s="1"/>
  <c r="H28" i="17" a="1"/>
  <c r="H28" i="17" s="1"/>
  <c r="M19" i="17"/>
  <c r="AB16" i="17" a="1"/>
  <c r="AB16" i="17" s="1"/>
  <c r="AB19" i="17" s="1"/>
  <c r="AB28" i="17" a="1"/>
  <c r="AB28" i="17" s="1"/>
  <c r="W28" i="17" a="1"/>
  <c r="W28" i="17" s="1"/>
  <c r="W16" i="17" a="1"/>
  <c r="W16" i="17" s="1"/>
  <c r="W19" i="17" s="1"/>
  <c r="M22" i="17" a="1"/>
  <c r="M22" i="17" s="1"/>
  <c r="M18" i="16" a="1"/>
  <c r="M18" i="16" s="1"/>
  <c r="M6" i="16" a="1"/>
  <c r="M6" i="16" s="1"/>
  <c r="M9" i="16" s="1"/>
  <c r="H6" i="16" a="1"/>
  <c r="H6" i="16" s="1"/>
  <c r="H9" i="16" s="1"/>
  <c r="H18" i="16" a="1"/>
  <c r="H18" i="16" s="1"/>
  <c r="AB6" i="16" a="1"/>
  <c r="AB6" i="16" s="1"/>
  <c r="AB9" i="16" s="1"/>
  <c r="AB18" i="16" a="1"/>
  <c r="AB18" i="16" s="1"/>
  <c r="W6" i="16" a="1"/>
  <c r="W6" i="16" s="1"/>
  <c r="W9" i="16" s="1"/>
  <c r="W18" i="16" a="1"/>
  <c r="W18" i="16" s="1"/>
  <c r="R6" i="16" a="1"/>
  <c r="R6" i="16" s="1"/>
  <c r="R9" i="16" s="1"/>
  <c r="R18" i="16" a="1"/>
  <c r="R18" i="16" s="1"/>
  <c r="AB11" i="15" a="1"/>
  <c r="AB11" i="15" s="1"/>
  <c r="AB23" i="15" a="1"/>
  <c r="AB23" i="15" s="1"/>
  <c r="M23" i="15" a="1"/>
  <c r="M23" i="15" s="1"/>
  <c r="M11" i="15" a="1"/>
  <c r="M11" i="15" s="1"/>
  <c r="W11" i="15" a="1"/>
  <c r="W11" i="15" s="1"/>
  <c r="W14" i="15" s="1"/>
  <c r="W23" i="15" a="1"/>
  <c r="W23" i="15" s="1"/>
  <c r="R23" i="15" a="1"/>
  <c r="R23" i="15" s="1"/>
  <c r="R11" i="15" a="1"/>
  <c r="R11" i="15" s="1"/>
  <c r="R14" i="15" s="1"/>
  <c r="H11" i="15" a="1"/>
  <c r="H11" i="15" s="1"/>
  <c r="H23" i="15" a="1"/>
  <c r="H23" i="15" s="1"/>
  <c r="AB14" i="14" a="1"/>
  <c r="AB14" i="14" s="1"/>
  <c r="AB17" i="14" s="1"/>
  <c r="AB26" i="14" a="1"/>
  <c r="AB26" i="14" s="1"/>
  <c r="W14" i="14" a="1"/>
  <c r="W14" i="14" s="1"/>
  <c r="W17" i="14" s="1"/>
  <c r="W26" i="14" a="1"/>
  <c r="W26" i="14" s="1"/>
  <c r="R26" i="14" a="1"/>
  <c r="R26" i="14" s="1"/>
  <c r="R14" i="14" a="1"/>
  <c r="R14" i="14" s="1"/>
  <c r="R17" i="14" s="1"/>
  <c r="M26" i="14" a="1"/>
  <c r="M26" i="14" s="1"/>
  <c r="M14" i="14" a="1"/>
  <c r="M14" i="14" s="1"/>
  <c r="M17" i="14" s="1"/>
  <c r="H14" i="14" a="1"/>
  <c r="H14" i="14" s="1"/>
  <c r="H17" i="14" s="1"/>
  <c r="H26" i="14" a="1"/>
  <c r="H26" i="14" s="1"/>
  <c r="H10" i="13" a="1"/>
  <c r="H10" i="13" s="1"/>
  <c r="H13" i="13" s="1"/>
  <c r="H22" i="13" a="1"/>
  <c r="H22" i="13" s="1"/>
  <c r="M13" i="13"/>
  <c r="R10" i="13" a="1"/>
  <c r="R10" i="13" s="1"/>
  <c r="R13" i="13" s="1"/>
  <c r="R22" i="13" a="1"/>
  <c r="R22" i="13" s="1"/>
  <c r="W10" i="13" a="1"/>
  <c r="W10" i="13" s="1"/>
  <c r="W13" i="13" s="1"/>
  <c r="W22" i="13" a="1"/>
  <c r="W22" i="13" s="1"/>
  <c r="AB10" i="13" a="1"/>
  <c r="AB10" i="13" s="1"/>
  <c r="AB13" i="13" s="1"/>
  <c r="AB22" i="13" a="1"/>
  <c r="AB22" i="13" s="1"/>
  <c r="M16" i="13" a="1"/>
  <c r="M16" i="13" s="1"/>
  <c r="R33" i="11" a="1"/>
  <c r="R33" i="11" s="1"/>
  <c r="R21" i="11" a="1"/>
  <c r="R21" i="11" s="1"/>
  <c r="R24" i="11" s="1"/>
  <c r="H24" i="11"/>
  <c r="H27" i="11" a="1"/>
  <c r="H27" i="11" s="1"/>
  <c r="W33" i="11" a="1"/>
  <c r="W33" i="11" s="1"/>
  <c r="W21" i="11" a="1"/>
  <c r="W21" i="11" s="1"/>
  <c r="W24" i="11" s="1"/>
  <c r="M33" i="11" a="1"/>
  <c r="M33" i="11" s="1"/>
  <c r="M21" i="11" a="1"/>
  <c r="M21" i="11" s="1"/>
  <c r="M24" i="11" s="1"/>
  <c r="AB21" i="11" a="1"/>
  <c r="AB21" i="11" s="1"/>
  <c r="AB33" i="11" a="1"/>
  <c r="AB33" i="11" s="1"/>
  <c r="M28" i="10" a="1"/>
  <c r="M28" i="10" s="1"/>
  <c r="M16" i="10" a="1"/>
  <c r="M16" i="10" s="1"/>
  <c r="M19" i="10" s="1"/>
  <c r="W16" i="10" a="1"/>
  <c r="W16" i="10" s="1"/>
  <c r="W19" i="10" s="1"/>
  <c r="W28" i="10" a="1"/>
  <c r="W28" i="10" s="1"/>
  <c r="H16" i="10" a="1"/>
  <c r="H16" i="10" s="1"/>
  <c r="H19" i="10" s="1"/>
  <c r="H28" i="10" a="1"/>
  <c r="H28" i="10" s="1"/>
  <c r="R28" i="10" a="1"/>
  <c r="R28" i="10" s="1"/>
  <c r="R16" i="10" a="1"/>
  <c r="R16" i="10" s="1"/>
  <c r="R19" i="10" s="1"/>
  <c r="AB19" i="10"/>
  <c r="W20" i="9"/>
  <c r="M20" i="9"/>
  <c r="H17" i="9" a="1"/>
  <c r="H17" i="9" s="1"/>
  <c r="H20" i="9" s="1"/>
  <c r="H29" i="9" a="1"/>
  <c r="H29" i="9" s="1"/>
  <c r="R17" i="9" a="1"/>
  <c r="R17" i="9" s="1"/>
  <c r="R20" i="9" s="1"/>
  <c r="R29" i="9" a="1"/>
  <c r="R29" i="9" s="1"/>
  <c r="W23" i="9" a="1"/>
  <c r="W23" i="9" s="1"/>
  <c r="AB17" i="9" a="1"/>
  <c r="AB17" i="9" s="1"/>
  <c r="AB20" i="9" s="1"/>
  <c r="AB29" i="9" a="1"/>
  <c r="AB29" i="9" s="1"/>
  <c r="M26" i="7" a="1"/>
  <c r="M26" i="7" s="1"/>
  <c r="AB27" i="8" a="1"/>
  <c r="AB27" i="8" s="1"/>
  <c r="AB15" i="8" a="1"/>
  <c r="AB15" i="8" s="1"/>
  <c r="AB18" i="8" s="1"/>
  <c r="M27" i="8" a="1"/>
  <c r="M27" i="8" s="1"/>
  <c r="M15" i="8" a="1"/>
  <c r="M15" i="8" s="1"/>
  <c r="M18" i="8" s="1"/>
  <c r="H27" i="8" a="1"/>
  <c r="H27" i="8" s="1"/>
  <c r="H15" i="8" a="1"/>
  <c r="H15" i="8" s="1"/>
  <c r="H18" i="8" s="1"/>
  <c r="R21" i="8" a="1"/>
  <c r="R21" i="8" s="1"/>
  <c r="W27" i="8" a="1"/>
  <c r="W27" i="8" s="1"/>
  <c r="W15" i="8" a="1"/>
  <c r="W15" i="8" s="1"/>
  <c r="W18" i="8" s="1"/>
  <c r="R20" i="7" a="1"/>
  <c r="R20" i="7" s="1"/>
  <c r="R23" i="7" s="1"/>
  <c r="R32" i="7" a="1"/>
  <c r="R32" i="7" s="1"/>
  <c r="AB32" i="7" a="1"/>
  <c r="AB32" i="7" s="1"/>
  <c r="AB20" i="7" a="1"/>
  <c r="AB20" i="7" s="1"/>
  <c r="W26" i="7" a="1"/>
  <c r="W26" i="7" s="1"/>
  <c r="H20" i="7" a="1"/>
  <c r="H20" i="7" s="1"/>
  <c r="H32" i="7" a="1"/>
  <c r="H32" i="7" s="1"/>
  <c r="R16" i="6" a="1"/>
  <c r="R16" i="6" s="1"/>
  <c r="R19" i="6" s="1"/>
  <c r="R28" i="6" a="1"/>
  <c r="R28" i="6" s="1"/>
  <c r="AB28" i="6" a="1"/>
  <c r="AB28" i="6" s="1"/>
  <c r="AB16" i="6" a="1"/>
  <c r="AB16" i="6" s="1"/>
  <c r="AB19" i="6" s="1"/>
  <c r="W28" i="6" a="1"/>
  <c r="W28" i="6" s="1"/>
  <c r="W16" i="6" a="1"/>
  <c r="W16" i="6" s="1"/>
  <c r="W19" i="6" s="1"/>
  <c r="H28" i="6" a="1"/>
  <c r="H28" i="6" s="1"/>
  <c r="H16" i="6" a="1"/>
  <c r="H16" i="6" s="1"/>
  <c r="H19" i="6" s="1"/>
  <c r="M28" i="6" a="1"/>
  <c r="M28" i="6" s="1"/>
  <c r="M16" i="6" a="1"/>
  <c r="M16" i="6" s="1"/>
  <c r="M19" i="6" s="1"/>
  <c r="AB17" i="4" a="1"/>
  <c r="AB17" i="4" s="1"/>
  <c r="AB20" i="4" s="1"/>
  <c r="W20" i="4"/>
  <c r="W23" i="4" a="1"/>
  <c r="W23" i="4" s="1"/>
  <c r="W24" i="4" s="1"/>
  <c r="M17" i="4" a="1"/>
  <c r="M17" i="4" s="1"/>
  <c r="M20" i="4" s="1"/>
  <c r="H17" i="4" a="1"/>
  <c r="H17" i="4" s="1"/>
  <c r="H20" i="4" s="1"/>
  <c r="R29" i="4" a="1"/>
  <c r="R29" i="4" s="1"/>
  <c r="R17" i="4" a="1"/>
  <c r="R17" i="4" s="1"/>
  <c r="H29" i="4" a="1"/>
  <c r="H29" i="4" s="1"/>
  <c r="M29" i="4" a="1"/>
  <c r="M29" i="4" s="1"/>
  <c r="AB29" i="4" a="1"/>
  <c r="AB29" i="4" s="1"/>
  <c r="W29" i="4" a="1"/>
  <c r="W29" i="4" s="1"/>
  <c r="E24" i="26" l="1"/>
  <c r="F24" i="26"/>
  <c r="G24" i="26"/>
  <c r="B24" i="26"/>
  <c r="D24" i="26"/>
  <c r="C24" i="26"/>
  <c r="M14" i="19"/>
  <c r="G16" i="12"/>
  <c r="R15" i="22"/>
  <c r="I19" i="12"/>
  <c r="R13" i="23"/>
  <c r="I20" i="12"/>
  <c r="AB19" i="24"/>
  <c r="M21" i="12"/>
  <c r="H16" i="25"/>
  <c r="E22" i="12"/>
  <c r="W10" i="16"/>
  <c r="K13" i="12"/>
  <c r="W20" i="17"/>
  <c r="K14" i="12"/>
  <c r="R20" i="17"/>
  <c r="I14" i="12"/>
  <c r="M13" i="21"/>
  <c r="G18" i="12"/>
  <c r="W14" i="19"/>
  <c r="K16" i="12"/>
  <c r="M15" i="22"/>
  <c r="G19" i="12"/>
  <c r="AB10" i="16"/>
  <c r="M13" i="12"/>
  <c r="H20" i="20"/>
  <c r="E17" i="12"/>
  <c r="H15" i="22"/>
  <c r="E19" i="12"/>
  <c r="M19" i="24"/>
  <c r="G21" i="12"/>
  <c r="R16" i="25"/>
  <c r="I22" i="12"/>
  <c r="W20" i="20"/>
  <c r="K17" i="12"/>
  <c r="W16" i="25"/>
  <c r="K22" i="12"/>
  <c r="AB20" i="17"/>
  <c r="M14" i="12"/>
  <c r="H14" i="19"/>
  <c r="E16" i="12"/>
  <c r="R20" i="20"/>
  <c r="I17" i="12"/>
  <c r="H13" i="21"/>
  <c r="E18" i="12"/>
  <c r="AB13" i="21"/>
  <c r="M18" i="12"/>
  <c r="W13" i="23"/>
  <c r="K20" i="12"/>
  <c r="M18" i="19"/>
  <c r="H16" i="12"/>
  <c r="AB14" i="19"/>
  <c r="M16" i="12"/>
  <c r="M20" i="20"/>
  <c r="G17" i="12"/>
  <c r="H19" i="24"/>
  <c r="E21" i="12"/>
  <c r="H10" i="16"/>
  <c r="E13" i="12"/>
  <c r="M20" i="17"/>
  <c r="G14" i="12"/>
  <c r="W15" i="22"/>
  <c r="K19" i="12"/>
  <c r="H13" i="23"/>
  <c r="E20" i="12"/>
  <c r="AB24" i="20"/>
  <c r="N17" i="12"/>
  <c r="M10" i="16"/>
  <c r="G13" i="12"/>
  <c r="R14" i="19"/>
  <c r="I16" i="12"/>
  <c r="R13" i="21"/>
  <c r="I18" i="12"/>
  <c r="M13" i="23"/>
  <c r="G20" i="12"/>
  <c r="AB13" i="23"/>
  <c r="M20" i="12"/>
  <c r="W19" i="24"/>
  <c r="K21" i="12"/>
  <c r="W19" i="22"/>
  <c r="L19" i="12"/>
  <c r="R10" i="16"/>
  <c r="I13" i="12"/>
  <c r="H20" i="17"/>
  <c r="E14" i="12"/>
  <c r="AB20" i="20"/>
  <c r="M17" i="12"/>
  <c r="W13" i="21"/>
  <c r="K18" i="12"/>
  <c r="AB15" i="22"/>
  <c r="M19" i="12"/>
  <c r="R19" i="24"/>
  <c r="I21" i="12"/>
  <c r="R14" i="13"/>
  <c r="I10" i="12"/>
  <c r="R18" i="14"/>
  <c r="I11" i="12"/>
  <c r="R15" i="15"/>
  <c r="I12" i="12"/>
  <c r="W14" i="13"/>
  <c r="K10" i="12"/>
  <c r="M14" i="13"/>
  <c r="G10" i="12"/>
  <c r="M18" i="14"/>
  <c r="G11" i="12"/>
  <c r="H14" i="13"/>
  <c r="E10" i="12"/>
  <c r="W18" i="14"/>
  <c r="K11" i="12"/>
  <c r="W15" i="15"/>
  <c r="K12" i="12"/>
  <c r="AB14" i="13"/>
  <c r="M10" i="12"/>
  <c r="H18" i="14"/>
  <c r="E11" i="12"/>
  <c r="AB18" i="14"/>
  <c r="M11" i="12"/>
  <c r="W25" i="11"/>
  <c r="K9" i="12"/>
  <c r="R25" i="11"/>
  <c r="I9" i="12"/>
  <c r="M25" i="11"/>
  <c r="G9" i="12"/>
  <c r="H25" i="11"/>
  <c r="E9" i="12"/>
  <c r="AB24" i="10"/>
  <c r="N8" i="12"/>
  <c r="AB20" i="10"/>
  <c r="M8" i="12"/>
  <c r="W20" i="10"/>
  <c r="K8" i="12"/>
  <c r="R20" i="10"/>
  <c r="I8" i="12"/>
  <c r="M20" i="10"/>
  <c r="G8" i="12"/>
  <c r="H20" i="10"/>
  <c r="E8" i="12"/>
  <c r="AB21" i="9"/>
  <c r="M7" i="12"/>
  <c r="W21" i="9"/>
  <c r="K7" i="12"/>
  <c r="R21" i="9"/>
  <c r="I7" i="12"/>
  <c r="M21" i="9"/>
  <c r="G7" i="12"/>
  <c r="M25" i="9"/>
  <c r="H21" i="9"/>
  <c r="E7" i="12"/>
  <c r="AB19" i="8"/>
  <c r="M6" i="12"/>
  <c r="W19" i="8"/>
  <c r="K6" i="12"/>
  <c r="M19" i="8"/>
  <c r="G6" i="12"/>
  <c r="H19" i="8"/>
  <c r="E6" i="12"/>
  <c r="R24" i="7"/>
  <c r="I5" i="12"/>
  <c r="AB20" i="6"/>
  <c r="M4" i="12"/>
  <c r="W20" i="6"/>
  <c r="K4" i="12"/>
  <c r="R20" i="6"/>
  <c r="I4" i="12"/>
  <c r="M20" i="6"/>
  <c r="G4" i="12"/>
  <c r="W25" i="4"/>
  <c r="L3" i="12"/>
  <c r="AB16" i="23"/>
  <c r="AB16" i="21"/>
  <c r="M23" i="20"/>
  <c r="AB28" i="18"/>
  <c r="W28" i="18"/>
  <c r="M23" i="17"/>
  <c r="M17" i="13"/>
  <c r="W24" i="9"/>
  <c r="R22" i="8"/>
  <c r="W27" i="7"/>
  <c r="M27" i="7"/>
  <c r="H28" i="18"/>
  <c r="H28" i="11"/>
  <c r="R18" i="25" a="1"/>
  <c r="R18" i="25" s="1"/>
  <c r="H18" i="25" a="1"/>
  <c r="H18" i="25" s="1"/>
  <c r="W18" i="25" a="1"/>
  <c r="W18" i="25" s="1"/>
  <c r="AB15" i="25"/>
  <c r="AB18" i="25" a="1"/>
  <c r="AB18" i="25" s="1"/>
  <c r="M15" i="25"/>
  <c r="M18" i="25" a="1"/>
  <c r="M18" i="25" s="1"/>
  <c r="AB21" i="24" a="1"/>
  <c r="AB21" i="24" s="1"/>
  <c r="M21" i="24" a="1"/>
  <c r="M21" i="24" s="1"/>
  <c r="H21" i="24" a="1"/>
  <c r="H21" i="24" s="1"/>
  <c r="R21" i="24" a="1"/>
  <c r="R21" i="24" s="1"/>
  <c r="W21" i="24" a="1"/>
  <c r="W21" i="24" s="1"/>
  <c r="M17" i="22" a="1"/>
  <c r="M17" i="22" s="1"/>
  <c r="H15" i="23" a="1"/>
  <c r="H15" i="23" s="1"/>
  <c r="AB17" i="22" a="1"/>
  <c r="AB17" i="22" s="1"/>
  <c r="R15" i="23" a="1"/>
  <c r="R15" i="23" s="1"/>
  <c r="W15" i="23" a="1"/>
  <c r="W15" i="23" s="1"/>
  <c r="M15" i="23" a="1"/>
  <c r="M15" i="23" s="1"/>
  <c r="H17" i="22" a="1"/>
  <c r="H17" i="22" s="1"/>
  <c r="R17" i="22" a="1"/>
  <c r="R17" i="22" s="1"/>
  <c r="H15" i="21" a="1"/>
  <c r="H15" i="21" s="1"/>
  <c r="M15" i="21" a="1"/>
  <c r="M15" i="21" s="1"/>
  <c r="R16" i="19" a="1"/>
  <c r="R16" i="19" s="1"/>
  <c r="W15" i="21" a="1"/>
  <c r="W15" i="21" s="1"/>
  <c r="R15" i="21" a="1"/>
  <c r="R15" i="21" s="1"/>
  <c r="H22" i="20" a="1"/>
  <c r="H22" i="20" s="1"/>
  <c r="R22" i="20" a="1"/>
  <c r="R22" i="20" s="1"/>
  <c r="W22" i="20" a="1"/>
  <c r="W22" i="20" s="1"/>
  <c r="AB16" i="19" a="1"/>
  <c r="AB16" i="19" s="1"/>
  <c r="H16" i="19" a="1"/>
  <c r="H16" i="19" s="1"/>
  <c r="W16" i="19" a="1"/>
  <c r="W16" i="19" s="1"/>
  <c r="AB24" i="18"/>
  <c r="M24" i="18"/>
  <c r="M27" i="18" a="1"/>
  <c r="M27" i="18" s="1"/>
  <c r="R27" i="18" a="1"/>
  <c r="R27" i="18" s="1"/>
  <c r="R24" i="18"/>
  <c r="H22" i="17" a="1"/>
  <c r="H22" i="17" s="1"/>
  <c r="AB12" i="16" a="1"/>
  <c r="AB12" i="16" s="1"/>
  <c r="R22" i="17" a="1"/>
  <c r="R22" i="17" s="1"/>
  <c r="W22" i="17" a="1"/>
  <c r="W22" i="17" s="1"/>
  <c r="H12" i="16" a="1"/>
  <c r="H12" i="16" s="1"/>
  <c r="AB22" i="17" a="1"/>
  <c r="AB22" i="17" s="1"/>
  <c r="W12" i="16" a="1"/>
  <c r="W12" i="16" s="1"/>
  <c r="R12" i="16" a="1"/>
  <c r="R12" i="16" s="1"/>
  <c r="M12" i="16" a="1"/>
  <c r="M12" i="16" s="1"/>
  <c r="W17" i="15" a="1"/>
  <c r="W17" i="15" s="1"/>
  <c r="M14" i="15"/>
  <c r="M17" i="15" a="1"/>
  <c r="M17" i="15" s="1"/>
  <c r="H14" i="15"/>
  <c r="H17" i="15" a="1"/>
  <c r="H17" i="15" s="1"/>
  <c r="R17" i="15" a="1"/>
  <c r="R17" i="15" s="1"/>
  <c r="AB14" i="15"/>
  <c r="AB17" i="15" a="1"/>
  <c r="AB17" i="15" s="1"/>
  <c r="H20" i="14" a="1"/>
  <c r="H20" i="14" s="1"/>
  <c r="AB20" i="14" a="1"/>
  <c r="AB20" i="14" s="1"/>
  <c r="R20" i="14" a="1"/>
  <c r="R20" i="14" s="1"/>
  <c r="W20" i="14" a="1"/>
  <c r="W20" i="14" s="1"/>
  <c r="M20" i="14" a="1"/>
  <c r="M20" i="14" s="1"/>
  <c r="H16" i="13" a="1"/>
  <c r="H16" i="13" s="1"/>
  <c r="AB16" i="13" a="1"/>
  <c r="AB16" i="13" s="1"/>
  <c r="W16" i="13" a="1"/>
  <c r="W16" i="13" s="1"/>
  <c r="R16" i="13" a="1"/>
  <c r="R16" i="13" s="1"/>
  <c r="AB21" i="4"/>
  <c r="M3" i="12"/>
  <c r="W21" i="4"/>
  <c r="K3" i="12"/>
  <c r="M21" i="4"/>
  <c r="G3" i="12"/>
  <c r="H20" i="6"/>
  <c r="E4" i="12"/>
  <c r="H21" i="4"/>
  <c r="E3" i="12"/>
  <c r="M27" i="11" a="1"/>
  <c r="M27" i="11" s="1"/>
  <c r="AB27" i="11" a="1"/>
  <c r="AB27" i="11" s="1"/>
  <c r="AB24" i="11"/>
  <c r="W27" i="11" a="1"/>
  <c r="W27" i="11" s="1"/>
  <c r="R27" i="11" a="1"/>
  <c r="R27" i="11" s="1"/>
  <c r="M22" i="10" a="1"/>
  <c r="M22" i="10" s="1"/>
  <c r="W22" i="10" a="1"/>
  <c r="W22" i="10" s="1"/>
  <c r="R22" i="10" a="1"/>
  <c r="R22" i="10" s="1"/>
  <c r="H23" i="9" a="1"/>
  <c r="H23" i="9" s="1"/>
  <c r="H24" i="9" s="1"/>
  <c r="H22" i="10" a="1"/>
  <c r="H22" i="10" s="1"/>
  <c r="AB23" i="9" a="1"/>
  <c r="AB23" i="9" s="1"/>
  <c r="M21" i="8" a="1"/>
  <c r="M21" i="8" s="1"/>
  <c r="R23" i="9" a="1"/>
  <c r="R23" i="9" s="1"/>
  <c r="W21" i="8" a="1"/>
  <c r="W21" i="8" s="1"/>
  <c r="H21" i="8" a="1"/>
  <c r="H21" i="8" s="1"/>
  <c r="AB21" i="8" a="1"/>
  <c r="AB21" i="8" s="1"/>
  <c r="R26" i="7" a="1"/>
  <c r="R26" i="7" s="1"/>
  <c r="H23" i="7"/>
  <c r="E5" i="12" s="1"/>
  <c r="H26" i="7" a="1"/>
  <c r="H26" i="7" s="1"/>
  <c r="AB23" i="7"/>
  <c r="AB26" i="7" a="1"/>
  <c r="AB26" i="7" s="1"/>
  <c r="AB22" i="6" a="1"/>
  <c r="AB22" i="6" s="1"/>
  <c r="M22" i="6" a="1"/>
  <c r="M22" i="6" s="1"/>
  <c r="W22" i="6" a="1"/>
  <c r="W22" i="6" s="1"/>
  <c r="R22" i="6" a="1"/>
  <c r="R22" i="6" s="1"/>
  <c r="H22" i="6" a="1"/>
  <c r="H22" i="6" s="1"/>
  <c r="H23" i="4" a="1"/>
  <c r="H23" i="4" s="1"/>
  <c r="H24" i="4" s="1"/>
  <c r="AB23" i="4" a="1"/>
  <c r="AB23" i="4" s="1"/>
  <c r="AB24" i="4" s="1"/>
  <c r="R20" i="4"/>
  <c r="R23" i="4" a="1"/>
  <c r="R23" i="4" s="1"/>
  <c r="M23" i="4" a="1"/>
  <c r="M23" i="4" s="1"/>
  <c r="M24" i="4" s="1"/>
  <c r="AB17" i="23" l="1"/>
  <c r="N20" i="12"/>
  <c r="AB15" i="15"/>
  <c r="M12" i="12"/>
  <c r="R25" i="18"/>
  <c r="I15" i="12"/>
  <c r="M25" i="18"/>
  <c r="G15" i="12"/>
  <c r="M24" i="17"/>
  <c r="H14" i="12"/>
  <c r="AB25" i="18"/>
  <c r="M15" i="12"/>
  <c r="W29" i="18"/>
  <c r="L15" i="12"/>
  <c r="H29" i="18"/>
  <c r="F15" i="12"/>
  <c r="AB29" i="18"/>
  <c r="N15" i="12"/>
  <c r="AB16" i="25"/>
  <c r="M22" i="12"/>
  <c r="M16" i="25"/>
  <c r="G22" i="12"/>
  <c r="M24" i="20"/>
  <c r="H17" i="12"/>
  <c r="AB17" i="21"/>
  <c r="N18" i="12"/>
  <c r="M18" i="13"/>
  <c r="H10" i="12"/>
  <c r="M15" i="15"/>
  <c r="G12" i="12"/>
  <c r="H15" i="15"/>
  <c r="E12" i="12"/>
  <c r="E24" i="12" s="1"/>
  <c r="AB25" i="11"/>
  <c r="M9" i="12"/>
  <c r="H29" i="11"/>
  <c r="F9" i="12"/>
  <c r="W25" i="9"/>
  <c r="L7" i="12"/>
  <c r="H25" i="9"/>
  <c r="F7" i="12"/>
  <c r="R23" i="8"/>
  <c r="M24" i="8" s="1"/>
  <c r="J6" i="12"/>
  <c r="AB24" i="7"/>
  <c r="M5" i="12"/>
  <c r="W28" i="7"/>
  <c r="L5" i="12"/>
  <c r="H5" i="12"/>
  <c r="M28" i="7"/>
  <c r="H24" i="7"/>
  <c r="R24" i="4"/>
  <c r="AB25" i="4"/>
  <c r="N3" i="12"/>
  <c r="M25" i="4"/>
  <c r="H3" i="12"/>
  <c r="H25" i="4"/>
  <c r="F3" i="12"/>
  <c r="AB19" i="25"/>
  <c r="W19" i="25"/>
  <c r="R19" i="25"/>
  <c r="M19" i="25"/>
  <c r="AB22" i="24"/>
  <c r="W22" i="24"/>
  <c r="R22" i="24"/>
  <c r="M22" i="24"/>
  <c r="W16" i="23"/>
  <c r="R16" i="23"/>
  <c r="M16" i="23"/>
  <c r="H16" i="23"/>
  <c r="AB18" i="22"/>
  <c r="R18" i="22"/>
  <c r="M18" i="22"/>
  <c r="W16" i="21"/>
  <c r="R16" i="21"/>
  <c r="M16" i="21"/>
  <c r="W23" i="20"/>
  <c r="R23" i="20"/>
  <c r="AB17" i="19"/>
  <c r="W17" i="19"/>
  <c r="R17" i="19"/>
  <c r="R28" i="18"/>
  <c r="M28" i="18"/>
  <c r="AB23" i="17"/>
  <c r="W23" i="17"/>
  <c r="R23" i="17"/>
  <c r="AB13" i="16"/>
  <c r="W13" i="16"/>
  <c r="R13" i="16"/>
  <c r="M13" i="16"/>
  <c r="AB18" i="15"/>
  <c r="W18" i="15"/>
  <c r="R18" i="15"/>
  <c r="M18" i="15"/>
  <c r="AB21" i="14"/>
  <c r="W21" i="14"/>
  <c r="R21" i="14"/>
  <c r="M21" i="14"/>
  <c r="AB17" i="13"/>
  <c r="W17" i="13"/>
  <c r="R17" i="13"/>
  <c r="AB28" i="11"/>
  <c r="W28" i="11"/>
  <c r="R28" i="11"/>
  <c r="M28" i="11"/>
  <c r="H9" i="12" s="1"/>
  <c r="W23" i="10"/>
  <c r="R23" i="10"/>
  <c r="M23" i="10"/>
  <c r="H8" i="12" s="1"/>
  <c r="AB24" i="9"/>
  <c r="R24" i="9"/>
  <c r="AB22" i="8"/>
  <c r="W22" i="8"/>
  <c r="M22" i="8"/>
  <c r="H6" i="12" s="1"/>
  <c r="AB27" i="7"/>
  <c r="R27" i="7"/>
  <c r="J5" i="12" s="1"/>
  <c r="AB23" i="6"/>
  <c r="W23" i="6"/>
  <c r="R23" i="6"/>
  <c r="J4" i="12" s="1"/>
  <c r="M23" i="6"/>
  <c r="H19" i="25"/>
  <c r="H22" i="24"/>
  <c r="H18" i="22"/>
  <c r="H16" i="21"/>
  <c r="H23" i="20"/>
  <c r="H17" i="19"/>
  <c r="H23" i="17"/>
  <c r="H13" i="16"/>
  <c r="H18" i="15"/>
  <c r="H21" i="14"/>
  <c r="H17" i="13"/>
  <c r="H23" i="10"/>
  <c r="H22" i="8"/>
  <c r="F6" i="12" s="1"/>
  <c r="H27" i="7"/>
  <c r="H23" i="6"/>
  <c r="R21" i="4"/>
  <c r="I3" i="12"/>
  <c r="E25" i="12" l="1"/>
  <c r="E26" i="12" s="1"/>
  <c r="I24" i="12"/>
  <c r="I25" i="12" s="1"/>
  <c r="I26" i="12" s="1"/>
  <c r="G24" i="12"/>
  <c r="G25" i="12" s="1"/>
  <c r="G26" i="12" s="1"/>
  <c r="W14" i="16"/>
  <c r="L13" i="12"/>
  <c r="W23" i="24"/>
  <c r="L21" i="12"/>
  <c r="H14" i="16"/>
  <c r="F13" i="12"/>
  <c r="AB14" i="16"/>
  <c r="N13" i="12"/>
  <c r="AB18" i="19"/>
  <c r="N16" i="12"/>
  <c r="AB19" i="22"/>
  <c r="N19" i="12"/>
  <c r="AB23" i="24"/>
  <c r="N21" i="12"/>
  <c r="R19" i="22"/>
  <c r="H20" i="22" s="1"/>
  <c r="J19" i="12"/>
  <c r="H24" i="17"/>
  <c r="F14" i="12"/>
  <c r="H17" i="23"/>
  <c r="F20" i="12"/>
  <c r="W24" i="17"/>
  <c r="L14" i="12"/>
  <c r="W24" i="20"/>
  <c r="L17" i="12"/>
  <c r="M17" i="23"/>
  <c r="H20" i="12"/>
  <c r="R20" i="25"/>
  <c r="R21" i="25" s="1"/>
  <c r="J22" i="12"/>
  <c r="R24" i="20"/>
  <c r="R25" i="20" s="1"/>
  <c r="J17" i="12"/>
  <c r="AB24" i="17"/>
  <c r="N14" i="12"/>
  <c r="M17" i="21"/>
  <c r="H18" i="12"/>
  <c r="R17" i="23"/>
  <c r="W18" i="23" s="1"/>
  <c r="J20" i="12"/>
  <c r="W20" i="25"/>
  <c r="L22" i="12"/>
  <c r="R17" i="21"/>
  <c r="M18" i="21" s="1"/>
  <c r="J18" i="12"/>
  <c r="W17" i="23"/>
  <c r="L20" i="12"/>
  <c r="AB20" i="25"/>
  <c r="N22" i="12"/>
  <c r="H20" i="25"/>
  <c r="F22" i="12"/>
  <c r="W18" i="19"/>
  <c r="L16" i="12"/>
  <c r="R24" i="17"/>
  <c r="H25" i="17" s="1"/>
  <c r="J14" i="12"/>
  <c r="H24" i="20"/>
  <c r="F17" i="12"/>
  <c r="H17" i="21"/>
  <c r="F18" i="12"/>
  <c r="AB19" i="15"/>
  <c r="N12" i="12"/>
  <c r="M29" i="18"/>
  <c r="H15" i="12"/>
  <c r="H19" i="22"/>
  <c r="F19" i="12"/>
  <c r="M14" i="16"/>
  <c r="H13" i="12"/>
  <c r="R29" i="18"/>
  <c r="R30" i="18" s="1"/>
  <c r="J15" i="12"/>
  <c r="W17" i="21"/>
  <c r="L18" i="12"/>
  <c r="M23" i="24"/>
  <c r="H21" i="12"/>
  <c r="M20" i="25"/>
  <c r="H22" i="12"/>
  <c r="H18" i="19"/>
  <c r="F16" i="12"/>
  <c r="H23" i="24"/>
  <c r="F21" i="12"/>
  <c r="R14" i="16"/>
  <c r="H15" i="16" s="1"/>
  <c r="J13" i="12"/>
  <c r="R18" i="19"/>
  <c r="R19" i="19" s="1"/>
  <c r="J16" i="12"/>
  <c r="M19" i="22"/>
  <c r="H19" i="12"/>
  <c r="R23" i="24"/>
  <c r="AB24" i="24" s="1"/>
  <c r="J21" i="12"/>
  <c r="R22" i="14"/>
  <c r="AB23" i="14" s="1"/>
  <c r="J11" i="12"/>
  <c r="H19" i="15"/>
  <c r="F12" i="12"/>
  <c r="W22" i="14"/>
  <c r="L11" i="12"/>
  <c r="AB22" i="14"/>
  <c r="N11" i="12"/>
  <c r="M19" i="15"/>
  <c r="H12" i="12"/>
  <c r="M24" i="12"/>
  <c r="M25" i="12" s="1"/>
  <c r="M26" i="12" s="1"/>
  <c r="M22" i="14"/>
  <c r="H11" i="12"/>
  <c r="H22" i="14"/>
  <c r="F11" i="12"/>
  <c r="W19" i="15"/>
  <c r="L12" i="12"/>
  <c r="H18" i="13"/>
  <c r="F10" i="12"/>
  <c r="R18" i="13"/>
  <c r="M19" i="13" s="1"/>
  <c r="M20" i="13" s="1"/>
  <c r="M21" i="13" s="1"/>
  <c r="J10" i="12"/>
  <c r="R19" i="15"/>
  <c r="M20" i="15" s="1"/>
  <c r="J12" i="12"/>
  <c r="W18" i="13"/>
  <c r="L10" i="12"/>
  <c r="AB18" i="13"/>
  <c r="N10" i="12"/>
  <c r="AB29" i="11"/>
  <c r="N9" i="12"/>
  <c r="W29" i="11"/>
  <c r="L9" i="12"/>
  <c r="R29" i="11"/>
  <c r="M30" i="11" s="1"/>
  <c r="J9" i="12"/>
  <c r="M29" i="11"/>
  <c r="K24" i="12"/>
  <c r="K25" i="12" s="1"/>
  <c r="K26" i="12" s="1"/>
  <c r="W24" i="10"/>
  <c r="L8" i="12"/>
  <c r="R24" i="10"/>
  <c r="AB25" i="10" s="1"/>
  <c r="AB26" i="10" s="1"/>
  <c r="AB27" i="10" s="1"/>
  <c r="J8" i="12"/>
  <c r="M24" i="10"/>
  <c r="H24" i="10"/>
  <c r="F8" i="12"/>
  <c r="AB25" i="9"/>
  <c r="N7" i="12"/>
  <c r="R25" i="9"/>
  <c r="M26" i="9" s="1"/>
  <c r="M27" i="9" s="1"/>
  <c r="M28" i="9" s="1"/>
  <c r="J7" i="12"/>
  <c r="AB24" i="8"/>
  <c r="AB23" i="8"/>
  <c r="N6" i="12"/>
  <c r="R24" i="8"/>
  <c r="H24" i="8"/>
  <c r="W24" i="8"/>
  <c r="W23" i="8"/>
  <c r="L6" i="12"/>
  <c r="M23" i="8"/>
  <c r="M25" i="8" s="1"/>
  <c r="M26" i="8" s="1"/>
  <c r="H23" i="8"/>
  <c r="AB28" i="7"/>
  <c r="N5" i="12"/>
  <c r="R28" i="7"/>
  <c r="H29" i="7" s="1"/>
  <c r="F5" i="12"/>
  <c r="H24" i="6"/>
  <c r="F4" i="12"/>
  <c r="AB24" i="6"/>
  <c r="N4" i="12"/>
  <c r="W24" i="6"/>
  <c r="L4" i="12"/>
  <c r="M24" i="6"/>
  <c r="H4" i="12"/>
  <c r="R25" i="4"/>
  <c r="J3" i="12"/>
  <c r="R24" i="6"/>
  <c r="M25" i="6" s="1"/>
  <c r="H28" i="7"/>
  <c r="M21" i="25" l="1"/>
  <c r="M22" i="25" s="1"/>
  <c r="M23" i="25" s="1"/>
  <c r="R22" i="25"/>
  <c r="R23" i="25" s="1"/>
  <c r="C22" i="12"/>
  <c r="D22" i="12" s="1"/>
  <c r="R26" i="20"/>
  <c r="R27" i="20" s="1"/>
  <c r="C17" i="12"/>
  <c r="D17" i="12" s="1"/>
  <c r="R20" i="19"/>
  <c r="R21" i="19" s="1"/>
  <c r="C16" i="12"/>
  <c r="D16" i="12" s="1"/>
  <c r="R31" i="18"/>
  <c r="R32" i="18" s="1"/>
  <c r="C15" i="12"/>
  <c r="D15" i="12" s="1"/>
  <c r="H26" i="17"/>
  <c r="H27" i="17" s="1"/>
  <c r="R25" i="8"/>
  <c r="R26" i="8" s="1"/>
  <c r="C6" i="12"/>
  <c r="D6" i="12" s="1"/>
  <c r="AB20" i="15"/>
  <c r="AB21" i="15" s="1"/>
  <c r="AB22" i="15" s="1"/>
  <c r="W30" i="11"/>
  <c r="W31" i="11" s="1"/>
  <c r="W32" i="11" s="1"/>
  <c r="AB15" i="16"/>
  <c r="AB16" i="16" s="1"/>
  <c r="AB17" i="16" s="1"/>
  <c r="M25" i="17"/>
  <c r="M26" i="17" s="1"/>
  <c r="M27" i="17" s="1"/>
  <c r="W21" i="25"/>
  <c r="W22" i="25" s="1"/>
  <c r="W23" i="25" s="1"/>
  <c r="H21" i="22"/>
  <c r="H22" i="22" s="1"/>
  <c r="AB21" i="25"/>
  <c r="AB22" i="25" s="1"/>
  <c r="AB23" i="25" s="1"/>
  <c r="H21" i="25"/>
  <c r="H22" i="25" s="1"/>
  <c r="H23" i="25" s="1"/>
  <c r="R15" i="16"/>
  <c r="R25" i="17"/>
  <c r="W25" i="17"/>
  <c r="W26" i="17" s="1"/>
  <c r="W27" i="17" s="1"/>
  <c r="R19" i="13"/>
  <c r="W19" i="13"/>
  <c r="W20" i="13" s="1"/>
  <c r="W21" i="13" s="1"/>
  <c r="W23" i="14"/>
  <c r="W24" i="14" s="1"/>
  <c r="W25" i="14" s="1"/>
  <c r="AB25" i="20"/>
  <c r="AB26" i="20" s="1"/>
  <c r="AB27" i="20" s="1"/>
  <c r="H23" i="14"/>
  <c r="H24" i="14" s="1"/>
  <c r="H25" i="14" s="1"/>
  <c r="AB18" i="23"/>
  <c r="AB19" i="23" s="1"/>
  <c r="AB20" i="23" s="1"/>
  <c r="H24" i="24"/>
  <c r="H25" i="24" s="1"/>
  <c r="H26" i="24" s="1"/>
  <c r="M15" i="16"/>
  <c r="M16" i="16" s="1"/>
  <c r="M17" i="16" s="1"/>
  <c r="M18" i="23"/>
  <c r="M19" i="23" s="1"/>
  <c r="M20" i="23" s="1"/>
  <c r="W15" i="16"/>
  <c r="W16" i="16" s="1"/>
  <c r="W17" i="16" s="1"/>
  <c r="H18" i="23"/>
  <c r="H19" i="23" s="1"/>
  <c r="H20" i="23" s="1"/>
  <c r="W24" i="24"/>
  <c r="W25" i="24" s="1"/>
  <c r="W26" i="24" s="1"/>
  <c r="M19" i="21"/>
  <c r="M20" i="21" s="1"/>
  <c r="AB25" i="17"/>
  <c r="AB26" i="17" s="1"/>
  <c r="AB27" i="17" s="1"/>
  <c r="M24" i="24"/>
  <c r="M25" i="24" s="1"/>
  <c r="M26" i="24" s="1"/>
  <c r="W19" i="23"/>
  <c r="W20" i="23" s="1"/>
  <c r="W19" i="19"/>
  <c r="W20" i="19" s="1"/>
  <c r="W21" i="19" s="1"/>
  <c r="H25" i="20"/>
  <c r="H26" i="20" s="1"/>
  <c r="H27" i="20" s="1"/>
  <c r="R24" i="24"/>
  <c r="M23" i="14"/>
  <c r="M24" i="14" s="1"/>
  <c r="M25" i="14" s="1"/>
  <c r="H18" i="21"/>
  <c r="H19" i="21" s="1"/>
  <c r="H20" i="21" s="1"/>
  <c r="AB20" i="22"/>
  <c r="AB21" i="22" s="1"/>
  <c r="AB22" i="22" s="1"/>
  <c r="H16" i="16"/>
  <c r="H17" i="16" s="1"/>
  <c r="R20" i="22"/>
  <c r="R23" i="14"/>
  <c r="W20" i="22"/>
  <c r="W21" i="22" s="1"/>
  <c r="W22" i="22" s="1"/>
  <c r="W30" i="18"/>
  <c r="W31" i="18" s="1"/>
  <c r="W32" i="18" s="1"/>
  <c r="M20" i="22"/>
  <c r="M21" i="22" s="1"/>
  <c r="M22" i="22" s="1"/>
  <c r="M25" i="20"/>
  <c r="M26" i="20" s="1"/>
  <c r="M27" i="20" s="1"/>
  <c r="AB19" i="19"/>
  <c r="AB20" i="19" s="1"/>
  <c r="AB21" i="19" s="1"/>
  <c r="AB30" i="11"/>
  <c r="AB31" i="11" s="1"/>
  <c r="AB32" i="11" s="1"/>
  <c r="M19" i="19"/>
  <c r="M20" i="19" s="1"/>
  <c r="M21" i="19" s="1"/>
  <c r="R18" i="21"/>
  <c r="R18" i="23"/>
  <c r="M30" i="18"/>
  <c r="M31" i="18" s="1"/>
  <c r="M32" i="18" s="1"/>
  <c r="W25" i="20"/>
  <c r="W26" i="20" s="1"/>
  <c r="W27" i="20" s="1"/>
  <c r="H30" i="18"/>
  <c r="H31" i="18" s="1"/>
  <c r="H32" i="18" s="1"/>
  <c r="AB19" i="13"/>
  <c r="AB20" i="13" s="1"/>
  <c r="AB21" i="13" s="1"/>
  <c r="H19" i="19"/>
  <c r="H20" i="19" s="1"/>
  <c r="H21" i="19" s="1"/>
  <c r="AB18" i="21"/>
  <c r="AB19" i="21" s="1"/>
  <c r="AB20" i="21" s="1"/>
  <c r="AB25" i="24"/>
  <c r="AB26" i="24" s="1"/>
  <c r="M21" i="15"/>
  <c r="M22" i="15" s="1"/>
  <c r="H20" i="15"/>
  <c r="H21" i="15" s="1"/>
  <c r="H22" i="15" s="1"/>
  <c r="R20" i="15"/>
  <c r="AB30" i="18"/>
  <c r="AB31" i="18" s="1"/>
  <c r="AB32" i="18" s="1"/>
  <c r="W18" i="21"/>
  <c r="W19" i="21" s="1"/>
  <c r="W20" i="21" s="1"/>
  <c r="W20" i="15"/>
  <c r="W21" i="15" s="1"/>
  <c r="W22" i="15" s="1"/>
  <c r="H28" i="12"/>
  <c r="H29" i="12" s="1"/>
  <c r="H19" i="13"/>
  <c r="H20" i="13" s="1"/>
  <c r="H21" i="13" s="1"/>
  <c r="AB24" i="14"/>
  <c r="AB25" i="14" s="1"/>
  <c r="M31" i="11"/>
  <c r="M32" i="11" s="1"/>
  <c r="R30" i="11"/>
  <c r="H30" i="11"/>
  <c r="H31" i="11" s="1"/>
  <c r="H32" i="11" s="1"/>
  <c r="J28" i="12"/>
  <c r="J29" i="12" s="1"/>
  <c r="J30" i="12" s="1"/>
  <c r="H25" i="10"/>
  <c r="H26" i="10" s="1"/>
  <c r="H27" i="10" s="1"/>
  <c r="W25" i="10"/>
  <c r="W26" i="10" s="1"/>
  <c r="W27" i="10" s="1"/>
  <c r="M25" i="10"/>
  <c r="M26" i="10" s="1"/>
  <c r="M27" i="10" s="1"/>
  <c r="R25" i="10"/>
  <c r="H26" i="9"/>
  <c r="H27" i="9" s="1"/>
  <c r="H28" i="9" s="1"/>
  <c r="AB26" i="9"/>
  <c r="AB27" i="9" s="1"/>
  <c r="AB28" i="9" s="1"/>
  <c r="R26" i="9"/>
  <c r="W26" i="9"/>
  <c r="W27" i="9" s="1"/>
  <c r="W28" i="9" s="1"/>
  <c r="L28" i="12"/>
  <c r="L29" i="12" s="1"/>
  <c r="N28" i="12"/>
  <c r="N29" i="12" s="1"/>
  <c r="F28" i="12"/>
  <c r="F29" i="12" s="1"/>
  <c r="W25" i="8"/>
  <c r="W26" i="8" s="1"/>
  <c r="AB25" i="8"/>
  <c r="AB26" i="8" s="1"/>
  <c r="W29" i="7"/>
  <c r="W30" i="7" s="1"/>
  <c r="W31" i="7" s="1"/>
  <c r="H25" i="8"/>
  <c r="H26" i="8" s="1"/>
  <c r="R29" i="7"/>
  <c r="M29" i="7"/>
  <c r="M30" i="7" s="1"/>
  <c r="M31" i="7" s="1"/>
  <c r="AB29" i="7"/>
  <c r="AB30" i="7" s="1"/>
  <c r="AB31" i="7" s="1"/>
  <c r="H30" i="7"/>
  <c r="H31" i="7" s="1"/>
  <c r="M26" i="6"/>
  <c r="M27" i="6" s="1"/>
  <c r="R25" i="6"/>
  <c r="H25" i="6"/>
  <c r="H26" i="6" s="1"/>
  <c r="H27" i="6" s="1"/>
  <c r="AB25" i="6"/>
  <c r="AB26" i="6" s="1"/>
  <c r="AB27" i="6" s="1"/>
  <c r="W25" i="6"/>
  <c r="W26" i="6" s="1"/>
  <c r="W27" i="6" s="1"/>
  <c r="R26" i="4"/>
  <c r="AB26" i="4"/>
  <c r="AB27" i="4" s="1"/>
  <c r="AB28" i="4" s="1"/>
  <c r="W26" i="4"/>
  <c r="W27" i="4" s="1"/>
  <c r="W28" i="4" s="1"/>
  <c r="H26" i="4"/>
  <c r="H27" i="4" s="1"/>
  <c r="H28" i="4" s="1"/>
  <c r="M26" i="4"/>
  <c r="M27" i="4" s="1"/>
  <c r="M28" i="4" s="1"/>
  <c r="C3" i="12" l="1"/>
  <c r="R25" i="24"/>
  <c r="R26" i="24" s="1"/>
  <c r="C21" i="12"/>
  <c r="D21" i="12" s="1"/>
  <c r="R19" i="23"/>
  <c r="R20" i="23" s="1"/>
  <c r="C20" i="12"/>
  <c r="D20" i="12" s="1"/>
  <c r="R21" i="22"/>
  <c r="R22" i="22" s="1"/>
  <c r="C19" i="12"/>
  <c r="D19" i="12" s="1"/>
  <c r="R19" i="21"/>
  <c r="R20" i="21" s="1"/>
  <c r="C18" i="12"/>
  <c r="D18" i="12" s="1"/>
  <c r="R26" i="17"/>
  <c r="R27" i="17" s="1"/>
  <c r="C14" i="12"/>
  <c r="D14" i="12" s="1"/>
  <c r="R16" i="16"/>
  <c r="R17" i="16" s="1"/>
  <c r="C13" i="12"/>
  <c r="D13" i="12" s="1"/>
  <c r="R21" i="15"/>
  <c r="R22" i="15" s="1"/>
  <c r="C12" i="12"/>
  <c r="D12" i="12" s="1"/>
  <c r="R24" i="14"/>
  <c r="R25" i="14" s="1"/>
  <c r="C11" i="12"/>
  <c r="D11" i="12" s="1"/>
  <c r="R20" i="13"/>
  <c r="R21" i="13" s="1"/>
  <c r="C10" i="12"/>
  <c r="D10" i="12" s="1"/>
  <c r="R31" i="11"/>
  <c r="R32" i="11" s="1"/>
  <c r="C9" i="12"/>
  <c r="D9" i="12" s="1"/>
  <c r="R26" i="10"/>
  <c r="R27" i="10" s="1"/>
  <c r="C8" i="12"/>
  <c r="D8" i="12" s="1"/>
  <c r="R27" i="9"/>
  <c r="R28" i="9" s="1"/>
  <c r="C7" i="12"/>
  <c r="D7" i="12" s="1"/>
  <c r="R30" i="7"/>
  <c r="C5" i="12"/>
  <c r="D5" i="12" s="1"/>
  <c r="R26" i="6"/>
  <c r="R27" i="6" s="1"/>
  <c r="C4" i="12"/>
  <c r="D4" i="12" s="1"/>
  <c r="R27" i="4"/>
  <c r="R28" i="4" s="1"/>
  <c r="D3" i="12" l="1"/>
  <c r="N30" i="12" s="1"/>
  <c r="N31" i="12" s="1"/>
  <c r="C27" i="12"/>
  <c r="R31" i="7"/>
  <c r="F30" i="12" l="1"/>
  <c r="F31" i="12" s="1"/>
  <c r="L30" i="12"/>
  <c r="L31" i="12" s="1"/>
  <c r="J31" i="12"/>
  <c r="H30" i="12"/>
  <c r="H31" i="1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tc={42F6423D-BAEE-4282-BE20-76AB85959FD9}</author>
  </authors>
  <commentList>
    <comment ref="D27" authorId="0" shapeId="0" xr:uid="{42F6423D-BAEE-4282-BE20-76AB85959FD9}">
      <text>
        <t>[Threaded comment]
Your version of Excel allows you to read this threaded comment; however, any edits to it will get removed if the file is opened in a newer version of Excel. Learn more: https://go.microsoft.com/fwlink/?linkid=870924
Comment:
    Global Max SD with all Not Achieved values considered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<sst xmlns="http://schemas.openxmlformats.org/spreadsheetml/2006/main" count="1465" uniqueCount="313">
  <si>
    <t>Statement</t>
  </si>
  <si>
    <t>Group</t>
  </si>
  <si>
    <t>Severity</t>
  </si>
  <si>
    <t>Input A</t>
  </si>
  <si>
    <t>Input PA</t>
  </si>
  <si>
    <t>Input NA</t>
  </si>
  <si>
    <t>Baseline Score All A</t>
  </si>
  <si>
    <t>Base Case Fully Achieved Noise Added</t>
  </si>
  <si>
    <t>Baseline Score All PA</t>
  </si>
  <si>
    <t>Base Case Partially Achieved Noise Added</t>
  </si>
  <si>
    <t>Baseline Score All NA</t>
  </si>
  <si>
    <t>Base Case Not Achieved Noise Added</t>
  </si>
  <si>
    <t>High Resilience Company</t>
  </si>
  <si>
    <t>High Resilience with Noise</t>
  </si>
  <si>
    <t>Low Resilience Company</t>
  </si>
  <si>
    <t>Low Resilience with noise</t>
  </si>
  <si>
    <t>B1.a.A.i</t>
  </si>
  <si>
    <t>Achieved</t>
  </si>
  <si>
    <t>B1.a.A.ii</t>
  </si>
  <si>
    <t>B1.a.A.iii</t>
  </si>
  <si>
    <t>B1.a.A.iv</t>
  </si>
  <si>
    <t>B1.a.A.v</t>
  </si>
  <si>
    <t>B1.a.A.vi</t>
  </si>
  <si>
    <t>B1.a.PA.i</t>
  </si>
  <si>
    <t>Partially Achieved</t>
  </si>
  <si>
    <t>B1.a.PA.ii</t>
  </si>
  <si>
    <t>B1.a.NA.i</t>
  </si>
  <si>
    <t>Not Achieved</t>
  </si>
  <si>
    <t>B1.a.NA.ii</t>
  </si>
  <si>
    <t>B1.a.NA.iii</t>
  </si>
  <si>
    <t>B1.a.NA.iv</t>
  </si>
  <si>
    <t>B1.a.NA.v</t>
  </si>
  <si>
    <t>B1.a.NA.vi</t>
  </si>
  <si>
    <t>B1.a.NA.vii</t>
  </si>
  <si>
    <t>B1.b.A.i</t>
  </si>
  <si>
    <t>B1.b.A.ii</t>
  </si>
  <si>
    <t>B1.b.A.iii</t>
  </si>
  <si>
    <t>B1.b.A.iv</t>
  </si>
  <si>
    <t>B1.b.PA.i</t>
  </si>
  <si>
    <t>B1.b.PA.ii</t>
  </si>
  <si>
    <t>B1.b.PA.iii</t>
  </si>
  <si>
    <t>B1.b.PA.iv</t>
  </si>
  <si>
    <t>B1.b.NA.i</t>
  </si>
  <si>
    <t>B1.b.NA.ii</t>
  </si>
  <si>
    <t>B1.b.NA.iii</t>
  </si>
  <si>
    <t>B1.b.NA.iv</t>
  </si>
  <si>
    <t>B1.b.NA.v</t>
  </si>
  <si>
    <t>B1.b.NA.vi</t>
  </si>
  <si>
    <t>B2.a.A.i</t>
  </si>
  <si>
    <t>B2.a.A.ii</t>
  </si>
  <si>
    <t>B2.a.A.iii</t>
  </si>
  <si>
    <t>B2.a.A.iv</t>
  </si>
  <si>
    <t>B2.a.A.v</t>
  </si>
  <si>
    <t>B2.a.A.vi</t>
  </si>
  <si>
    <t>B2.a.PA.i</t>
  </si>
  <si>
    <t>B2.a.PA.ii</t>
  </si>
  <si>
    <t>B2.a.PA.iii</t>
  </si>
  <si>
    <t>B2.a.PA.iv</t>
  </si>
  <si>
    <t>B2.a.PA.v</t>
  </si>
  <si>
    <t>B2.a.PA.vi</t>
  </si>
  <si>
    <t>B2.a.PA.vii</t>
  </si>
  <si>
    <t>B2.a.NA.i</t>
  </si>
  <si>
    <t>B2.a.NA.ii</t>
  </si>
  <si>
    <t>B2.a.NA.iii</t>
  </si>
  <si>
    <t>B2.a.NA.iv</t>
  </si>
  <si>
    <t>B2.a.NA.v</t>
  </si>
  <si>
    <t>B2.b.A.i</t>
  </si>
  <si>
    <t>B2.b.A.ii</t>
  </si>
  <si>
    <t>B2.b.A.iii</t>
  </si>
  <si>
    <t>B2.b.A.iv</t>
  </si>
  <si>
    <t>B2.b.PA.i</t>
  </si>
  <si>
    <t>B2.b.PA.ii</t>
  </si>
  <si>
    <t>B2.b.PA.iii</t>
  </si>
  <si>
    <t>B2.b.PA.iv</t>
  </si>
  <si>
    <t>B2.b.PA.v</t>
  </si>
  <si>
    <t>B2.b.NA.i</t>
  </si>
  <si>
    <t>B2.c.A.i</t>
  </si>
  <si>
    <t>B2.c.A.ii</t>
  </si>
  <si>
    <t>B2.c.A.iii</t>
  </si>
  <si>
    <t>B2.c.A.iv</t>
  </si>
  <si>
    <t>B2.c.PA.i</t>
  </si>
  <si>
    <t>B2.c.PA.ii</t>
  </si>
  <si>
    <t>B2.c.PA.iii</t>
  </si>
  <si>
    <t>B2.c.PA.iv</t>
  </si>
  <si>
    <t>B2.c.NA.i</t>
  </si>
  <si>
    <t>B2.c.NA.ii</t>
  </si>
  <si>
    <t>B2.c.NA.iii</t>
  </si>
  <si>
    <t>B2.c.NA.iv</t>
  </si>
  <si>
    <t>B2.c.NA.v</t>
  </si>
  <si>
    <t>B2.c.NA.vi</t>
  </si>
  <si>
    <t>B2.c.NA.vii</t>
  </si>
  <si>
    <t>B2.d.A.i</t>
  </si>
  <si>
    <t>B2.d.PA.i</t>
  </si>
  <si>
    <t>B2.d.PA.ii</t>
  </si>
  <si>
    <t>B2.d.PA.iii</t>
  </si>
  <si>
    <t>B2.d.PA.iv</t>
  </si>
  <si>
    <t>B2.d.NA.i</t>
  </si>
  <si>
    <t>B2.d.NA.ii</t>
  </si>
  <si>
    <t>B2.d.NA.iii</t>
  </si>
  <si>
    <t>B2.d.NA.iv</t>
  </si>
  <si>
    <t>B2.d.NA.v</t>
  </si>
  <si>
    <t>B3.a.A.i</t>
  </si>
  <si>
    <t>B3.a.A.ii</t>
  </si>
  <si>
    <t>B3.a.A.iii</t>
  </si>
  <si>
    <t>B3.a.A.iv</t>
  </si>
  <si>
    <t>B3.a.A.v</t>
  </si>
  <si>
    <t>B3.a.A.vi</t>
  </si>
  <si>
    <t>B3.a.A.vii</t>
  </si>
  <si>
    <t>B3.a.A.viii</t>
  </si>
  <si>
    <t>B3.a.A.ix</t>
  </si>
  <si>
    <t>B3.a.PA.i</t>
  </si>
  <si>
    <t>B3.a.PA.ii</t>
  </si>
  <si>
    <t>B3.a.PA.iii</t>
  </si>
  <si>
    <t>B3.a.PA.iv</t>
  </si>
  <si>
    <t>B3.a.PA.v</t>
  </si>
  <si>
    <t>B3.a.PA.vi</t>
  </si>
  <si>
    <t>B3.a.NA.i</t>
  </si>
  <si>
    <t>B3.a.NA.ii</t>
  </si>
  <si>
    <t>B3.a.NA.iii</t>
  </si>
  <si>
    <t>B3.a.NA.iv</t>
  </si>
  <si>
    <t>B3.b.A.i</t>
  </si>
  <si>
    <t>B3.b.A.ii</t>
  </si>
  <si>
    <t>B3.b.A.iii</t>
  </si>
  <si>
    <t>B3.b.PA.i</t>
  </si>
  <si>
    <t>B3.b.PA.ii</t>
  </si>
  <si>
    <t>B3.b.NA.i</t>
  </si>
  <si>
    <t>B3.b.NA.ii</t>
  </si>
  <si>
    <t>B3.b.NA.iii</t>
  </si>
  <si>
    <t>B3.c.A.i</t>
  </si>
  <si>
    <t>B3.c.A.ii</t>
  </si>
  <si>
    <t>B3.c.A.iii</t>
  </si>
  <si>
    <t>B3.c.A.iv</t>
  </si>
  <si>
    <t>B3.c.A.v</t>
  </si>
  <si>
    <t>B3.c.PA.i</t>
  </si>
  <si>
    <t>B3.c.PA.ii</t>
  </si>
  <si>
    <t>B3.c.PA.iii</t>
  </si>
  <si>
    <t>B3.c.PA.iv</t>
  </si>
  <si>
    <t>B3.c.NA.i</t>
  </si>
  <si>
    <t>B3.c.NA.ii</t>
  </si>
  <si>
    <t>B3.c.NA.iii</t>
  </si>
  <si>
    <t>B3.d.A.i</t>
  </si>
  <si>
    <t>B3.d.A.ii</t>
  </si>
  <si>
    <t>B3.d.A.iii</t>
  </si>
  <si>
    <t>B3.d.PA.i</t>
  </si>
  <si>
    <t>B3.d.PA.ii</t>
  </si>
  <si>
    <t>B3.d.PA.iii</t>
  </si>
  <si>
    <t>B3.d.NA.i</t>
  </si>
  <si>
    <t>B3.d.NA.ii</t>
  </si>
  <si>
    <t>B3.d.NA.iii</t>
  </si>
  <si>
    <t>B3.e.A.i</t>
  </si>
  <si>
    <t>B3.e.A.ii</t>
  </si>
  <si>
    <t>B3.e.PA.i</t>
  </si>
  <si>
    <t>B3.e.NA.i</t>
  </si>
  <si>
    <t>B4.a.A.i</t>
  </si>
  <si>
    <t>B4.a.A.ii</t>
  </si>
  <si>
    <t>B4.a.A.iii</t>
  </si>
  <si>
    <t>B4.a.A.iv</t>
  </si>
  <si>
    <t>B4.a.A.v</t>
  </si>
  <si>
    <t>B4.a.PA.i</t>
  </si>
  <si>
    <t>B4.a.PA.ii</t>
  </si>
  <si>
    <t>B4.a.PA.iii</t>
  </si>
  <si>
    <t>B4.a.PA.iv</t>
  </si>
  <si>
    <t>B4.a.PA.v</t>
  </si>
  <si>
    <t>B4.a.NA.i</t>
  </si>
  <si>
    <t>B4.a.NA.ii</t>
  </si>
  <si>
    <t>B4.a.NA.iii</t>
  </si>
  <si>
    <t>B4.a.NA.iv</t>
  </si>
  <si>
    <t>B4.b.A.i</t>
  </si>
  <si>
    <t>B4.b.A.ii</t>
  </si>
  <si>
    <t>B4.b.A.iii</t>
  </si>
  <si>
    <t>B4.b.A.iv</t>
  </si>
  <si>
    <t>B4.b.A.v</t>
  </si>
  <si>
    <t>B4.b.A.vi</t>
  </si>
  <si>
    <t>B4.b.A.vii</t>
  </si>
  <si>
    <t>B4.b.A.viii</t>
  </si>
  <si>
    <t>B4.b.PA.i</t>
  </si>
  <si>
    <t>B4.b.PA.ii</t>
  </si>
  <si>
    <t>B4.b.PA.iii</t>
  </si>
  <si>
    <t>B4.b.PA.iv</t>
  </si>
  <si>
    <t>B4.b.PA.v</t>
  </si>
  <si>
    <t>B4.b.PA.vi</t>
  </si>
  <si>
    <t>B4.b.NA.i</t>
  </si>
  <si>
    <t>B4.b.NA.ii</t>
  </si>
  <si>
    <t>B4.b.NA.iii</t>
  </si>
  <si>
    <t>B4.b.NA.iv</t>
  </si>
  <si>
    <t>B4.b.NA.v</t>
  </si>
  <si>
    <t>B4.c.A.i</t>
  </si>
  <si>
    <t>B4.c.A.ii</t>
  </si>
  <si>
    <t>B4.c.A.iii</t>
  </si>
  <si>
    <t>B4.c.PA.i</t>
  </si>
  <si>
    <t>B4.c.PA.ii</t>
  </si>
  <si>
    <t>B4.c.PA.iii</t>
  </si>
  <si>
    <t>B4.c.NA.i</t>
  </si>
  <si>
    <t>B4.c.NA.ii</t>
  </si>
  <si>
    <t>B4.d.A.i</t>
  </si>
  <si>
    <t>B4.d.A.ii</t>
  </si>
  <si>
    <t>B4.d.A.iii</t>
  </si>
  <si>
    <t>B4.d.A.iv</t>
  </si>
  <si>
    <t>B4.d.PA.i</t>
  </si>
  <si>
    <t>B4.d.PA.ii</t>
  </si>
  <si>
    <t>B4.d.PA.iii</t>
  </si>
  <si>
    <t>B4.d.PA.iv</t>
  </si>
  <si>
    <t>B4.d.PA.v</t>
  </si>
  <si>
    <t>B4.d.NA.i</t>
  </si>
  <si>
    <t>B4.d.NA.ii</t>
  </si>
  <si>
    <t>B4.d.NA.iii</t>
  </si>
  <si>
    <t>B4.d.NA.iv</t>
  </si>
  <si>
    <t>B4.d.NA.v</t>
  </si>
  <si>
    <t>B5.a.A.i</t>
  </si>
  <si>
    <t>B5.a.A.ii</t>
  </si>
  <si>
    <t>B5.a.PA.i</t>
  </si>
  <si>
    <t>B5.a.PA.ii</t>
  </si>
  <si>
    <t>B5.a.NA.i</t>
  </si>
  <si>
    <t>B5.a.NA.ii</t>
  </si>
  <si>
    <t>B5.a.NA.iii</t>
  </si>
  <si>
    <t>B5.b.A.i</t>
  </si>
  <si>
    <t>B5.b.A.ii</t>
  </si>
  <si>
    <t>B5.b.A.iii</t>
  </si>
  <si>
    <t>B5.b.A.iv</t>
  </si>
  <si>
    <t>B5.b.PA.i</t>
  </si>
  <si>
    <t>B5.b.PA.ii</t>
  </si>
  <si>
    <t>B5.b.NA.i</t>
  </si>
  <si>
    <t>B5.b.NA.ii</t>
  </si>
  <si>
    <t>B5.b.NA.iii</t>
  </si>
  <si>
    <t>B5.c.A.i</t>
  </si>
  <si>
    <t>B5.c.A.ii</t>
  </si>
  <si>
    <t>B5.c.PA.i</t>
  </si>
  <si>
    <t>B5.c.PA.ii</t>
  </si>
  <si>
    <t>B5.c.NA.i</t>
  </si>
  <si>
    <t>B5.c.NA.ii</t>
  </si>
  <si>
    <t>B5.c.NA.iii</t>
  </si>
  <si>
    <t>B6.a.A.i</t>
  </si>
  <si>
    <t>B6.a.A.ii</t>
  </si>
  <si>
    <t>B6.a.A.iii</t>
  </si>
  <si>
    <t>B6.a.A.iv</t>
  </si>
  <si>
    <t>B6.a.A.v</t>
  </si>
  <si>
    <t>B6.a.A.vi</t>
  </si>
  <si>
    <t>B6.a.PA.i</t>
  </si>
  <si>
    <t>B6.a.PA.ii</t>
  </si>
  <si>
    <t>B6.a.PA.iii</t>
  </si>
  <si>
    <t>B6.a.NA.i</t>
  </si>
  <si>
    <t>B6.a.NA.ii</t>
  </si>
  <si>
    <t>B6.a.NA.iii</t>
  </si>
  <si>
    <t>B6.a.NA.iv</t>
  </si>
  <si>
    <t>B6.b.A.i</t>
  </si>
  <si>
    <t>B6.b.A.ii</t>
  </si>
  <si>
    <t>B6.b.A.iii</t>
  </si>
  <si>
    <t>B6.b.A.iv</t>
  </si>
  <si>
    <t>B6.b.PA.i</t>
  </si>
  <si>
    <t>B6.b.PA.ii</t>
  </si>
  <si>
    <t>B6.b.PA.iii</t>
  </si>
  <si>
    <t>B6.b.NA.i</t>
  </si>
  <si>
    <t>B6.b.NA.ii</t>
  </si>
  <si>
    <t>B6.b.NA.iii</t>
  </si>
  <si>
    <t>mean</t>
  </si>
  <si>
    <t>SD</t>
  </si>
  <si>
    <t>Norm Mean</t>
  </si>
  <si>
    <t>Comp Mean</t>
  </si>
  <si>
    <t>Comp SD</t>
  </si>
  <si>
    <t>mean min</t>
  </si>
  <si>
    <t>mean max</t>
  </si>
  <si>
    <t>Sum of squared Deviations</t>
  </si>
  <si>
    <t>Varience</t>
  </si>
  <si>
    <t>Standard Deviation</t>
  </si>
  <si>
    <t>Std Dev Max(from worst case scenario)</t>
  </si>
  <si>
    <t>Normalised SD</t>
  </si>
  <si>
    <t>Basic SD excluding 0 values DO NOT USE</t>
  </si>
  <si>
    <t>B1.a</t>
  </si>
  <si>
    <t>B1.b</t>
  </si>
  <si>
    <t>B2.a</t>
  </si>
  <si>
    <t>B2.b</t>
  </si>
  <si>
    <t>B2.c</t>
  </si>
  <si>
    <t>B2.d</t>
  </si>
  <si>
    <t>B3.a</t>
  </si>
  <si>
    <t>B3.b</t>
  </si>
  <si>
    <t>B3.c</t>
  </si>
  <si>
    <t>B3.d</t>
  </si>
  <si>
    <t>B3.e</t>
  </si>
  <si>
    <t>B4.a</t>
  </si>
  <si>
    <t>B4.b</t>
  </si>
  <si>
    <t>B4.c</t>
  </si>
  <si>
    <t>B4.d</t>
  </si>
  <si>
    <t>B5.a</t>
  </si>
  <si>
    <t>B5.b</t>
  </si>
  <si>
    <t>B5.c</t>
  </si>
  <si>
    <t>B6.a</t>
  </si>
  <si>
    <t>B6.b</t>
  </si>
  <si>
    <t>Base Case Not Achieved</t>
  </si>
  <si>
    <t>Base Case Fully Achieved</t>
  </si>
  <si>
    <t>Base Case Partially Achieved</t>
  </si>
  <si>
    <t>Modelled High Resilience</t>
  </si>
  <si>
    <t>Modelled Low Resilience</t>
  </si>
  <si>
    <t>SD Variance</t>
  </si>
  <si>
    <t>Global SD</t>
  </si>
  <si>
    <t>No. of inputs</t>
  </si>
  <si>
    <t>in group</t>
  </si>
  <si>
    <t>Global Max SD</t>
  </si>
  <si>
    <t>Max SD</t>
  </si>
  <si>
    <t>Global variance</t>
  </si>
  <si>
    <t>MaxSD*inputs</t>
  </si>
  <si>
    <t>Global Scaled Mean</t>
  </si>
  <si>
    <t>Number of Inputs at A, PA, NA</t>
  </si>
  <si>
    <t>High Reslience Company</t>
  </si>
  <si>
    <t>A</t>
  </si>
  <si>
    <t>PA</t>
  </si>
  <si>
    <t>NA</t>
  </si>
  <si>
    <t>Company</t>
  </si>
  <si>
    <t>Totals</t>
  </si>
  <si>
    <t>Percentage</t>
  </si>
  <si>
    <t>Global Normalised Mean</t>
  </si>
  <si>
    <t>Global Complimented Mean</t>
  </si>
  <si>
    <t>Global Normalised SD</t>
  </si>
  <si>
    <t>Global Complimened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</si>
</sst>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"/>
    <numFmt numFmtId="166" formatCode="0.0000000"/>
    <numFmt numFmtId="167" formatCode="0.0"/>
  </numFmts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64" fontId="0" fillId="0" borderId="1" xfId="0" applyNumberFormat="1" applyBorder="1"/>
    <xf numFmtId="2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0" fontId="0" fillId="0" borderId="2" xfId="0" applyBorder="1"/>
    <xf numFmtId="166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66" fontId="0" fillId="0" borderId="5" xfId="0" applyNumberFormat="1" applyBorder="1"/>
    <xf numFmtId="0" fontId="0" fillId="0" borderId="6" xfId="0" applyBorder="1"/>
    <xf numFmtId="166" fontId="0" fillId="0" borderId="0" xfId="0" applyNumberFormat="1"/>
    <xf numFmtId="0" fontId="0" fillId="0" borderId="8" xfId="0" applyBorder="1"/>
    <xf numFmtId="0" fontId="0" fillId="0" borderId="9" xfId="0" applyBorder="1"/>
    <xf numFmtId="0" fontId="0" fillId="0" borderId="10" xfId="0" applyBorder="1"/>
    <xf numFmtId="166" fontId="0" fillId="0" borderId="10" xfId="0" applyNumberFormat="1" applyBorder="1"/>
    <xf numFmtId="166" fontId="0" fillId="0" borderId="11" xfId="0" applyNumberFormat="1" applyBorder="1"/>
    <xf numFmtId="0" fontId="0" fillId="0" borderId="12" xfId="0" applyBorder="1"/>
    <xf numFmtId="166" fontId="0" fillId="0" borderId="13" xfId="0" applyNumberFormat="1" applyBorder="1"/>
    <xf numFmtId="0" fontId="0" fillId="0" borderId="14" xfId="0" applyBorder="1"/>
    <xf numFmtId="0" fontId="0" fillId="0" borderId="11" xfId="0" applyBorder="1"/>
    <xf numFmtId="0" fontId="0" fillId="0" borderId="15" xfId="0" applyBorder="1"/>
    <xf numFmtId="166" fontId="0" fillId="0" borderId="16" xfId="0" applyNumberFormat="1" applyBorder="1"/>
    <xf numFmtId="0" fontId="0" fillId="0" borderId="7" xfId="0" applyBorder="1"/>
    <xf numFmtId="166" fontId="0" fillId="0" borderId="14" xfId="0" applyNumberFormat="1" applyBorder="1"/>
    <xf numFmtId="0" fontId="0" fillId="0" borderId="13" xfId="0" applyBorder="1"/>
    <xf numFmtId="167" fontId="0" fillId="0" borderId="2" xfId="0" applyNumberFormat="1" applyBorder="1"/>
    <xf numFmtId="167" fontId="0" fillId="0" borderId="0" xfId="0" applyNumberFormat="1"/>
    <xf numFmtId="167" fontId="0" fillId="0" borderId="5" xfId="0" applyNumberFormat="1" applyBorder="1"/>
    <xf numFmtId="166" fontId="0" fillId="2" borderId="10" xfId="0" applyNumberFormat="1" applyFill="1" applyBorder="1"/>
    <xf numFmtId="166" fontId="0" fillId="2" borderId="14" xfId="0" applyNumberFormat="1" applyFill="1" applyBorder="1"/>
    <xf numFmtId="166" fontId="0" fillId="2" borderId="1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dam Lewis" id="{45B4EE2E-C44B-4683-A55E-966C927C37A6}" userId="a8caec412addb39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7" dT="2025-04-04T13:41:01.43" personId="{45B4EE2E-C44B-4683-A55E-966C927C37A6}" id="{42F6423D-BAEE-4282-BE20-76AB85959FD9}">
    <text>Global Max SD with all Not Achieved values considered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D0CC2-E3C4-4C66-8C30-D9F0580FF7D8}">
  <sheetPr codeName="Sheet1"/>
  <dimension ref="A1:N31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J33" sqref="J33"/>
    </sheetView>
  </sheetViews>
  <sheetFormatPr defaultColWidth="8.796875" defaultRowHeight="13.8"/>
  <cols>
    <col min="1" max="1" width="8.59765625" customWidth="1"/>
    <col min="2" max="2" width="11.296875" customWidth="1"/>
    <col min="3" max="3" width="11.8984375" hidden="1" customWidth="1"/>
    <col min="4" max="4" width="11.8984375" customWidth="1"/>
    <col min="5" max="5" width="12.69921875" style="10" customWidth="1"/>
    <col min="6" max="6" width="12.69921875" style="14" customWidth="1"/>
    <col min="7" max="7" width="12.69921875" style="10" customWidth="1"/>
    <col min="8" max="8" width="12.69921875" style="14" customWidth="1"/>
    <col min="9" max="9" width="12.69921875" style="10" customWidth="1"/>
    <col min="10" max="10" width="12.69921875" style="14" customWidth="1"/>
    <col min="11" max="11" width="12.69921875" style="10" customWidth="1"/>
    <col min="12" max="12" width="12.69921875" style="14" customWidth="1"/>
    <col min="13" max="14" width="12.69921875" customWidth="1"/>
  </cols>
  <sheetData>
    <row r="1" spans="1:14">
      <c r="B1" t="s">
        <v>294</v>
      </c>
      <c r="E1" s="12" t="s">
        <v>288</v>
      </c>
      <c r="F1" s="13"/>
      <c r="G1" s="12" t="s">
        <v>289</v>
      </c>
      <c r="H1" s="13"/>
      <c r="I1" s="12" t="s">
        <v>287</v>
      </c>
      <c r="J1" s="13"/>
      <c r="K1" s="12" t="s">
        <v>290</v>
      </c>
      <c r="L1" s="13"/>
      <c r="M1" t="s">
        <v>291</v>
      </c>
    </row>
    <row r="2" spans="1:14">
      <c r="B2" t="s">
        <v>295</v>
      </c>
      <c r="C2" t="s">
        <v>297</v>
      </c>
      <c r="D2" t="s">
        <v>299</v>
      </c>
      <c r="E2" s="10" t="s">
        <v>256</v>
      </c>
      <c r="F2" s="14" t="s">
        <v>292</v>
      </c>
      <c r="G2" s="10" t="s">
        <v>256</v>
      </c>
      <c r="H2" s="14" t="s">
        <v>292</v>
      </c>
      <c r="I2" s="10" t="s">
        <v>256</v>
      </c>
      <c r="J2" s="14" t="s">
        <v>292</v>
      </c>
      <c r="K2" s="10" t="s">
        <v>256</v>
      </c>
      <c r="L2" s="14" t="s">
        <v>292</v>
      </c>
      <c r="M2" t="s">
        <v>256</v>
      </c>
      <c r="N2" t="s">
        <v>292</v>
      </c>
    </row>
    <row r="3" spans="1:14">
      <c r="A3" t="s">
        <v>267</v>
      </c>
      <c r="B3">
        <v>15</v>
      </c>
      <c r="C3" s="17">
        <f ca="1">'B1.a'!R$26</f>
        <v>2.3777665430333608</v>
      </c>
      <c r="D3" s="17">
        <f ca="1">C3*B3</f>
        <v>35.666498145500412</v>
      </c>
      <c r="E3" s="11">
        <f ca="1">'B1.a'!H20</f>
        <v>-2.0252016513703684E-4</v>
      </c>
      <c r="F3" s="15">
        <f ca="1">'B1.a'!H24</f>
        <v>1.5393441308577165E-5</v>
      </c>
      <c r="G3" s="11">
        <f ca="1">'B1.a'!M20</f>
        <v>4.2382830395044251E-2</v>
      </c>
      <c r="H3" s="15">
        <f ca="1">'B1.a'!M24</f>
        <v>0.12282080538941906</v>
      </c>
      <c r="I3" s="11">
        <f ca="1">'B1.a'!R20</f>
        <v>0.25414663625793776</v>
      </c>
      <c r="J3" s="15">
        <f ca="1">'B1.a'!R24</f>
        <v>5.65377373316882</v>
      </c>
      <c r="K3" s="11">
        <f ca="1">'B1.a'!W20</f>
        <v>3.8437985654507105E-4</v>
      </c>
      <c r="L3" s="15">
        <f ca="1">'B1.a'!W24</f>
        <v>1.2406945932395711E-5</v>
      </c>
      <c r="M3" s="17">
        <f ca="1">'B1.a'!AB20</f>
        <v>0.27478519616784841</v>
      </c>
      <c r="N3" s="17">
        <f ca="1">'B1.a'!AB24</f>
        <v>3.3540698491634586</v>
      </c>
    </row>
    <row r="4" spans="1:14">
      <c r="A4" t="s">
        <v>268</v>
      </c>
      <c r="B4">
        <v>14</v>
      </c>
      <c r="C4" s="17">
        <f ca="1">'B1.b'!R$25</f>
        <v>2.4828894483559063</v>
      </c>
      <c r="D4" s="17">
        <f t="shared" ref="D4:D22" ca="1" si="0">C4*B4</f>
        <v>34.76045227698269</v>
      </c>
      <c r="E4" s="11">
        <f ca="1">'B1.b'!H19</f>
        <v>9.0844616968214608E-5</v>
      </c>
      <c r="F4" s="15">
        <f ca="1">'B1.b'!H23</f>
        <v>3.0784781360834642E-6</v>
      </c>
      <c r="G4" s="11">
        <f ca="1">'B1.b'!M19</f>
        <v>9.595938316034397E-2</v>
      </c>
      <c r="H4" s="15">
        <f ca="1">'B1.b'!M23</f>
        <v>0.223182982918151</v>
      </c>
      <c r="I4" s="11">
        <f ca="1">'B1.b'!R19</f>
        <v>0.28627068619431378</v>
      </c>
      <c r="J4" s="15">
        <f ca="1">'B1.b'!R23</f>
        <v>6.1647400127570968</v>
      </c>
      <c r="K4" s="11">
        <f ca="1">'B1.b'!W19</f>
        <v>9.4952684994070294E-2</v>
      </c>
      <c r="L4" s="15">
        <f ca="1">'B1.b'!W23</f>
        <v>0.21852048322950648</v>
      </c>
      <c r="M4" s="17">
        <f ca="1">'B1.b'!AB19</f>
        <v>0.19132748106701561</v>
      </c>
      <c r="N4" s="17">
        <f ca="1">'B1.b'!AB23</f>
        <v>2.2825994439998021</v>
      </c>
    </row>
    <row r="5" spans="1:14">
      <c r="A5" t="s">
        <v>269</v>
      </c>
      <c r="B5">
        <v>18</v>
      </c>
      <c r="C5" s="17">
        <f ca="1">'B2.a'!R$29</f>
        <v>2.3678706043598479</v>
      </c>
      <c r="D5" s="17">
        <f t="shared" ca="1" si="0"/>
        <v>42.621670878477261</v>
      </c>
      <c r="E5" s="11">
        <f ca="1">'B2.a'!$H23</f>
        <v>-3.2583609480111496E-4</v>
      </c>
      <c r="F5" s="15">
        <f ca="1">'B2.a'!$H27</f>
        <v>1.0950541460203864E-5</v>
      </c>
      <c r="G5" s="11">
        <f ca="1">'B2.a'!$M23</f>
        <v>0.15971858579363979</v>
      </c>
      <c r="H5" s="15">
        <f ca="1">'B2.a'!$M27</f>
        <v>0.25363961570390403</v>
      </c>
      <c r="I5" s="11">
        <f ca="1">'B2.a'!$R23</f>
        <v>0.31837650519817584</v>
      </c>
      <c r="J5" s="15">
        <f ca="1">'B2.a'!$R27</f>
        <v>5.6068111989914717</v>
      </c>
      <c r="K5" s="11">
        <f ca="1">'B2.a'!$W23</f>
        <v>-6.3696789037281931E-5</v>
      </c>
      <c r="L5" s="15">
        <f ca="1">'B2.a'!$W27</f>
        <v>1.19775322782175E-5</v>
      </c>
      <c r="M5" s="17">
        <f ca="1">'B2.a'!$AB23</f>
        <v>0.43423889478767336</v>
      </c>
      <c r="N5" s="17">
        <f ca="1">'B2.a'!$AB27</f>
        <v>6.1358615552860254</v>
      </c>
    </row>
    <row r="6" spans="1:14">
      <c r="A6" t="s">
        <v>270</v>
      </c>
      <c r="B6">
        <v>13</v>
      </c>
      <c r="C6" s="17">
        <f ca="1">'B2.b'!R$24</f>
        <v>2.7259392730449248</v>
      </c>
      <c r="D6" s="17">
        <f t="shared" ca="1" si="0"/>
        <v>35.437210549584023</v>
      </c>
      <c r="E6" s="11">
        <f ca="1">'B2.b'!H18</f>
        <v>-3.8776299952617249E-4</v>
      </c>
      <c r="F6" s="15">
        <f ca="1">'B2.b'!H22</f>
        <v>8.5547616498522218E-6</v>
      </c>
      <c r="G6" s="11">
        <f ca="1">'B2.b'!M18</f>
        <v>0.15058910594052641</v>
      </c>
      <c r="H6" s="15">
        <f ca="1">'B2.b'!M22</f>
        <v>0.25332182008948007</v>
      </c>
      <c r="I6" s="11">
        <f ca="1">'B2.b'!R18</f>
        <v>0.41995861643836147</v>
      </c>
      <c r="J6" s="15">
        <f ca="1">'B2.b'!R22</f>
        <v>7.4307449203286922</v>
      </c>
      <c r="K6" s="11">
        <f ca="1">'B2.b'!W18</f>
        <v>0.15115812107863444</v>
      </c>
      <c r="L6" s="15">
        <f ca="1">'B2.b'!W22</f>
        <v>0.25527809525867845</v>
      </c>
      <c r="M6" s="17">
        <f ca="1">'B2.b'!AB18</f>
        <v>0.57683483914627565</v>
      </c>
      <c r="N6" s="17">
        <f ca="1">'B2.b'!AB22</f>
        <v>7.9527741942587076</v>
      </c>
    </row>
    <row r="7" spans="1:14">
      <c r="A7" t="s">
        <v>271</v>
      </c>
      <c r="B7">
        <v>15</v>
      </c>
      <c r="C7" s="17">
        <f ca="1">'B2.c'!R$26</f>
        <v>2.5881120272609919</v>
      </c>
      <c r="D7" s="17">
        <f t="shared" ca="1" si="0"/>
        <v>38.821680408914879</v>
      </c>
      <c r="E7" s="11">
        <f ca="1">'B2.c'!H20</f>
        <v>4.1370762444196832E-4</v>
      </c>
      <c r="F7" s="15">
        <f ca="1">'B2.c'!H24</f>
        <v>9.2321623223434979E-6</v>
      </c>
      <c r="G7" s="11">
        <f ca="1">'B2.c'!M20</f>
        <v>7.2807176622741443E-2</v>
      </c>
      <c r="H7" s="15">
        <f ca="1">'B2.c'!M24</f>
        <v>0.20999272789121021</v>
      </c>
      <c r="I7" s="11">
        <f ca="1">'B2.c'!R20</f>
        <v>0.25540407811639221</v>
      </c>
      <c r="J7" s="15">
        <f ca="1">'B2.c'!R24</f>
        <v>6.6983238656530002</v>
      </c>
      <c r="K7" s="11">
        <f ca="1">'B2.c'!W20</f>
        <v>0.34564072331975132</v>
      </c>
      <c r="L7" s="15">
        <f ca="1">'B2.c'!W24</f>
        <v>7.6889970609501459</v>
      </c>
      <c r="M7" s="17">
        <f ca="1">'B2.c'!AB20</f>
        <v>0.59817956028566965</v>
      </c>
      <c r="N7" s="17">
        <f ca="1">'B2.c'!AB24</f>
        <v>11.102814099445549</v>
      </c>
    </row>
    <row r="8" spans="1:14">
      <c r="A8" t="s">
        <v>272</v>
      </c>
      <c r="B8">
        <v>14</v>
      </c>
      <c r="C8" s="17">
        <f ca="1">'B2.d'!R$25</f>
        <v>1.3502258561991016</v>
      </c>
      <c r="D8" s="17">
        <f t="shared" ca="1" si="0"/>
        <v>18.903161986787424</v>
      </c>
      <c r="E8" s="11">
        <f ca="1">'B2.d'!H19</f>
        <v>5.777695064663747E-4</v>
      </c>
      <c r="F8" s="15">
        <f ca="1">'B2.d'!H23</f>
        <v>1.2107555974183536E-5</v>
      </c>
      <c r="G8" s="11">
        <f ca="1">'B2.d'!M19</f>
        <v>0.10781296521450387</v>
      </c>
      <c r="H8" s="15">
        <f ca="1">'B2.d'!M23</f>
        <v>0.21861756817607864</v>
      </c>
      <c r="I8" s="11">
        <f ca="1">'B2.d'!R19</f>
        <v>0.13654277158541991</v>
      </c>
      <c r="J8" s="15">
        <f ca="1">'B2.d'!R23</f>
        <v>1.8231098627485971</v>
      </c>
      <c r="K8" s="11">
        <f ca="1">'B2.d'!W19</f>
        <v>-3.1037135155226179E-4</v>
      </c>
      <c r="L8" s="15">
        <f ca="1">'B2.d'!W23</f>
        <v>1.4728735167469509E-5</v>
      </c>
      <c r="M8" s="17">
        <f ca="1">'B2.d'!AB19</f>
        <v>0.40460719015026003</v>
      </c>
      <c r="N8" s="17">
        <f ca="1">'B2.d'!AB23</f>
        <v>4.5154289041061251</v>
      </c>
    </row>
    <row r="9" spans="1:14">
      <c r="A9" t="s">
        <v>273</v>
      </c>
      <c r="B9">
        <v>19</v>
      </c>
      <c r="C9" s="17">
        <f ca="1">'B3.a'!R$30</f>
        <v>0.69493274611185407</v>
      </c>
      <c r="D9" s="17">
        <f t="shared" ca="1" si="0"/>
        <v>13.203722176125227</v>
      </c>
      <c r="E9" s="11">
        <f ca="1">'B3.a'!H24</f>
        <v>-4.7122550106152674E-5</v>
      </c>
      <c r="F9" s="15">
        <f ca="1">'B3.a'!H28</f>
        <v>2.0152024590999907E-5</v>
      </c>
      <c r="G9" s="11">
        <f ca="1">'B3.a'!M24</f>
        <v>0.20051650155059569</v>
      </c>
      <c r="H9" s="15">
        <f ca="1">'B3.a'!M28</f>
        <v>0.2293082023460806</v>
      </c>
      <c r="I9" s="11">
        <f ca="1">'B3.a'!R24</f>
        <v>0.10097138709529273</v>
      </c>
      <c r="J9" s="15">
        <f ca="1">'B3.a'!R28</f>
        <v>0.48293152161856262</v>
      </c>
      <c r="K9" s="11">
        <f ca="1">'B3.a'!W24</f>
        <v>0.20041793472787378</v>
      </c>
      <c r="L9" s="15">
        <f ca="1">'B3.a'!W28</f>
        <v>0.22904192762524589</v>
      </c>
      <c r="M9" s="17">
        <f ca="1">'B3.a'!AB24</f>
        <v>0.19979670450211284</v>
      </c>
      <c r="N9" s="17">
        <f ca="1">'B3.a'!AB28</f>
        <v>0.22763663310280158</v>
      </c>
    </row>
    <row r="10" spans="1:14">
      <c r="A10" t="s">
        <v>274</v>
      </c>
      <c r="B10">
        <v>8</v>
      </c>
      <c r="C10" s="17">
        <f ca="1">'B3.b'!R$19</f>
        <v>1.7568204226206239</v>
      </c>
      <c r="D10" s="17">
        <f t="shared" ca="1" si="0"/>
        <v>14.054563380964991</v>
      </c>
      <c r="E10" s="11">
        <f ca="1">'B3.b'!H13</f>
        <v>-5.1813454919678805E-4</v>
      </c>
      <c r="F10" s="15">
        <f ca="1">'B3.b'!H17</f>
        <v>1.127523043975765E-5</v>
      </c>
      <c r="G10" s="11">
        <f ca="1">'B3.b'!M13</f>
        <v>8.5835620508978208E-2</v>
      </c>
      <c r="H10" s="15">
        <f ca="1">'B3.b'!M17</f>
        <v>0.20879810966949033</v>
      </c>
      <c r="I10" s="11">
        <f ca="1">'B3.b'!R13</f>
        <v>0.2160451537673147</v>
      </c>
      <c r="J10" s="15">
        <f ca="1">'B3.b'!R17</f>
        <v>3.0864179973369077</v>
      </c>
      <c r="K10" s="11">
        <f ca="1">'B3.b'!W13</f>
        <v>8.8127181189547446E-2</v>
      </c>
      <c r="L10" s="15">
        <f ca="1">'B3.b'!W17</f>
        <v>0.22010173245735926</v>
      </c>
      <c r="M10" s="17">
        <f ca="1">'B3.b'!AB13</f>
        <v>8.5982588617056877E-2</v>
      </c>
      <c r="N10" s="17">
        <f ca="1">'B3.b'!AB17</f>
        <v>0.20951270660215063</v>
      </c>
    </row>
    <row r="11" spans="1:14">
      <c r="A11" t="s">
        <v>275</v>
      </c>
      <c r="B11">
        <v>12</v>
      </c>
      <c r="C11" s="17">
        <f ca="1">'B3.c'!R$23</f>
        <v>2.0368632965812496</v>
      </c>
      <c r="D11" s="17">
        <f t="shared" ca="1" si="0"/>
        <v>24.442359558974996</v>
      </c>
      <c r="E11" s="11">
        <f ca="1">'B3.c'!H17</f>
        <v>-5.6069896789429704E-4</v>
      </c>
      <c r="F11" s="15">
        <f ca="1">'B3.c'!H21</f>
        <v>1.2471486464769698E-5</v>
      </c>
      <c r="G11" s="11">
        <f ca="1">'B3.c'!M17</f>
        <v>0.14709474696906305</v>
      </c>
      <c r="H11" s="15">
        <f ca="1">'B3.c'!M21</f>
        <v>0.23900254579925509</v>
      </c>
      <c r="I11" s="11">
        <f ca="1">'B3.c'!R17</f>
        <v>0.2613296827963672</v>
      </c>
      <c r="J11" s="15">
        <f ca="1">'B3.c'!R21</f>
        <v>4.1488120889598354</v>
      </c>
      <c r="K11" s="11">
        <f ca="1">'B3.c'!W17</f>
        <v>2.8933362808193489E-4</v>
      </c>
      <c r="L11" s="15">
        <f ca="1">'B3.c'!W21</f>
        <v>1.9246574277998126E-5</v>
      </c>
      <c r="M11" s="17">
        <f ca="1">'B3.c'!AB17</f>
        <v>0.85158471681885195</v>
      </c>
      <c r="N11" s="17">
        <f ca="1">'B3.c'!AB21</f>
        <v>12.227863546965152</v>
      </c>
    </row>
    <row r="12" spans="1:14">
      <c r="A12" t="s">
        <v>276</v>
      </c>
      <c r="B12">
        <v>9</v>
      </c>
      <c r="C12" s="17">
        <f ca="1">'B3.d'!R$20</f>
        <v>2.3250329188282013</v>
      </c>
      <c r="D12" s="17">
        <f t="shared" ca="1" si="0"/>
        <v>20.92529626945381</v>
      </c>
      <c r="E12" s="11">
        <f ca="1">'B3.d'!H14</f>
        <v>3.0645107957127086E-4</v>
      </c>
      <c r="F12" s="15">
        <f ca="1">'B3.d'!H18</f>
        <v>1.6106746209727579E-5</v>
      </c>
      <c r="G12" s="11">
        <f ca="1">'B3.d'!M14</f>
        <v>0.11419159460128354</v>
      </c>
      <c r="H12" s="15">
        <f ca="1">'B3.d'!M18</f>
        <v>0.2448598661739127</v>
      </c>
      <c r="I12" s="11">
        <f ca="1">'B3.d'!R14</f>
        <v>0.26827302909556167</v>
      </c>
      <c r="J12" s="15">
        <f ca="1">'B3.d'!R18</f>
        <v>5.4057780736347851</v>
      </c>
      <c r="K12" s="11">
        <f ca="1">'B3.d'!W14</f>
        <v>0.53405538621340987</v>
      </c>
      <c r="L12" s="15">
        <f ca="1">'B3.d'!W18</f>
        <v>9.3724869885722644</v>
      </c>
      <c r="M12" s="17">
        <f ca="1">'B3.d'!AB14</f>
        <v>0.2697646372793614</v>
      </c>
      <c r="N12" s="17">
        <f ca="1">'B3.d'!AB18</f>
        <v>5.4660578488767344</v>
      </c>
    </row>
    <row r="13" spans="1:14">
      <c r="A13" t="s">
        <v>277</v>
      </c>
      <c r="B13">
        <v>4</v>
      </c>
      <c r="C13" s="17">
        <f ca="1">'B3.e'!R$15</f>
        <v>4.4884666131419788</v>
      </c>
      <c r="D13" s="17">
        <f t="shared" ca="1" si="0"/>
        <v>17.953866452567915</v>
      </c>
      <c r="E13" s="11">
        <f ca="1">'B3.e'!H9</f>
        <v>5.8905326049139004E-4</v>
      </c>
      <c r="F13" s="15">
        <f ca="1">'B3.e'!H13</f>
        <v>1.5137071566161233E-5</v>
      </c>
      <c r="G13" s="11">
        <f ca="1">'B3.e'!M9</f>
        <v>9.9635087563384947E-2</v>
      </c>
      <c r="H13" s="15">
        <f ca="1">'B3.e'!M13</f>
        <v>0.24817876684408466</v>
      </c>
      <c r="I13" s="11">
        <f ca="1">'B3.e'!R9</f>
        <v>0.89769332262839574</v>
      </c>
      <c r="J13" s="15">
        <f ca="1">'B3.e'!R13</f>
        <v>20.146332537290228</v>
      </c>
      <c r="K13" s="11">
        <f ca="1">'B3.e'!W9</f>
        <v>-1.4844730271633467E-3</v>
      </c>
      <c r="L13" s="15">
        <f ca="1">'B3.e'!W13</f>
        <v>2.0498078976680497E-5</v>
      </c>
      <c r="M13" s="17">
        <f ca="1">'B3.e'!AB9</f>
        <v>-6.7833612480927563E-4</v>
      </c>
      <c r="N13" s="17">
        <f ca="1">'B3.e'!AB13</f>
        <v>5.6031836775908588E-6</v>
      </c>
    </row>
    <row r="14" spans="1:14">
      <c r="A14" t="s">
        <v>278</v>
      </c>
      <c r="B14">
        <v>14</v>
      </c>
      <c r="C14" s="17">
        <f ca="1">'B4.a'!R$25</f>
        <v>1.3455096525057688</v>
      </c>
      <c r="D14" s="17">
        <f t="shared" ca="1" si="0"/>
        <v>18.837135135080764</v>
      </c>
      <c r="E14" s="11">
        <f ca="1">'B4.a'!H19</f>
        <v>-8.5201531371569046E-5</v>
      </c>
      <c r="F14" s="15">
        <f ca="1">'B4.a'!H23</f>
        <v>1.1702311403042334E-5</v>
      </c>
      <c r="G14" s="11">
        <f ca="1">'B4.a'!M19</f>
        <v>0.15108181343263627</v>
      </c>
      <c r="H14" s="15">
        <f ca="1">'B4.a'!M23</f>
        <v>0.24590407152918958</v>
      </c>
      <c r="I14" s="11">
        <f ca="1">'B4.a'!R19</f>
        <v>0.15255867061435907</v>
      </c>
      <c r="J14" s="15">
        <f ca="1">'B4.a'!R23</f>
        <v>1.8103962249861945</v>
      </c>
      <c r="K14" s="11">
        <f ca="1">'B4.a'!W19</f>
        <v>-5.2891304413455088E-5</v>
      </c>
      <c r="L14" s="15">
        <f ca="1">'B4.a'!W23</f>
        <v>1.450773644486331E-5</v>
      </c>
      <c r="M14" s="17">
        <f ca="1">'B4.a'!AB19</f>
        <v>0.15183396883120617</v>
      </c>
      <c r="N14" s="17">
        <f ca="1">'B4.a'!AB23</f>
        <v>0.24834571275748424</v>
      </c>
    </row>
    <row r="15" spans="1:14">
      <c r="A15" t="s">
        <v>279</v>
      </c>
      <c r="B15">
        <v>19</v>
      </c>
      <c r="C15" s="17">
        <f ca="1">'B4.b'!R$30</f>
        <v>1.1497504366104836</v>
      </c>
      <c r="D15" s="17">
        <f t="shared" ca="1" si="0"/>
        <v>21.845258295599187</v>
      </c>
      <c r="E15" s="11">
        <f ca="1">'B4.b'!H24</f>
        <v>5.8784620450907032E-4</v>
      </c>
      <c r="F15" s="15">
        <f ca="1">'B4.b'!H28</f>
        <v>2.0645457624585653E-5</v>
      </c>
      <c r="G15" s="11">
        <f ca="1">'B4.b'!M24</f>
        <v>0.13916335963559329</v>
      </c>
      <c r="H15" s="15">
        <f ca="1">'B4.b'!M28</f>
        <v>0.22690534846993199</v>
      </c>
      <c r="I15" s="11">
        <f ca="1">'B4.b'!R24</f>
        <v>0.11654990612736901</v>
      </c>
      <c r="J15" s="15">
        <f ca="1">'B4.b'!R28</f>
        <v>1.3219260664859975</v>
      </c>
      <c r="K15" s="11">
        <f ca="1">'B4.b'!W24</f>
        <v>1.9505512049654123E-4</v>
      </c>
      <c r="L15" s="15">
        <f ca="1">'B4.b'!W28</f>
        <v>1.5434834102287668E-5</v>
      </c>
      <c r="M15" s="17">
        <f ca="1">'B4.b'!AB24</f>
        <v>0.44402088910140758</v>
      </c>
      <c r="N15" s="17">
        <f ca="1">'B4.b'!AB28</f>
        <v>5.8387678249163137</v>
      </c>
    </row>
    <row r="16" spans="1:14">
      <c r="A16" t="s">
        <v>280</v>
      </c>
      <c r="B16">
        <v>8</v>
      </c>
      <c r="C16" s="17">
        <f ca="1">'B4.c'!R$19</f>
        <v>1.7769134192943608</v>
      </c>
      <c r="D16" s="17">
        <f t="shared" ca="1" si="0"/>
        <v>14.215307354354886</v>
      </c>
      <c r="E16" s="11">
        <f ca="1">'B4.c'!H13</f>
        <v>-6.8553391375198868E-4</v>
      </c>
      <c r="F16" s="15">
        <f ca="1">'B4.c'!H17</f>
        <v>9.4456325662696881E-6</v>
      </c>
      <c r="G16" s="11">
        <f ca="1">'B4.c'!M13</f>
        <v>0.17590775423638114</v>
      </c>
      <c r="H16" s="15">
        <f ca="1">'B4.c'!M17</f>
        <v>0.2661794218946239</v>
      </c>
      <c r="I16" s="11">
        <f ca="1">'B4.c'!R13</f>
        <v>0.29563941843868652</v>
      </c>
      <c r="J16" s="15">
        <f ca="1">'B4.c'!R17</f>
        <v>3.157421299668377</v>
      </c>
      <c r="K16" s="11">
        <f ca="1">'B4.c'!W13</f>
        <v>-1.0475680035426649E-5</v>
      </c>
      <c r="L16" s="15">
        <f ca="1">'B4.c'!W17</f>
        <v>2.4468894836411835E-6</v>
      </c>
      <c r="M16" s="17">
        <f ca="1">'B4.c'!AB13</f>
        <v>0.29077964994414457</v>
      </c>
      <c r="N16" s="17">
        <f ca="1">'B4.c'!AB17</f>
        <v>3.0544700741817179</v>
      </c>
    </row>
    <row r="17" spans="1:14">
      <c r="A17" t="s">
        <v>281</v>
      </c>
      <c r="B17">
        <v>14</v>
      </c>
      <c r="C17" s="17">
        <f ca="1">'B4.d'!R$25</f>
        <v>1.3303248171407123</v>
      </c>
      <c r="D17" s="17">
        <f t="shared" ca="1" si="0"/>
        <v>18.624547439969973</v>
      </c>
      <c r="E17" s="11">
        <f ca="1">'B4.d'!H19</f>
        <v>1.027608336403585E-4</v>
      </c>
      <c r="F17" s="15">
        <f ca="1">'B4.d'!H23</f>
        <v>7.4365155323096861E-6</v>
      </c>
      <c r="G17" s="11">
        <f ca="1">'B4.d'!M19</f>
        <v>0.11842425975854004</v>
      </c>
      <c r="H17" s="15">
        <f ca="1">'B4.d'!M23</f>
        <v>0.24470423331599558</v>
      </c>
      <c r="I17" s="11">
        <f ca="1">'B4.d'!R19</f>
        <v>0.11851475425864853</v>
      </c>
      <c r="J17" s="15">
        <f ca="1">'B4.d'!R23</f>
        <v>1.7697641191004694</v>
      </c>
      <c r="K17" s="11">
        <f ca="1">'B4.d'!W19</f>
        <v>0.28665415109642761</v>
      </c>
      <c r="L17" s="15">
        <f ca="1">'B4.d'!W23</f>
        <v>4.9334984565038145</v>
      </c>
      <c r="M17" s="17">
        <f ca="1">'B4.d'!AB19</f>
        <v>2.8851877557745101E-5</v>
      </c>
      <c r="N17" s="17">
        <f ca="1">'B4.d'!AB23</f>
        <v>1.5708423469509892E-6</v>
      </c>
    </row>
    <row r="18" spans="1:14">
      <c r="A18" t="s">
        <v>282</v>
      </c>
      <c r="B18">
        <v>7</v>
      </c>
      <c r="C18" s="17">
        <f ca="1">'B5.a'!R$18</f>
        <v>1.8850352719920387</v>
      </c>
      <c r="D18" s="17">
        <f t="shared" ca="1" si="0"/>
        <v>13.195246903944271</v>
      </c>
      <c r="E18" s="11">
        <f ca="1">'B5.a'!H12</f>
        <v>-3.9850918767103671E-4</v>
      </c>
      <c r="F18" s="15">
        <f ca="1">'B5.a'!H16</f>
        <v>1.0632527744155638E-5</v>
      </c>
      <c r="G18" s="11">
        <f ca="1">'B5.a'!M12</f>
        <v>8.6070395727255625E-2</v>
      </c>
      <c r="H18" s="15">
        <f ca="1">'B5.a'!M16</f>
        <v>0.23329324959127121</v>
      </c>
      <c r="I18" s="11">
        <f ca="1">'B5.a'!R12</f>
        <v>0.21684063227286665</v>
      </c>
      <c r="J18" s="15">
        <f ca="1">'B5.a'!R16</f>
        <v>3.5533579766540995</v>
      </c>
      <c r="K18" s="11">
        <f ca="1">'B5.a'!W12</f>
        <v>4.0008395808035699E-4</v>
      </c>
      <c r="L18" s="15">
        <f ca="1">'B5.a'!W16</f>
        <v>1.0527602391328194E-5</v>
      </c>
      <c r="M18" s="17">
        <f ca="1">'B5.a'!AB12</f>
        <v>8.575894651226447E-2</v>
      </c>
      <c r="N18" s="17">
        <f ca="1">'B5.a'!AB16</f>
        <v>0.2315824682504396</v>
      </c>
    </row>
    <row r="19" spans="1:14">
      <c r="A19" t="s">
        <v>283</v>
      </c>
      <c r="B19">
        <v>9</v>
      </c>
      <c r="C19" s="17">
        <f ca="1">'B5.b'!R$20</f>
        <v>1.6804759371073101</v>
      </c>
      <c r="D19" s="17">
        <f t="shared" ca="1" si="0"/>
        <v>15.124283433965791</v>
      </c>
      <c r="E19" s="11">
        <f ca="1">'B5.b'!H14</f>
        <v>-3.2057416148758281E-4</v>
      </c>
      <c r="F19" s="15">
        <f ca="1">'B5.b'!H18</f>
        <v>6.2573674083923956E-6</v>
      </c>
      <c r="G19" s="11">
        <f ca="1">'B5.b'!M14</f>
        <v>8.8208704530913826E-2</v>
      </c>
      <c r="H19" s="15">
        <f ca="1">'B5.b'!M18</f>
        <v>0.20008481610512388</v>
      </c>
      <c r="I19" s="11">
        <f ca="1">'B5.b'!R14</f>
        <v>0.21919251353573616</v>
      </c>
      <c r="J19" s="15">
        <f ca="1">'B5.b'!R18</f>
        <v>2.8239993751966921</v>
      </c>
      <c r="K19" s="11">
        <f ca="1">'B5.b'!W14</f>
        <v>2.1528817628172541E-4</v>
      </c>
      <c r="L19" s="15">
        <f ca="1">'B5.b'!W18</f>
        <v>1.5356713619673994E-5</v>
      </c>
      <c r="M19" s="17">
        <f ca="1">'B5.b'!AB14</f>
        <v>8.7133581698710633E-2</v>
      </c>
      <c r="N19" s="17">
        <f ca="1">'B5.b'!AB18</f>
        <v>0.19528971898218545</v>
      </c>
    </row>
    <row r="20" spans="1:14">
      <c r="A20" t="s">
        <v>284</v>
      </c>
      <c r="B20">
        <v>7</v>
      </c>
      <c r="C20" s="17">
        <f ca="1">'B5.c'!R$18</f>
        <v>1.8841402716728883</v>
      </c>
      <c r="D20" s="17">
        <f t="shared" ca="1" si="0"/>
        <v>13.188981901710218</v>
      </c>
      <c r="E20" s="11">
        <f ca="1">'B5.c'!H12</f>
        <v>3.5059749519413447E-4</v>
      </c>
      <c r="F20" s="15">
        <f ca="1">'B5.c'!H16</f>
        <v>4.6012571871116272E-6</v>
      </c>
      <c r="G20" s="11">
        <f ca="1">'B5.c'!M12</f>
        <v>9.5238176643837269E-2</v>
      </c>
      <c r="H20" s="15">
        <f ca="1">'B5.c'!M16</f>
        <v>0.23815010374256909</v>
      </c>
      <c r="I20" s="11">
        <f ca="1">'B5.c'!R12</f>
        <v>0.23737936161943515</v>
      </c>
      <c r="J20" s="15">
        <f ca="1">'B5.c'!R16</f>
        <v>3.5499845633395855</v>
      </c>
      <c r="K20" s="11">
        <f ca="1">'B5.c'!W12</f>
        <v>7.4881220809364102E-4</v>
      </c>
      <c r="L20" s="15">
        <f ca="1">'B5.c'!W16</f>
        <v>1.5084489182321395E-5</v>
      </c>
      <c r="M20" s="17">
        <f ca="1">'B5.c'!AB12</f>
        <v>-7.3741666855423971E-4</v>
      </c>
      <c r="N20" s="17">
        <f ca="1">'B5.c'!AB16</f>
        <v>1.4275685888313376E-5</v>
      </c>
    </row>
    <row r="21" spans="1:14">
      <c r="A21" t="s">
        <v>285</v>
      </c>
      <c r="B21">
        <v>13</v>
      </c>
      <c r="C21" s="17">
        <f ca="1">'B6.a'!R$24</f>
        <v>0.8269338510338603</v>
      </c>
      <c r="D21" s="17">
        <f t="shared" ca="1" si="0"/>
        <v>10.750140063440185</v>
      </c>
      <c r="E21" s="11">
        <f ca="1">'B6.a'!H18</f>
        <v>-2.9651837915881626E-5</v>
      </c>
      <c r="F21" s="15">
        <f ca="1">'B6.a'!H22</f>
        <v>1.3899203164694869E-5</v>
      </c>
      <c r="G21" s="11">
        <f ca="1">'B6.a'!M18</f>
        <v>0.11113634331398517</v>
      </c>
      <c r="H21" s="15">
        <f ca="1">'B6.a'!M22</f>
        <v>0.19240802348594077</v>
      </c>
      <c r="I21" s="11">
        <f ca="1">'B6.a'!R18</f>
        <v>0.11042786671553641</v>
      </c>
      <c r="J21" s="15">
        <f ca="1">'B6.a'!R22</f>
        <v>0.6838195939856907</v>
      </c>
      <c r="K21" s="11">
        <f ca="1">'B6.a'!W18</f>
        <v>8.2237349491519503E-4</v>
      </c>
      <c r="L21" s="15">
        <f ca="1">'B6.a'!W22</f>
        <v>1.4123684242767479E-5</v>
      </c>
      <c r="M21" s="17">
        <f ca="1">'B6.a'!AB18</f>
        <v>0.29571529099537019</v>
      </c>
      <c r="N21" s="17">
        <f ca="1">'B6.a'!AB22</f>
        <v>2.4028483768015132</v>
      </c>
    </row>
    <row r="22" spans="1:14">
      <c r="A22" t="s">
        <v>286</v>
      </c>
      <c r="B22">
        <v>10</v>
      </c>
      <c r="C22" s="17">
        <f ca="1">'B6.b'!R$21</f>
        <v>0.94723291930689124</v>
      </c>
      <c r="D22" s="17">
        <f t="shared" ca="1" si="0"/>
        <v>9.4723291930689122</v>
      </c>
      <c r="E22" s="11">
        <f ca="1">'B6.b'!H15</f>
        <v>6.2448689442624362E-4</v>
      </c>
      <c r="F22" s="15">
        <f ca="1">'B6.b'!H19</f>
        <v>1.8409078404641577E-5</v>
      </c>
      <c r="G22" s="11">
        <f ca="1">'B6.b'!M15</f>
        <v>0.17315292214791192</v>
      </c>
      <c r="H22" s="15">
        <f ca="1">'B6.b'!M19</f>
        <v>0.231914404890043</v>
      </c>
      <c r="I22" s="11">
        <f ca="1">'B6.b'!R15</f>
        <v>0.17341867629843602</v>
      </c>
      <c r="J22" s="15">
        <f ca="1">'B6.b'!R19</f>
        <v>0.89725020341865558</v>
      </c>
      <c r="K22" s="11">
        <f ca="1">'B6.b'!W15</f>
        <v>4.1986786758958848E-4</v>
      </c>
      <c r="L22" s="15">
        <f ca="1">'B6.b'!W19</f>
        <v>2.2686852956942347E-5</v>
      </c>
      <c r="M22" s="17">
        <f ca="1">'B6.b'!AB15</f>
        <v>0.17456100774209959</v>
      </c>
      <c r="N22" s="17">
        <f ca="1">'B6.b'!AB19</f>
        <v>0.23575023114114935</v>
      </c>
    </row>
    <row r="23" spans="1:14" ht="14.4" thickBot="1">
      <c r="B23">
        <f>SUM(B3:B22)</f>
        <v>242</v>
      </c>
      <c r="C23" s="17"/>
      <c r="D23" s="17"/>
      <c r="E23" s="11"/>
      <c r="F23" s="15"/>
      <c r="G23" s="11"/>
      <c r="H23" s="15"/>
      <c r="I23" s="11"/>
      <c r="J23" s="15"/>
      <c r="K23" s="11"/>
      <c r="L23" s="15"/>
      <c r="M23" s="17"/>
      <c r="N23" s="17"/>
    </row>
    <row r="24" spans="1:14" ht="14.4" thickBot="1">
      <c r="A24" s="19" t="s">
        <v>309</v>
      </c>
      <c r="B24" s="20"/>
      <c r="C24" s="20"/>
      <c r="D24" s="20"/>
      <c r="E24" s="24">
        <f ca="1">AVERAGE(E3:E22)</f>
        <v>4.0985778424702252E-6</v>
      </c>
      <c r="F24" s="25"/>
      <c r="G24" s="24">
        <f t="shared" ref="G24:M24" ca="1" si="1">AVERAGE(G3:G22)</f>
        <v>0.12074636638735799</v>
      </c>
      <c r="H24" s="25"/>
      <c r="I24" s="24">
        <f t="shared" ca="1" si="1"/>
        <v>0.2527766834527303</v>
      </c>
      <c r="J24" s="25"/>
      <c r="K24" s="24">
        <f t="shared" ca="1" si="1"/>
        <v>8.5127973438879845E-2</v>
      </c>
      <c r="L24" s="25"/>
      <c r="M24" s="21">
        <f t="shared" ca="1" si="1"/>
        <v>0.27077591213657615</v>
      </c>
      <c r="N24" s="26"/>
    </row>
    <row r="25" spans="1:14" ht="14.4" thickBot="1">
      <c r="A25" s="19" t="s">
        <v>310</v>
      </c>
      <c r="B25" s="20"/>
      <c r="C25" s="20"/>
      <c r="D25" s="20"/>
      <c r="E25" s="24">
        <f ca="1">1-E24</f>
        <v>0.99999590142215755</v>
      </c>
      <c r="F25" s="25"/>
      <c r="G25" s="24">
        <f ca="1">1-G24</f>
        <v>0.87925363361264197</v>
      </c>
      <c r="H25" s="25"/>
      <c r="I25" s="24">
        <f ca="1">1-I24</f>
        <v>0.7472233165472697</v>
      </c>
      <c r="J25" s="25"/>
      <c r="K25" s="24">
        <f ca="1">1-K24</f>
        <v>0.9148720265611201</v>
      </c>
      <c r="L25" s="25"/>
      <c r="M25" s="21">
        <f ca="1">1-M24</f>
        <v>0.72922408786342385</v>
      </c>
      <c r="N25" s="26"/>
    </row>
    <row r="26" spans="1:14" ht="14.4" thickBot="1">
      <c r="A26" s="19" t="s">
        <v>300</v>
      </c>
      <c r="B26" s="20"/>
      <c r="C26" s="20"/>
      <c r="D26" s="20"/>
      <c r="E26" s="35">
        <f ca="1">E25*2</f>
        <v>1.9999918028443151</v>
      </c>
      <c r="F26" s="25"/>
      <c r="G26" s="35">
        <f ca="1">G25*2</f>
        <v>1.7585072672252839</v>
      </c>
      <c r="H26" s="25"/>
      <c r="I26" s="35">
        <f ca="1">I25*2-0.3</f>
        <v>1.1944466330945394</v>
      </c>
      <c r="J26" s="25"/>
      <c r="K26" s="35">
        <f ca="1">K25*2</f>
        <v>1.8297440531222402</v>
      </c>
      <c r="L26" s="25"/>
      <c r="M26" s="35">
        <f ca="1">M25*2</f>
        <v>1.4584481757268477</v>
      </c>
      <c r="N26" s="26"/>
    </row>
    <row r="27" spans="1:14" ht="14.4" thickBot="1">
      <c r="A27" s="27" t="s">
        <v>296</v>
      </c>
      <c r="C27" s="17">
        <f ca="1">SUM(C3:C22)/20</f>
        <v>1.9010618163101174</v>
      </c>
      <c r="D27" s="28">
        <v>3.5612355</v>
      </c>
      <c r="E27" s="17"/>
      <c r="G27" s="11"/>
      <c r="I27" s="11"/>
      <c r="K27" s="11"/>
      <c r="M27" s="17"/>
    </row>
    <row r="28" spans="1:14" ht="14.4" thickBot="1">
      <c r="A28" s="19" t="s">
        <v>298</v>
      </c>
      <c r="B28" s="20"/>
      <c r="C28" s="20"/>
      <c r="D28" s="20"/>
      <c r="E28" s="24"/>
      <c r="F28" s="30">
        <f ca="1">AVERAGE(F3:F22)</f>
        <v>1.1874442557893163E-5</v>
      </c>
      <c r="G28" s="24"/>
      <c r="H28" s="30">
        <f ca="1">AVERAGE(H3:H22)</f>
        <v>0.22656333420128774</v>
      </c>
      <c r="I28" s="24"/>
      <c r="J28" s="30">
        <f ca="1">AVERAGE(J3:J22)</f>
        <v>4.3107847617661879</v>
      </c>
      <c r="K28" s="24"/>
      <c r="L28" s="30">
        <f ca="1">AVERAGE(L3:L22)</f>
        <v>1.1459056885633032</v>
      </c>
      <c r="M28" s="21"/>
      <c r="N28" s="22">
        <f ca="1">AVERAGE(N3:N22)</f>
        <v>3.2840847319274618</v>
      </c>
    </row>
    <row r="29" spans="1:14" ht="14.4" thickBot="1">
      <c r="A29" s="19" t="s">
        <v>293</v>
      </c>
      <c r="B29" s="20"/>
      <c r="C29" s="21"/>
      <c r="D29" s="21"/>
      <c r="E29" s="31"/>
      <c r="F29" s="30">
        <f ca="1">SQRT(F28)</f>
        <v>3.4459313048714659E-3</v>
      </c>
      <c r="G29" s="31"/>
      <c r="H29" s="30">
        <f ca="1">SQRT(H28)</f>
        <v>0.47598669540365068</v>
      </c>
      <c r="I29" s="31"/>
      <c r="J29" s="30">
        <f ca="1">SQRT(J28)</f>
        <v>2.0762429438209269</v>
      </c>
      <c r="K29" s="31"/>
      <c r="L29" s="30">
        <f ca="1">SQRT(L28)</f>
        <v>1.0704698447706518</v>
      </c>
      <c r="M29" s="20"/>
      <c r="N29" s="22">
        <f ca="1">SQRT(N28)</f>
        <v>1.8122043847004294</v>
      </c>
    </row>
    <row r="30" spans="1:14" ht="14.4" thickBot="1">
      <c r="A30" s="19" t="s">
        <v>311</v>
      </c>
      <c r="B30" s="20"/>
      <c r="C30" s="20"/>
      <c r="D30" s="20"/>
      <c r="E30" s="31"/>
      <c r="F30" s="30">
        <f ca="1">SUM(F29/$D27)</f>
        <v>9.6762241780176173E-4</v>
      </c>
      <c r="G30" s="31"/>
      <c r="H30" s="30">
        <f ca="1">SUM(H29/$D27)</f>
        <v>0.13365774192794908</v>
      </c>
      <c r="I30" s="31"/>
      <c r="J30" s="30">
        <f ca="1">SUM(J29/$D27)</f>
        <v>0.58301197542845085</v>
      </c>
      <c r="K30" s="31"/>
      <c r="L30" s="30">
        <f ca="1">SUM(L29/$D27)</f>
        <v>0.30058945688108851</v>
      </c>
      <c r="M30" s="20"/>
      <c r="N30" s="22">
        <f ca="1">SUM(N29/$D27)</f>
        <v>0.50886957200680194</v>
      </c>
    </row>
    <row r="31" spans="1:14" ht="14.4" thickBot="1">
      <c r="A31" s="19" t="s">
        <v>312</v>
      </c>
      <c r="B31" s="20"/>
      <c r="C31" s="20"/>
      <c r="D31" s="20"/>
      <c r="E31" s="31"/>
      <c r="F31" s="36">
        <f ca="1">1-F30</f>
        <v>0.99903237758219821</v>
      </c>
      <c r="G31" s="31"/>
      <c r="H31" s="36">
        <f ca="1">1-H30</f>
        <v>0.8663422580720509</v>
      </c>
      <c r="I31" s="31"/>
      <c r="J31" s="36">
        <f ca="1">1-J30</f>
        <v>0.41698802457154915</v>
      </c>
      <c r="K31" s="31"/>
      <c r="L31" s="36">
        <f ca="1">1-L30</f>
        <v>0.69941054311891149</v>
      </c>
      <c r="M31" s="20"/>
      <c r="N31" s="37">
        <f ca="1">1-N30</f>
        <v>0.49113042799319806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52E14-D85A-4B44-8A03-242286194E0F}">
  <sheetPr codeName="Sheet3"/>
  <dimension ref="A1:AB40"/>
  <sheetViews>
    <sheetView zoomScaleNormal="100" workbookViewId="0">
      <pane ySplit="1" topLeftCell="A2" activePane="bottomLeft" state="frozen"/>
      <selection activeCell="B1" sqref="B1"/>
      <selection pane="bottomLeft" activeCell="P15" sqref="P15"/>
    </sheetView>
  </sheetViews>
  <sheetFormatPr defaultRowHeight="13.8" outlineLevelCol="1"/>
  <cols>
    <col min="1" max="1" width="9.69921875" bestFit="1" customWidth="1"/>
    <col min="2" max="2" width="15.19921875" bestFit="1" customWidth="1"/>
    <col min="3" max="3" width="10.59765625" bestFit="1" customWidth="1"/>
    <col min="4" max="4" width="7.3984375" hidden="1" customWidth="1" outlineLevel="1"/>
    <col min="5" max="5" width="8.3984375" hidden="1" customWidth="1" outlineLevel="1"/>
    <col min="6" max="6" width="8.69921875" hidden="1" customWidth="1" outlineLevel="1"/>
    <col min="7" max="7" width="12.59765625" hidden="1" customWidth="1" outlineLevel="1"/>
    <col min="8" max="8" width="13.69921875" customWidth="1" collapsed="1"/>
    <col min="9" max="9" width="7.3984375" hidden="1" customWidth="1" outlineLevel="1"/>
    <col min="10" max="10" width="8.3984375" hidden="1" customWidth="1" outlineLevel="1"/>
    <col min="11" max="11" width="8.69921875" hidden="1" customWidth="1" outlineLevel="1"/>
    <col min="12" max="12" width="12.59765625" hidden="1" customWidth="1" outlineLevel="1"/>
    <col min="13" max="13" width="15.59765625" customWidth="1" collapsed="1"/>
    <col min="14" max="14" width="7.3984375" hidden="1" customWidth="1" outlineLevel="1"/>
    <col min="15" max="15" width="8.3984375" hidden="1" customWidth="1" outlineLevel="1"/>
    <col min="16" max="16" width="8.69921875" hidden="1" customWidth="1" outlineLevel="1"/>
    <col min="17" max="17" width="12.59765625" hidden="1" customWidth="1" outlineLevel="1"/>
    <col min="18" max="18" width="12.59765625" customWidth="1" collapsed="1"/>
    <col min="19" max="19" width="7.3984375" hidden="1" customWidth="1" outlineLevel="1"/>
    <col min="20" max="20" width="8.3984375" hidden="1" customWidth="1" outlineLevel="1"/>
    <col min="21" max="21" width="8.69921875" hidden="1" customWidth="1" outlineLevel="1"/>
    <col min="22" max="22" width="12.59765625" hidden="1" customWidth="1" outlineLevel="1"/>
    <col min="23" max="23" width="12.59765625" customWidth="1" collapsed="1"/>
    <col min="24" max="24" width="7.3984375" hidden="1" customWidth="1" outlineLevel="1"/>
    <col min="25" max="25" width="8.3984375" hidden="1" customWidth="1" outlineLevel="1"/>
    <col min="26" max="26" width="8.69921875" hidden="1" customWidth="1" outlineLevel="1"/>
    <col min="27" max="27" width="12.59765625" hidden="1" customWidth="1" outlineLevel="1"/>
    <col min="28" max="28" width="12.09765625" customWidth="1" collapsed="1"/>
  </cols>
  <sheetData>
    <row r="1" spans="1:28" ht="43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7</v>
      </c>
      <c r="I1" t="s">
        <v>3</v>
      </c>
      <c r="J1" t="s">
        <v>4</v>
      </c>
      <c r="K1" t="s">
        <v>5</v>
      </c>
      <c r="L1" s="3" t="s">
        <v>8</v>
      </c>
      <c r="M1" s="3" t="s">
        <v>9</v>
      </c>
      <c r="N1" t="s">
        <v>3</v>
      </c>
      <c r="O1" t="s">
        <v>4</v>
      </c>
      <c r="P1" t="s">
        <v>5</v>
      </c>
      <c r="Q1" s="3" t="s">
        <v>10</v>
      </c>
      <c r="R1" s="3" t="s">
        <v>11</v>
      </c>
      <c r="S1" t="s">
        <v>3</v>
      </c>
      <c r="T1" t="s">
        <v>4</v>
      </c>
      <c r="U1" t="s">
        <v>5</v>
      </c>
      <c r="V1" s="4" t="s">
        <v>12</v>
      </c>
      <c r="W1" s="4" t="s">
        <v>13</v>
      </c>
      <c r="X1" t="s">
        <v>3</v>
      </c>
      <c r="Y1" t="s">
        <v>4</v>
      </c>
      <c r="Z1" t="s">
        <v>5</v>
      </c>
      <c r="AA1" s="4" t="s">
        <v>14</v>
      </c>
      <c r="AB1" s="5" t="s">
        <v>15</v>
      </c>
    </row>
    <row r="2" spans="1:28">
      <c r="A2" t="s">
        <v>16</v>
      </c>
      <c r="B2" t="s">
        <v>17</v>
      </c>
      <c r="C2">
        <v>1</v>
      </c>
      <c r="D2" s="1">
        <v>1</v>
      </c>
      <c r="G2" cm="1">
        <f t="array" ref="G2">IF(AND(D$2=1,D$2=D$3:D$7),$C2,0)</f>
        <v>1</v>
      </c>
      <c r="H2" s="2">
        <f ca="1">G2*(0.99+0.02*RAND())</f>
        <v>0.99895772570335972</v>
      </c>
      <c r="I2" s="1"/>
      <c r="L2" cm="1">
        <f t="array" ref="L2">IF(AND(I$2=1,I$2=I$3:I$7),$C2,0)</f>
        <v>0</v>
      </c>
      <c r="M2" s="2">
        <f ca="1">L2*(0.99+0.02*RAND())</f>
        <v>0</v>
      </c>
      <c r="N2" s="1"/>
      <c r="Q2" cm="1">
        <f t="array" ref="Q2">IF(AND(N$2=1,N$2=N$3:N$7),$C2,0)</f>
        <v>0</v>
      </c>
      <c r="R2" s="2">
        <f ca="1">Q2*(0.99+0.02*RAND())</f>
        <v>0</v>
      </c>
      <c r="S2" s="1">
        <v>1</v>
      </c>
      <c r="V2" cm="1">
        <f t="array" ref="V2">IF(AND(S$2=1,S$2=S$3:S$7),$C2,0)</f>
        <v>1</v>
      </c>
      <c r="W2" s="2">
        <f ca="1">V2*(0.99+0.02*RAND())</f>
        <v>0.99507628991557284</v>
      </c>
      <c r="X2" s="1"/>
      <c r="AA2" cm="1">
        <f t="array" ref="AA2">IF(AND(X$2=1,X$2=X$3:X$7),$C2,0)</f>
        <v>0</v>
      </c>
      <c r="AB2" s="2">
        <f ca="1">AA2*(0.99+0.02*RAND())</f>
        <v>0</v>
      </c>
    </row>
    <row r="3" spans="1:28">
      <c r="A3" t="s">
        <v>18</v>
      </c>
      <c r="B3" t="s">
        <v>17</v>
      </c>
      <c r="C3">
        <v>1</v>
      </c>
      <c r="D3" s="1">
        <v>1</v>
      </c>
      <c r="G3" cm="1">
        <f t="array" ref="G3">IF(AND(D$2=1,D$2=D$3:D$7),$C3,0)</f>
        <v>1</v>
      </c>
      <c r="H3" s="2">
        <f t="shared" ref="H3:H16" ca="1" si="0">G3*(0.99+0.02*RAND())</f>
        <v>0.99462373734807974</v>
      </c>
      <c r="I3" s="1"/>
      <c r="L3" cm="1">
        <f t="array" ref="L3">IF(AND(I$2=1,I$2=I$3:I$7),$C3,0)</f>
        <v>0</v>
      </c>
      <c r="M3" s="2">
        <f t="shared" ref="M3:M16" ca="1" si="1">L3*(0.99+0.02*RAND())</f>
        <v>0</v>
      </c>
      <c r="N3" s="1"/>
      <c r="Q3" cm="1">
        <f t="array" ref="Q3">IF(AND(N$2=1,N$2=N$3:N$7),$C3,0)</f>
        <v>0</v>
      </c>
      <c r="R3" s="2">
        <f t="shared" ref="R3:R16" ca="1" si="2">Q3*(0.99+0.02*RAND())</f>
        <v>0</v>
      </c>
      <c r="S3" s="1">
        <v>1</v>
      </c>
      <c r="V3" cm="1">
        <f t="array" ref="V3">IF(AND(S$2=1,S$2=S$3:S$7),$C3,0)</f>
        <v>1</v>
      </c>
      <c r="W3" s="2">
        <f t="shared" ref="W3:W16" ca="1" si="3">V3*(0.99+0.02*RAND())</f>
        <v>0.99862126174213306</v>
      </c>
      <c r="X3" s="1"/>
      <c r="AA3" cm="1">
        <f t="array" ref="AA3">IF(AND(X$2=1,X$2=X$3:X$7),$C3,0)</f>
        <v>0</v>
      </c>
      <c r="AB3" s="2">
        <f t="shared" ref="AB3:AB16" ca="1" si="4">AA3*(0.99+0.02*RAND())</f>
        <v>0</v>
      </c>
    </row>
    <row r="4" spans="1:28">
      <c r="A4" t="s">
        <v>19</v>
      </c>
      <c r="B4" t="s">
        <v>17</v>
      </c>
      <c r="C4">
        <v>1</v>
      </c>
      <c r="D4" s="1">
        <v>1</v>
      </c>
      <c r="G4" cm="1">
        <f t="array" ref="G4">IF(AND(D$2=1,D$2=D$3:D$7),$C4,0)</f>
        <v>1</v>
      </c>
      <c r="H4" s="2">
        <f t="shared" ca="1" si="0"/>
        <v>0.99091862077691928</v>
      </c>
      <c r="I4" s="1"/>
      <c r="L4" cm="1">
        <f t="array" ref="L4">IF(AND(I$2=1,I$2=I$3:I$7),$C4,0)</f>
        <v>0</v>
      </c>
      <c r="M4" s="2">
        <f t="shared" ca="1" si="1"/>
        <v>0</v>
      </c>
      <c r="N4" s="1"/>
      <c r="Q4" cm="1">
        <f t="array" ref="Q4">IF(AND(N$2=1,N$2=N$3:N$7),$C4,0)</f>
        <v>0</v>
      </c>
      <c r="R4" s="2">
        <f t="shared" ca="1" si="2"/>
        <v>0</v>
      </c>
      <c r="S4" s="1">
        <v>1</v>
      </c>
      <c r="V4" cm="1">
        <f t="array" ref="V4">IF(AND(S$2=1,S$2=S$3:S$7),$C4,0)</f>
        <v>1</v>
      </c>
      <c r="W4" s="2">
        <f t="shared" ca="1" si="3"/>
        <v>1.0060076138162661</v>
      </c>
      <c r="X4" s="1"/>
      <c r="AA4" cm="1">
        <f t="array" ref="AA4">IF(AND(X$2=1,X$2=X$3:X$7),$C4,0)</f>
        <v>0</v>
      </c>
      <c r="AB4" s="2">
        <f t="shared" ca="1" si="4"/>
        <v>0</v>
      </c>
    </row>
    <row r="5" spans="1:28">
      <c r="A5" t="s">
        <v>20</v>
      </c>
      <c r="B5" t="s">
        <v>17</v>
      </c>
      <c r="C5">
        <v>1</v>
      </c>
      <c r="D5" s="1">
        <v>1</v>
      </c>
      <c r="G5" cm="1">
        <f t="array" ref="G5">IF(AND(D$2=1,D$2=D$3:D$7),$C5,0)</f>
        <v>1</v>
      </c>
      <c r="H5" s="2">
        <f t="shared" ca="1" si="0"/>
        <v>1.0077801277112504</v>
      </c>
      <c r="I5" s="1"/>
      <c r="L5" cm="1">
        <f t="array" ref="L5">IF(AND(I$2=1,I$2=I$3:I$7),$C5,0)</f>
        <v>0</v>
      </c>
      <c r="M5" s="2">
        <f t="shared" ca="1" si="1"/>
        <v>0</v>
      </c>
      <c r="N5" s="1"/>
      <c r="Q5" cm="1">
        <f t="array" ref="Q5">IF(AND(N$2=1,N$2=N$3:N$7),$C5,0)</f>
        <v>0</v>
      </c>
      <c r="R5" s="2">
        <f t="shared" ca="1" si="2"/>
        <v>0</v>
      </c>
      <c r="S5" s="1">
        <v>1</v>
      </c>
      <c r="V5" cm="1">
        <f t="array" ref="V5">IF(AND(S$2=1,S$2=S$3:S$7),$C5,0)</f>
        <v>1</v>
      </c>
      <c r="W5" s="2">
        <f t="shared" ca="1" si="3"/>
        <v>1.0097944418195246</v>
      </c>
      <c r="X5" s="1"/>
      <c r="AA5" cm="1">
        <f t="array" ref="AA5">IF(AND(X$2=1,X$2=X$3:X$7),$C5,0)</f>
        <v>0</v>
      </c>
      <c r="AB5" s="2">
        <f t="shared" ca="1" si="4"/>
        <v>0</v>
      </c>
    </row>
    <row r="6" spans="1:28">
      <c r="A6" t="s">
        <v>21</v>
      </c>
      <c r="B6" t="s">
        <v>17</v>
      </c>
      <c r="C6">
        <v>1</v>
      </c>
      <c r="D6" s="1">
        <v>1</v>
      </c>
      <c r="G6" cm="1">
        <f t="array" ref="G6">IF(AND(D$2=1,D$2=D$3:D$7),$C6,0)</f>
        <v>1</v>
      </c>
      <c r="H6" s="2">
        <f t="shared" ca="1" si="0"/>
        <v>1.0039451659676979</v>
      </c>
      <c r="I6" s="1"/>
      <c r="L6" cm="1">
        <f t="array" ref="L6">IF(AND(I$2=1,I$2=I$3:I$7),$C6,0)</f>
        <v>0</v>
      </c>
      <c r="M6" s="2">
        <f t="shared" ca="1" si="1"/>
        <v>0</v>
      </c>
      <c r="N6" s="1"/>
      <c r="Q6" cm="1">
        <f t="array" ref="Q6">IF(AND(N$2=1,N$2=N$3:N$7),$C6,0)</f>
        <v>0</v>
      </c>
      <c r="R6" s="2">
        <f t="shared" ca="1" si="2"/>
        <v>0</v>
      </c>
      <c r="S6" s="1">
        <v>1</v>
      </c>
      <c r="V6" cm="1">
        <f t="array" ref="V6">IF(AND(S$2=1,S$2=S$3:S$7),$C6,0)</f>
        <v>1</v>
      </c>
      <c r="W6" s="2">
        <f t="shared" ca="1" si="3"/>
        <v>1.0037358842213873</v>
      </c>
      <c r="X6" s="1"/>
      <c r="AA6" cm="1">
        <f t="array" ref="AA6">IF(AND(X$2=1,X$2=X$3:X$7),$C6,0)</f>
        <v>0</v>
      </c>
      <c r="AB6" s="2">
        <f t="shared" ca="1" si="4"/>
        <v>0</v>
      </c>
    </row>
    <row r="7" spans="1:28">
      <c r="A7" t="s">
        <v>22</v>
      </c>
      <c r="B7" t="s">
        <v>17</v>
      </c>
      <c r="C7">
        <v>1</v>
      </c>
      <c r="D7" s="1">
        <v>1</v>
      </c>
      <c r="G7" cm="1">
        <f t="array" ref="G7">IF(AND(D$2=1,D$2=D$3:D$7),$C7,0)</f>
        <v>1</v>
      </c>
      <c r="H7" s="2">
        <f t="shared" ca="1" si="0"/>
        <v>0.9942561747312515</v>
      </c>
      <c r="I7" s="1"/>
      <c r="L7" cm="1">
        <f t="array" ref="L7">IF(AND(I$2=1,I$2=I$3:I$7),$C7,0)</f>
        <v>0</v>
      </c>
      <c r="M7" s="2">
        <f t="shared" ca="1" si="1"/>
        <v>0</v>
      </c>
      <c r="N7" s="1"/>
      <c r="Q7" cm="1">
        <f t="array" ref="Q7">IF(AND(N$2=1,N$2=N$3:N$7),$C7,0)</f>
        <v>0</v>
      </c>
      <c r="R7" s="2">
        <f t="shared" ca="1" si="2"/>
        <v>0</v>
      </c>
      <c r="S7" s="1">
        <v>1</v>
      </c>
      <c r="V7" cm="1">
        <f t="array" ref="V7">IF(AND(S$2=1,S$2=S$3:S$7),$C7,0)</f>
        <v>1</v>
      </c>
      <c r="W7" s="2">
        <f t="shared" ca="1" si="3"/>
        <v>1.004830361742735</v>
      </c>
      <c r="X7" s="1"/>
      <c r="AA7" cm="1">
        <f t="array" ref="AA7">IF(AND(X$2=1,X$2=X$3:X$7),$C7,0)</f>
        <v>0</v>
      </c>
      <c r="AB7" s="2">
        <f t="shared" ca="1" si="4"/>
        <v>0</v>
      </c>
    </row>
    <row r="8" spans="1:28">
      <c r="A8" t="s">
        <v>23</v>
      </c>
      <c r="B8" t="s">
        <v>24</v>
      </c>
      <c r="C8">
        <v>2</v>
      </c>
      <c r="D8" s="1"/>
      <c r="G8">
        <f>IF(AND(E$8=1,E$8=E$9),$C8,0)</f>
        <v>0</v>
      </c>
      <c r="H8" s="2">
        <f t="shared" ca="1" si="0"/>
        <v>0</v>
      </c>
      <c r="I8" s="1"/>
      <c r="J8">
        <v>1</v>
      </c>
      <c r="L8">
        <f>IF(AND(J$8=1,J$8=J$9),$C8,0)</f>
        <v>2</v>
      </c>
      <c r="M8" s="2">
        <f t="shared" ca="1" si="1"/>
        <v>1.9981073094656239</v>
      </c>
      <c r="N8" s="1"/>
      <c r="Q8">
        <f>IF(AND(O$8=1,O$8=O$9),$C8,0)</f>
        <v>0</v>
      </c>
      <c r="R8" s="2">
        <f t="shared" ca="1" si="2"/>
        <v>0</v>
      </c>
      <c r="S8" s="1"/>
      <c r="V8">
        <f>IF(AND(T$8=1,T$8=T$9),$C8,0)</f>
        <v>0</v>
      </c>
      <c r="W8" s="2">
        <f t="shared" ca="1" si="3"/>
        <v>0</v>
      </c>
      <c r="X8" s="1"/>
      <c r="AA8">
        <f>IF(AND(Y$8=1,Y$8=Y$9),$C8,0)</f>
        <v>0</v>
      </c>
      <c r="AB8" s="2">
        <f t="shared" ca="1" si="4"/>
        <v>0</v>
      </c>
    </row>
    <row r="9" spans="1:28">
      <c r="A9" t="s">
        <v>25</v>
      </c>
      <c r="B9" t="s">
        <v>24</v>
      </c>
      <c r="C9">
        <v>2</v>
      </c>
      <c r="D9" s="1"/>
      <c r="G9">
        <f>IF(AND(E$8=1,E$8=E$9),$C9,0)</f>
        <v>0</v>
      </c>
      <c r="H9" s="2">
        <f t="shared" ca="1" si="0"/>
        <v>0</v>
      </c>
      <c r="I9" s="1"/>
      <c r="J9">
        <v>1</v>
      </c>
      <c r="L9">
        <f>IF(AND(J$8=1,J$8=J$9),$C9,0)</f>
        <v>2</v>
      </c>
      <c r="M9" s="2">
        <f t="shared" ca="1" si="1"/>
        <v>1.9938857191014554</v>
      </c>
      <c r="N9" s="1"/>
      <c r="Q9">
        <f>IF(AND(O$8=1,O$8=O$9),$C9,0)</f>
        <v>0</v>
      </c>
      <c r="R9" s="2">
        <f t="shared" ca="1" si="2"/>
        <v>0</v>
      </c>
      <c r="S9" s="1"/>
      <c r="V9">
        <f>IF(AND(T$8=1,T$8=T$9),$C9,0)</f>
        <v>0</v>
      </c>
      <c r="W9" s="2">
        <f t="shared" ca="1" si="3"/>
        <v>0</v>
      </c>
      <c r="X9" s="1"/>
      <c r="AA9">
        <f>IF(AND(Y$8=1,Y$8=Y$9),$C9,0)</f>
        <v>0</v>
      </c>
      <c r="AB9" s="2">
        <f t="shared" ca="1" si="4"/>
        <v>0</v>
      </c>
    </row>
    <row r="10" spans="1:28">
      <c r="A10" t="s">
        <v>26</v>
      </c>
      <c r="B10" t="s">
        <v>27</v>
      </c>
      <c r="C10">
        <v>10</v>
      </c>
      <c r="D10" s="1"/>
      <c r="G10">
        <f t="shared" ref="G10:G16" si="5">IF(F10=1,$C10,0)</f>
        <v>0</v>
      </c>
      <c r="H10" s="2">
        <f t="shared" ca="1" si="0"/>
        <v>0</v>
      </c>
      <c r="I10" s="1"/>
      <c r="L10">
        <f>IF(K10=1,$C10,0)</f>
        <v>0</v>
      </c>
      <c r="M10" s="2">
        <f t="shared" ca="1" si="1"/>
        <v>0</v>
      </c>
      <c r="N10" s="1"/>
      <c r="Q10">
        <f>IF(P10=1,$C10,0)</f>
        <v>0</v>
      </c>
      <c r="R10" s="2">
        <f t="shared" ca="1" si="2"/>
        <v>0</v>
      </c>
      <c r="S10" s="1"/>
      <c r="V10">
        <f>IF(U10=1,$C10,0)</f>
        <v>0</v>
      </c>
      <c r="W10" s="2">
        <f t="shared" ca="1" si="3"/>
        <v>0</v>
      </c>
      <c r="X10" s="1"/>
      <c r="AA10">
        <f>IF(Z10=1,$C10,0)</f>
        <v>0</v>
      </c>
      <c r="AB10" s="2">
        <f t="shared" ca="1" si="4"/>
        <v>0</v>
      </c>
    </row>
    <row r="11" spans="1:28">
      <c r="A11" t="s">
        <v>28</v>
      </c>
      <c r="B11" t="s">
        <v>27</v>
      </c>
      <c r="C11">
        <v>8</v>
      </c>
      <c r="D11" s="1"/>
      <c r="G11">
        <f t="shared" si="5"/>
        <v>0</v>
      </c>
      <c r="H11" s="2">
        <f t="shared" ca="1" si="0"/>
        <v>0</v>
      </c>
      <c r="I11" s="1"/>
      <c r="L11">
        <f t="shared" ref="L11:L16" si="6">IF(K11=1,$C11,0)</f>
        <v>0</v>
      </c>
      <c r="M11" s="2">
        <f t="shared" ca="1" si="1"/>
        <v>0</v>
      </c>
      <c r="N11" s="1"/>
      <c r="Q11">
        <f t="shared" ref="Q11:Q16" si="7">IF(P11=1,$C11,0)</f>
        <v>0</v>
      </c>
      <c r="R11" s="2">
        <f t="shared" ca="1" si="2"/>
        <v>0</v>
      </c>
      <c r="S11" s="1"/>
      <c r="V11">
        <f t="shared" ref="V11:V16" si="8">IF(U11=1,$C11,0)</f>
        <v>0</v>
      </c>
      <c r="W11" s="2">
        <f t="shared" ca="1" si="3"/>
        <v>0</v>
      </c>
      <c r="X11" s="1"/>
      <c r="AA11">
        <f t="shared" ref="AA11:AA16" si="9">IF(Z11=1,$C11,0)</f>
        <v>0</v>
      </c>
      <c r="AB11" s="2">
        <f t="shared" ca="1" si="4"/>
        <v>0</v>
      </c>
    </row>
    <row r="12" spans="1:28">
      <c r="A12" t="s">
        <v>29</v>
      </c>
      <c r="B12" t="s">
        <v>27</v>
      </c>
      <c r="C12">
        <v>6</v>
      </c>
      <c r="D12" s="1"/>
      <c r="G12">
        <f t="shared" si="5"/>
        <v>0</v>
      </c>
      <c r="H12" s="2">
        <f t="shared" ca="1" si="0"/>
        <v>0</v>
      </c>
      <c r="I12" s="1"/>
      <c r="L12">
        <f t="shared" si="6"/>
        <v>0</v>
      </c>
      <c r="M12" s="2">
        <f t="shared" ca="1" si="1"/>
        <v>0</v>
      </c>
      <c r="N12" s="1"/>
      <c r="Q12">
        <f t="shared" si="7"/>
        <v>0</v>
      </c>
      <c r="R12" s="2">
        <f t="shared" ca="1" si="2"/>
        <v>0</v>
      </c>
      <c r="S12" s="1"/>
      <c r="V12">
        <f t="shared" si="8"/>
        <v>0</v>
      </c>
      <c r="W12" s="2">
        <f t="shared" ca="1" si="3"/>
        <v>0</v>
      </c>
      <c r="X12" s="1"/>
      <c r="Z12">
        <v>1</v>
      </c>
      <c r="AA12">
        <f t="shared" si="9"/>
        <v>6</v>
      </c>
      <c r="AB12" s="2">
        <f t="shared" ca="1" si="4"/>
        <v>5.9530827669683104</v>
      </c>
    </row>
    <row r="13" spans="1:28">
      <c r="A13" t="s">
        <v>30</v>
      </c>
      <c r="B13" t="s">
        <v>27</v>
      </c>
      <c r="C13">
        <v>8</v>
      </c>
      <c r="D13" s="1"/>
      <c r="G13">
        <f t="shared" si="5"/>
        <v>0</v>
      </c>
      <c r="H13" s="2">
        <f t="shared" ca="1" si="0"/>
        <v>0</v>
      </c>
      <c r="I13" s="1"/>
      <c r="L13">
        <f t="shared" si="6"/>
        <v>0</v>
      </c>
      <c r="M13" s="2">
        <f t="shared" ca="1" si="1"/>
        <v>0</v>
      </c>
      <c r="N13" s="1"/>
      <c r="Q13">
        <f t="shared" si="7"/>
        <v>0</v>
      </c>
      <c r="R13" s="2">
        <f t="shared" ca="1" si="2"/>
        <v>0</v>
      </c>
      <c r="S13" s="1"/>
      <c r="V13">
        <f t="shared" si="8"/>
        <v>0</v>
      </c>
      <c r="W13" s="2">
        <f t="shared" ca="1" si="3"/>
        <v>0</v>
      </c>
      <c r="X13" s="1"/>
      <c r="AA13">
        <f t="shared" si="9"/>
        <v>0</v>
      </c>
      <c r="AB13" s="2">
        <f t="shared" ca="1" si="4"/>
        <v>0</v>
      </c>
    </row>
    <row r="14" spans="1:28">
      <c r="A14" t="s">
        <v>31</v>
      </c>
      <c r="B14" t="s">
        <v>27</v>
      </c>
      <c r="C14">
        <v>10</v>
      </c>
      <c r="D14" s="1"/>
      <c r="G14">
        <f t="shared" si="5"/>
        <v>0</v>
      </c>
      <c r="H14" s="2">
        <f t="shared" ca="1" si="0"/>
        <v>0</v>
      </c>
      <c r="I14" s="1"/>
      <c r="L14">
        <f t="shared" si="6"/>
        <v>0</v>
      </c>
      <c r="M14" s="2">
        <f t="shared" ca="1" si="1"/>
        <v>0</v>
      </c>
      <c r="N14" s="1"/>
      <c r="P14">
        <v>1</v>
      </c>
      <c r="Q14">
        <f t="shared" si="7"/>
        <v>10</v>
      </c>
      <c r="R14" s="2">
        <f t="shared" ca="1" si="2"/>
        <v>9.9156279435901507</v>
      </c>
      <c r="S14" s="1"/>
      <c r="V14">
        <f t="shared" si="8"/>
        <v>0</v>
      </c>
      <c r="W14" s="2">
        <f t="shared" ca="1" si="3"/>
        <v>0</v>
      </c>
      <c r="X14" s="1"/>
      <c r="AA14">
        <f t="shared" si="9"/>
        <v>0</v>
      </c>
      <c r="AB14" s="2">
        <f t="shared" ca="1" si="4"/>
        <v>0</v>
      </c>
    </row>
    <row r="15" spans="1:28">
      <c r="A15" t="s">
        <v>32</v>
      </c>
      <c r="B15" t="s">
        <v>27</v>
      </c>
      <c r="C15">
        <v>6</v>
      </c>
      <c r="D15" s="1"/>
      <c r="G15">
        <f t="shared" si="5"/>
        <v>0</v>
      </c>
      <c r="H15" s="2">
        <f t="shared" ca="1" si="0"/>
        <v>0</v>
      </c>
      <c r="I15" s="1"/>
      <c r="L15">
        <f t="shared" si="6"/>
        <v>0</v>
      </c>
      <c r="M15" s="2">
        <f t="shared" ca="1" si="1"/>
        <v>0</v>
      </c>
      <c r="N15" s="1"/>
      <c r="Q15">
        <f t="shared" si="7"/>
        <v>0</v>
      </c>
      <c r="R15" s="2">
        <f t="shared" ca="1" si="2"/>
        <v>0</v>
      </c>
      <c r="S15" s="1"/>
      <c r="V15">
        <f t="shared" si="8"/>
        <v>0</v>
      </c>
      <c r="W15" s="2">
        <f t="shared" ca="1" si="3"/>
        <v>0</v>
      </c>
      <c r="X15" s="1"/>
      <c r="Z15">
        <v>1</v>
      </c>
      <c r="AA15">
        <f t="shared" si="9"/>
        <v>6</v>
      </c>
      <c r="AB15" s="2">
        <f t="shared" ca="1" si="4"/>
        <v>5.9422375790492303</v>
      </c>
    </row>
    <row r="16" spans="1:28">
      <c r="A16" t="s">
        <v>33</v>
      </c>
      <c r="B16" t="s">
        <v>27</v>
      </c>
      <c r="C16">
        <v>4</v>
      </c>
      <c r="D16" s="1"/>
      <c r="G16">
        <f t="shared" si="5"/>
        <v>0</v>
      </c>
      <c r="H16" s="2">
        <f t="shared" ca="1" si="0"/>
        <v>0</v>
      </c>
      <c r="I16" s="1"/>
      <c r="L16">
        <f t="shared" si="6"/>
        <v>0</v>
      </c>
      <c r="M16" s="2">
        <f t="shared" ca="1" si="1"/>
        <v>0</v>
      </c>
      <c r="N16" s="1"/>
      <c r="P16">
        <v>1</v>
      </c>
      <c r="Q16">
        <f t="shared" si="7"/>
        <v>4</v>
      </c>
      <c r="R16" s="2">
        <f t="shared" ca="1" si="2"/>
        <v>4.029263960532921</v>
      </c>
      <c r="S16" s="1"/>
      <c r="V16">
        <f t="shared" si="8"/>
        <v>0</v>
      </c>
      <c r="W16" s="2">
        <f t="shared" ca="1" si="3"/>
        <v>0</v>
      </c>
      <c r="X16" s="1"/>
      <c r="Z16">
        <v>1</v>
      </c>
      <c r="AA16">
        <f t="shared" si="9"/>
        <v>4</v>
      </c>
      <c r="AB16" s="2">
        <f t="shared" ca="1" si="4"/>
        <v>4.0195838738713325</v>
      </c>
    </row>
    <row r="17" spans="3:28">
      <c r="C17" s="9" t="s">
        <v>254</v>
      </c>
      <c r="H17" s="6" cm="1">
        <f t="array" aca="1" ref="H17" ca="1">AVERAGE(IF(H2:H16=0,1,H2:H16))</f>
        <v>0.99936543681590395</v>
      </c>
      <c r="M17" s="6" cm="1">
        <f t="array" aca="1" ref="M17" ca="1">AVERAGE(IF(M2:M16=0,1,M2:M16))</f>
        <v>1.1327995352378053</v>
      </c>
      <c r="Q17" s="7"/>
      <c r="R17" s="6" cm="1">
        <f t="array" aca="1" ref="R17" ca="1">AVERAGE(IF(R2:R16=0,1,R2:R16))</f>
        <v>1.7963261269415383</v>
      </c>
      <c r="V17" s="2"/>
      <c r="W17" s="6" cm="1">
        <f t="array" aca="1" ref="W17" ca="1">AVERAGE(IF(W2:W16=0,1,W2:W16))</f>
        <v>1.0012043902171746</v>
      </c>
      <c r="AA17" s="8"/>
      <c r="AB17" s="6" cm="1">
        <f t="array" aca="1" ref="AB17" ca="1">AVERAGE(IF(AB2:AB16=0,1,AB2:AB16))</f>
        <v>1.8609936146592583</v>
      </c>
    </row>
    <row r="18" spans="3:28">
      <c r="C18" s="9" t="s">
        <v>259</v>
      </c>
      <c r="H18" s="6">
        <v>1</v>
      </c>
      <c r="M18" s="6">
        <v>1</v>
      </c>
      <c r="Q18" s="7"/>
      <c r="R18" s="6">
        <v>1</v>
      </c>
      <c r="V18" s="2"/>
      <c r="W18" s="6">
        <v>1</v>
      </c>
      <c r="AA18" s="8"/>
      <c r="AB18" s="6">
        <v>1</v>
      </c>
    </row>
    <row r="19" spans="3:28">
      <c r="C19" s="9" t="s">
        <v>260</v>
      </c>
      <c r="H19" s="6" cm="1">
        <f t="array" ref="H19">SUM($C2:$C16/15)</f>
        <v>4.1333333333333329</v>
      </c>
      <c r="M19" s="6">
        <f>H19</f>
        <v>4.1333333333333329</v>
      </c>
      <c r="Q19" s="7"/>
      <c r="R19" s="6">
        <f>H19</f>
        <v>4.1333333333333329</v>
      </c>
      <c r="V19" s="2"/>
      <c r="W19" s="6">
        <f>H19</f>
        <v>4.1333333333333329</v>
      </c>
      <c r="AA19" s="8"/>
      <c r="AB19" s="6">
        <f>H19</f>
        <v>4.1333333333333329</v>
      </c>
    </row>
    <row r="20" spans="3:28">
      <c r="C20" s="9" t="s">
        <v>256</v>
      </c>
      <c r="H20" s="6">
        <f ca="1">SUM((H17-H18)/(H19-H18))</f>
        <v>-2.0252016513703684E-4</v>
      </c>
      <c r="M20" s="6">
        <f ca="1">SUM((M17-M18)/(M19-M18))</f>
        <v>4.2382830395044251E-2</v>
      </c>
      <c r="R20" s="6">
        <f ca="1">SUM((R17-R18)/(R19-R18))</f>
        <v>0.25414663625793776</v>
      </c>
      <c r="W20" s="6">
        <f ca="1">SUM((W17-W18)/(W19-W18))</f>
        <v>3.8437985654507105E-4</v>
      </c>
      <c r="AB20" s="6">
        <f ca="1">SUM((AB17-AB18)/(AB19-AB18))</f>
        <v>0.27478519616784841</v>
      </c>
    </row>
    <row r="21" spans="3:28">
      <c r="C21" s="9" t="s">
        <v>257</v>
      </c>
      <c r="H21" s="6">
        <f ca="1">1-H20</f>
        <v>1.000202520165137</v>
      </c>
      <c r="M21" s="6">
        <f ca="1">1-M20</f>
        <v>0.9576171696049558</v>
      </c>
      <c r="R21" s="6">
        <f ca="1">1-R20</f>
        <v>0.74585336374206224</v>
      </c>
      <c r="W21" s="6">
        <f ca="1">1-W20</f>
        <v>0.99961562014345495</v>
      </c>
      <c r="AB21" s="6">
        <f ca="1">1-AB20</f>
        <v>0.72521480383215153</v>
      </c>
    </row>
    <row r="22" spans="3:28">
      <c r="C22" s="9"/>
      <c r="H22" s="6"/>
      <c r="M22" s="6"/>
      <c r="R22" s="6"/>
      <c r="W22" s="6"/>
      <c r="AB22" s="6"/>
    </row>
    <row r="23" spans="3:28">
      <c r="C23" s="9" t="s">
        <v>261</v>
      </c>
      <c r="H23" s="6" cm="1">
        <f t="array" aca="1" ref="H23" ca="1">SUM(IF(H2:H16=0,(1-H17)^2,(H2:H16-H17)^2))</f>
        <v>2.155081783200803E-4</v>
      </c>
      <c r="M23" s="6" cm="1">
        <f t="array" aca="1" ref="M23" ca="1">SUM(IF(M2:M16=0,(1-M17)^2,(M2:M16-M17)^2))</f>
        <v>1.7194912754518668</v>
      </c>
      <c r="R23" s="6" cm="1">
        <f t="array" aca="1" ref="R23" ca="1">SUM(IF(R2:R16=0,(1-R17)^2,(R2:R16-R17)^2))</f>
        <v>79.152832264363482</v>
      </c>
      <c r="W23" s="6" cm="1">
        <f t="array" aca="1" ref="W23" ca="1">SUM(IF(W2:W16=0,(1-W17)^2,(W2:W16-W17)^2))</f>
        <v>1.7369724305353994E-4</v>
      </c>
      <c r="AB23" s="6" cm="1">
        <f t="array" aca="1" ref="AB23" ca="1">SUM(IF(AB2:AB16=0,(1-AB17)^2,(AB2:AB16-AB17)^2))</f>
        <v>46.956977888288421</v>
      </c>
    </row>
    <row r="24" spans="3:28">
      <c r="C24" s="9" t="s">
        <v>262</v>
      </c>
      <c r="H24" s="6">
        <f ca="1">H23/(15-1)</f>
        <v>1.5393441308577165E-5</v>
      </c>
      <c r="M24" s="6">
        <f ca="1">M23/(15-1)</f>
        <v>0.12282080538941906</v>
      </c>
      <c r="R24" s="6">
        <f ca="1">R23/(15-1)</f>
        <v>5.65377373316882</v>
      </c>
      <c r="W24" s="6">
        <f ca="1">W23/(15-1)</f>
        <v>1.2406945932395711E-5</v>
      </c>
      <c r="AB24" s="6">
        <f ca="1">AB23/(15-1)</f>
        <v>3.3540698491634586</v>
      </c>
    </row>
    <row r="25" spans="3:28">
      <c r="C25" s="9" t="s">
        <v>263</v>
      </c>
      <c r="H25" s="6">
        <f ca="1">SQRT(H24)</f>
        <v>3.9234476304109327E-3</v>
      </c>
      <c r="M25" s="6">
        <f ca="1">SQRT(M24)</f>
        <v>0.35045799375876568</v>
      </c>
      <c r="R25" s="6">
        <f ca="1">SQRT(R24)</f>
        <v>2.3777665430333608</v>
      </c>
      <c r="W25" s="6">
        <f ca="1">SQRT(W24)</f>
        <v>3.5223494903821955E-3</v>
      </c>
      <c r="AB25" s="6">
        <f ca="1">SQRT(AB24)</f>
        <v>1.8314119823686474</v>
      </c>
    </row>
    <row r="26" spans="3:28">
      <c r="C26" s="9" t="s">
        <v>264</v>
      </c>
      <c r="H26" s="6">
        <f ca="1">R25</f>
        <v>2.3777665430333608</v>
      </c>
      <c r="M26" s="6">
        <f ca="1">R25</f>
        <v>2.3777665430333608</v>
      </c>
      <c r="R26" s="6">
        <f ca="1">R25</f>
        <v>2.3777665430333608</v>
      </c>
      <c r="W26" s="6">
        <f ca="1">R25</f>
        <v>2.3777665430333608</v>
      </c>
      <c r="AB26" s="6">
        <f ca="1">R25</f>
        <v>2.3777665430333608</v>
      </c>
    </row>
    <row r="27" spans="3:28">
      <c r="C27" s="9" t="s">
        <v>265</v>
      </c>
      <c r="H27" s="6">
        <f ca="1">H25/H26</f>
        <v>1.6500558652010125E-3</v>
      </c>
      <c r="M27" s="6">
        <f ca="1">M25/M26</f>
        <v>0.14738957227974112</v>
      </c>
      <c r="R27" s="6">
        <f ca="1">R25/R26</f>
        <v>1</v>
      </c>
      <c r="W27" s="6">
        <f ca="1">W25/W26</f>
        <v>1.4813689345164513E-3</v>
      </c>
      <c r="AB27" s="6">
        <f ca="1">AB25/AB26</f>
        <v>0.77022363180881559</v>
      </c>
    </row>
    <row r="28" spans="3:28">
      <c r="C28" s="9" t="s">
        <v>258</v>
      </c>
      <c r="H28" s="6">
        <f ca="1">1-H27</f>
        <v>0.99834994413479894</v>
      </c>
      <c r="M28" s="6">
        <f ca="1">1-M27</f>
        <v>0.85261042772025886</v>
      </c>
      <c r="R28" s="6">
        <f ca="1">1-R27</f>
        <v>0</v>
      </c>
      <c r="W28" s="6">
        <f ca="1">1-W27</f>
        <v>0.99851863106548355</v>
      </c>
      <c r="AB28" s="6">
        <f ca="1">1-AB27</f>
        <v>0.22977636819118441</v>
      </c>
    </row>
    <row r="29" spans="3:28">
      <c r="C29" s="9" t="s">
        <v>266</v>
      </c>
      <c r="F29" t="s">
        <v>255</v>
      </c>
      <c r="G29" cm="1">
        <f t="array" ref="G29">ROUND(STDEV(IF(G2:G16&gt;0,G2:G16)), 10)</f>
        <v>0</v>
      </c>
      <c r="H29" s="6" cm="1">
        <f t="array" aca="1" ref="H29" ca="1">ROUND(STDEV(IF(H2:H16&gt;0,H2:H16)), 10)</f>
        <v>6.4256998999999999E-3</v>
      </c>
      <c r="K29" t="s">
        <v>255</v>
      </c>
      <c r="L29" cm="1">
        <f t="array" ref="L29">ROUND(STDEV(IF(L2:L16&gt;0,L2:L16)), 10)</f>
        <v>0</v>
      </c>
      <c r="M29" s="6" cm="1">
        <f t="array" aca="1" ref="M29" ca="1">ROUND(STDEV(IF(M2:M16&gt;0,M2:M16)), 10)</f>
        <v>2.9851152000000001E-3</v>
      </c>
      <c r="P29" t="s">
        <v>255</v>
      </c>
      <c r="Q29" s="7" cm="1">
        <f t="array" ref="Q29">ROUND(STDEV(IF(Q2:Q16&gt;0,Q2:Q16)), 10)</f>
        <v>4.2426406870999998</v>
      </c>
      <c r="R29" s="6" cm="1">
        <f t="array" aca="1" ref="R29" ca="1">SUM(1+ROUND(STDEV(IF(R2:R16&gt;0,R2:R16)), 10))</f>
        <v>5.1622878889999999</v>
      </c>
      <c r="U29" t="s">
        <v>255</v>
      </c>
      <c r="V29" s="7" cm="1">
        <f t="array" ref="V29">ROUND(STDEV(IF(V2:V16&gt;0,V2:V16)), 10)</f>
        <v>0</v>
      </c>
      <c r="W29" s="6" cm="1">
        <f t="array" aca="1" ref="W29" ca="1">ROUND(STDEV(IF(W2:W16&gt;0,W2:W16)), 10)</f>
        <v>5.3114920000000001E-3</v>
      </c>
      <c r="Z29" t="s">
        <v>255</v>
      </c>
      <c r="AA29" s="8" cm="1">
        <f t="array" ref="AA29">ROUND(STDEV(IF(AA2:AA16&gt;0,AA2:AA16)), 10)</f>
        <v>1.1547005384</v>
      </c>
      <c r="AB29" s="6" cm="1">
        <f t="array" aca="1" ref="AB29" ca="1">ROUND(STDEV(IF(AB2:AB16&gt;0,AB2:AB16)), 10)</f>
        <v>1.1131885776999999</v>
      </c>
    </row>
    <row r="40" spans="3:26">
      <c r="C40" s="9" t="s">
        <v>301</v>
      </c>
      <c r="S40">
        <f>COUNTIF(S2:S16,"1")</f>
        <v>6</v>
      </c>
      <c r="T40">
        <f>COUNTIF(T2:T16,"1")</f>
        <v>0</v>
      </c>
      <c r="U40">
        <f>COUNTIF(U2:U16,"1")</f>
        <v>0</v>
      </c>
      <c r="X40">
        <f>COUNTIF(X2:X16,"1")</f>
        <v>0</v>
      </c>
      <c r="Y40">
        <f>COUNTIF(Y2:Y16,"1")</f>
        <v>0</v>
      </c>
      <c r="Z40">
        <f>COUNTIF(Z2:Z16,"1")</f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E229B-3D63-42F8-996C-851C95FE429C}">
  <sheetPr codeName="Sheet4"/>
  <dimension ref="A1:AB40"/>
  <sheetViews>
    <sheetView workbookViewId="0">
      <pane ySplit="1" topLeftCell="A2" activePane="bottomLeft" state="frozen"/>
      <selection activeCell="B1" sqref="B1"/>
      <selection pane="bottomLeft" activeCell="AD21" sqref="AD21"/>
    </sheetView>
  </sheetViews>
  <sheetFormatPr defaultRowHeight="13.8" outlineLevelCol="1"/>
  <cols>
    <col min="1" max="1" width="9.69921875" bestFit="1" customWidth="1"/>
    <col min="2" max="2" width="15.19921875" bestFit="1" customWidth="1"/>
    <col min="3" max="3" width="10.59765625" bestFit="1" customWidth="1"/>
    <col min="4" max="4" width="7.3984375" hidden="1" customWidth="1" outlineLevel="1"/>
    <col min="5" max="5" width="8.3984375" hidden="1" customWidth="1" outlineLevel="1"/>
    <col min="6" max="6" width="8.69921875" hidden="1" customWidth="1" outlineLevel="1"/>
    <col min="7" max="7" width="12.59765625" hidden="1" customWidth="1" outlineLevel="1"/>
    <col min="8" max="8" width="13.69921875" customWidth="1" collapsed="1"/>
    <col min="9" max="9" width="7.3984375" hidden="1" customWidth="1" outlineLevel="1"/>
    <col min="10" max="10" width="8.3984375" hidden="1" customWidth="1" outlineLevel="1"/>
    <col min="11" max="11" width="8.69921875" hidden="1" customWidth="1" outlineLevel="1"/>
    <col min="12" max="12" width="12.59765625" hidden="1" customWidth="1" outlineLevel="1"/>
    <col min="13" max="13" width="15.59765625" customWidth="1" collapsed="1"/>
    <col min="14" max="14" width="7.3984375" hidden="1" customWidth="1" outlineLevel="1"/>
    <col min="15" max="15" width="8.3984375" hidden="1" customWidth="1" outlineLevel="1"/>
    <col min="16" max="16" width="8.69921875" hidden="1" customWidth="1" outlineLevel="1"/>
    <col min="17" max="17" width="12.59765625" hidden="1" customWidth="1" outlineLevel="1"/>
    <col min="18" max="18" width="12.59765625" customWidth="1" collapsed="1"/>
    <col min="19" max="19" width="7.3984375" hidden="1" customWidth="1" outlineLevel="1"/>
    <col min="20" max="20" width="8.3984375" hidden="1" customWidth="1" outlineLevel="1"/>
    <col min="21" max="21" width="8.69921875" hidden="1" customWidth="1" outlineLevel="1"/>
    <col min="22" max="22" width="12.59765625" hidden="1" customWidth="1" outlineLevel="1"/>
    <col min="23" max="23" width="12.59765625" customWidth="1" collapsed="1"/>
    <col min="24" max="24" width="7.3984375" hidden="1" customWidth="1" outlineLevel="1"/>
    <col min="25" max="25" width="8.3984375" hidden="1" customWidth="1" outlineLevel="1"/>
    <col min="26" max="26" width="8.69921875" hidden="1" customWidth="1" outlineLevel="1"/>
    <col min="27" max="27" width="12.59765625" hidden="1" customWidth="1" outlineLevel="1"/>
    <col min="28" max="28" width="12.09765625" customWidth="1" collapsed="1"/>
  </cols>
  <sheetData>
    <row r="1" spans="1:28" ht="43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7</v>
      </c>
      <c r="I1" t="s">
        <v>3</v>
      </c>
      <c r="J1" t="s">
        <v>4</v>
      </c>
      <c r="K1" t="s">
        <v>5</v>
      </c>
      <c r="L1" s="3" t="s">
        <v>8</v>
      </c>
      <c r="M1" s="3" t="s">
        <v>9</v>
      </c>
      <c r="N1" t="s">
        <v>3</v>
      </c>
      <c r="O1" t="s">
        <v>4</v>
      </c>
      <c r="P1" t="s">
        <v>5</v>
      </c>
      <c r="Q1" s="3" t="s">
        <v>10</v>
      </c>
      <c r="R1" s="3" t="s">
        <v>11</v>
      </c>
      <c r="S1" t="s">
        <v>3</v>
      </c>
      <c r="T1" t="s">
        <v>4</v>
      </c>
      <c r="U1" t="s">
        <v>5</v>
      </c>
      <c r="V1" s="4" t="s">
        <v>12</v>
      </c>
      <c r="W1" s="4" t="s">
        <v>13</v>
      </c>
      <c r="X1" t="s">
        <v>3</v>
      </c>
      <c r="Y1" t="s">
        <v>4</v>
      </c>
      <c r="Z1" t="s">
        <v>5</v>
      </c>
      <c r="AA1" s="4" t="s">
        <v>14</v>
      </c>
      <c r="AB1" s="5" t="s">
        <v>15</v>
      </c>
    </row>
    <row r="2" spans="1:28">
      <c r="A2" t="s">
        <v>34</v>
      </c>
      <c r="B2" t="s">
        <v>17</v>
      </c>
      <c r="C2">
        <v>1</v>
      </c>
      <c r="D2" s="1">
        <v>1</v>
      </c>
      <c r="G2" cm="1">
        <f t="array" ref="G2">IF(AND(D$2=1,D$3=D$4:D$5),$C2,0)</f>
        <v>1</v>
      </c>
      <c r="H2" s="2">
        <f t="shared" ref="H2:H15" ca="1" si="0">G2*(0.99+0.02*RAND())</f>
        <v>0.99600339813550953</v>
      </c>
      <c r="I2" s="1"/>
      <c r="L2" cm="1">
        <f t="array" ref="L2">IF(AND(I$2=1,I$3=I$4:I$5),$C2,0)</f>
        <v>0</v>
      </c>
      <c r="M2" s="2">
        <f t="shared" ref="M2:M15" ca="1" si="1">L2*(0.99+0.02*RAND())</f>
        <v>0</v>
      </c>
      <c r="N2" s="1"/>
      <c r="Q2" cm="1">
        <f t="array" ref="Q2">IF(AND(N$2=1,N$3=N$4:N$5),$C2,0)</f>
        <v>0</v>
      </c>
      <c r="R2" s="2">
        <f t="shared" ref="R2:R15" ca="1" si="2">Q2*(0.99+0.02*RAND())</f>
        <v>0</v>
      </c>
      <c r="S2" s="1"/>
      <c r="V2" cm="1">
        <f t="array" ref="V2">IF(AND(S$2=1,S$3=S$4:S$5),$C2,0)</f>
        <v>0</v>
      </c>
      <c r="W2" s="2">
        <f t="shared" ref="W2:W15" ca="1" si="3">V2*(0.99+0.02*RAND())</f>
        <v>0</v>
      </c>
      <c r="X2" s="1"/>
      <c r="AA2" cm="1">
        <f t="array" ref="AA2">IF(AND(X$2=1,X$3=X$4:X$5),$C2,0)</f>
        <v>0</v>
      </c>
      <c r="AB2" s="2">
        <f t="shared" ref="AB2:AB15" ca="1" si="4">AA2*(0.99+0.02*RAND())</f>
        <v>0</v>
      </c>
    </row>
    <row r="3" spans="1:28">
      <c r="A3" t="s">
        <v>35</v>
      </c>
      <c r="B3" t="s">
        <v>17</v>
      </c>
      <c r="C3">
        <v>1</v>
      </c>
      <c r="D3" s="1">
        <v>1</v>
      </c>
      <c r="G3" cm="1">
        <f t="array" ref="G3">IF(AND(D$2=1,D$3=D$4:D$5),$C3,0)</f>
        <v>1</v>
      </c>
      <c r="H3" s="2">
        <f t="shared" ca="1" si="0"/>
        <v>1.0042692146288277</v>
      </c>
      <c r="I3" s="1"/>
      <c r="L3" cm="1">
        <f t="array" ref="L3">IF(AND(I$2=1,I$3=I$4:I$5),$C3,0)</f>
        <v>0</v>
      </c>
      <c r="M3" s="2">
        <f t="shared" ca="1" si="1"/>
        <v>0</v>
      </c>
      <c r="N3" s="1"/>
      <c r="Q3" cm="1">
        <f t="array" ref="Q3">IF(AND(N$2=1,N$3=N$4:N$5),$C3,0)</f>
        <v>0</v>
      </c>
      <c r="R3" s="2">
        <f t="shared" ca="1" si="2"/>
        <v>0</v>
      </c>
      <c r="S3" s="1"/>
      <c r="V3" cm="1">
        <f t="array" ref="V3">IF(AND(S$2=1,S$3=S$4:S$5),$C3,0)</f>
        <v>0</v>
      </c>
      <c r="W3" s="2">
        <f t="shared" ca="1" si="3"/>
        <v>0</v>
      </c>
      <c r="X3" s="1"/>
      <c r="AA3" cm="1">
        <f t="array" ref="AA3">IF(AND(X$2=1,X$3=X$4:X$5),$C3,0)</f>
        <v>0</v>
      </c>
      <c r="AB3" s="2">
        <f t="shared" ca="1" si="4"/>
        <v>0</v>
      </c>
    </row>
    <row r="4" spans="1:28">
      <c r="A4" t="s">
        <v>36</v>
      </c>
      <c r="B4" t="s">
        <v>17</v>
      </c>
      <c r="C4">
        <v>1</v>
      </c>
      <c r="D4" s="1">
        <v>1</v>
      </c>
      <c r="G4" cm="1">
        <f t="array" ref="G4">IF(AND(D$2=1,D$3=D$4:D$5),$C4,0)</f>
        <v>1</v>
      </c>
      <c r="H4" s="2">
        <f t="shared" ca="1" si="0"/>
        <v>1.0023123136479981</v>
      </c>
      <c r="I4" s="1"/>
      <c r="L4" cm="1">
        <f t="array" ref="L4">IF(AND(I$2=1,I$3=I$4:I$5),$C4,0)</f>
        <v>0</v>
      </c>
      <c r="M4" s="2">
        <f t="shared" ca="1" si="1"/>
        <v>0</v>
      </c>
      <c r="N4" s="1"/>
      <c r="Q4" cm="1">
        <f t="array" ref="Q4">IF(AND(N$2=1,N$3=N$4:N$5),$C4,0)</f>
        <v>0</v>
      </c>
      <c r="R4" s="2">
        <f t="shared" ca="1" si="2"/>
        <v>0</v>
      </c>
      <c r="S4" s="1"/>
      <c r="V4" cm="1">
        <f t="array" ref="V4">IF(AND(S$2=1,S$3=S$4:S$5),$C4,0)</f>
        <v>0</v>
      </c>
      <c r="W4" s="2">
        <f t="shared" ca="1" si="3"/>
        <v>0</v>
      </c>
      <c r="X4" s="1"/>
      <c r="AA4" cm="1">
        <f t="array" ref="AA4">IF(AND(X$2=1,X$3=X$4:X$5),$C4,0)</f>
        <v>0</v>
      </c>
      <c r="AB4" s="2">
        <f t="shared" ca="1" si="4"/>
        <v>0</v>
      </c>
    </row>
    <row r="5" spans="1:28">
      <c r="A5" t="s">
        <v>37</v>
      </c>
      <c r="B5" t="s">
        <v>17</v>
      </c>
      <c r="C5">
        <v>1</v>
      </c>
      <c r="D5" s="1">
        <v>1</v>
      </c>
      <c r="G5" cm="1">
        <f t="array" ref="G5">IF(AND(D$2=1,D$3=D$4:D$5),$C5,0)</f>
        <v>1</v>
      </c>
      <c r="H5" s="2">
        <f t="shared" ca="1" si="0"/>
        <v>1.0012305475003291</v>
      </c>
      <c r="I5" s="1"/>
      <c r="L5" cm="1">
        <f t="array" ref="L5">IF(AND(I$2=1,I$3=I$4:I$5),$C5,0)</f>
        <v>0</v>
      </c>
      <c r="M5" s="2">
        <f t="shared" ca="1" si="1"/>
        <v>0</v>
      </c>
      <c r="N5" s="1"/>
      <c r="Q5" cm="1">
        <f t="array" ref="Q5">IF(AND(N$2=1,N$3=N$4:N$5),$C5,0)</f>
        <v>0</v>
      </c>
      <c r="R5" s="2">
        <f t="shared" ca="1" si="2"/>
        <v>0</v>
      </c>
      <c r="S5" s="1"/>
      <c r="V5" cm="1">
        <f t="array" ref="V5">IF(AND(S$2=1,S$3=S$4:S$5),$C5,0)</f>
        <v>0</v>
      </c>
      <c r="W5" s="2">
        <f t="shared" ca="1" si="3"/>
        <v>0</v>
      </c>
      <c r="X5" s="1"/>
      <c r="AA5" cm="1">
        <f t="array" ref="AA5">IF(AND(X$2=1,X$3=X$4:X$5),$C5,0)</f>
        <v>0</v>
      </c>
      <c r="AB5" s="2">
        <f t="shared" ca="1" si="4"/>
        <v>0</v>
      </c>
    </row>
    <row r="6" spans="1:28">
      <c r="A6" t="s">
        <v>38</v>
      </c>
      <c r="B6" t="s">
        <v>24</v>
      </c>
      <c r="C6">
        <v>2</v>
      </c>
      <c r="D6" s="1"/>
      <c r="G6" cm="1">
        <f t="array" ref="G6">IF(AND(E$6=1,E$6=E$7:E$9),$C6,0)</f>
        <v>0</v>
      </c>
      <c r="H6" s="2">
        <f t="shared" ca="1" si="0"/>
        <v>0</v>
      </c>
      <c r="I6" s="1"/>
      <c r="J6">
        <v>1</v>
      </c>
      <c r="L6" cm="1">
        <f t="array" ref="L6">IF(AND(J$6=1,J$6=J$7:J$9),$C6,0)</f>
        <v>2</v>
      </c>
      <c r="M6" s="2">
        <f t="shared" ca="1" si="1"/>
        <v>2.0146787158413546</v>
      </c>
      <c r="N6" s="1"/>
      <c r="Q6" cm="1">
        <f t="array" ref="Q6">IF(AND(O$6=1,O$6=O$7:O$9),$C6,0)</f>
        <v>0</v>
      </c>
      <c r="R6" s="2">
        <f t="shared" ca="1" si="2"/>
        <v>0</v>
      </c>
      <c r="S6" s="1"/>
      <c r="T6">
        <v>1</v>
      </c>
      <c r="V6" cm="1">
        <f t="array" ref="V6">IF(AND(T$6=1,T$6=T$7:T$9),$C6,0)</f>
        <v>2</v>
      </c>
      <c r="W6" s="2">
        <f t="shared" ca="1" si="3"/>
        <v>1.9840457096143269</v>
      </c>
      <c r="X6" s="1"/>
      <c r="AA6" cm="1">
        <f t="array" ref="AA6">IF(AND(Y$6=1,Y$6=Y$7:Y$9),$C6,0)</f>
        <v>0</v>
      </c>
      <c r="AB6" s="2">
        <f t="shared" ca="1" si="4"/>
        <v>0</v>
      </c>
    </row>
    <row r="7" spans="1:28">
      <c r="A7" t="s">
        <v>39</v>
      </c>
      <c r="B7" t="s">
        <v>24</v>
      </c>
      <c r="C7">
        <v>2</v>
      </c>
      <c r="D7" s="1"/>
      <c r="G7" cm="1">
        <f t="array" ref="G7">IF(AND(E$6=1,E$6=E$7:E$9),$C7,0)</f>
        <v>0</v>
      </c>
      <c r="H7" s="2">
        <f t="shared" ca="1" si="0"/>
        <v>0</v>
      </c>
      <c r="I7" s="1"/>
      <c r="J7">
        <v>1</v>
      </c>
      <c r="L7" cm="1">
        <f t="array" ref="L7">IF(AND(J$6=1,J$6=J$7:J$9),$C7,0)</f>
        <v>2</v>
      </c>
      <c r="M7" s="2">
        <f t="shared" ca="1" si="1"/>
        <v>1.9831850821169741</v>
      </c>
      <c r="N7" s="1"/>
      <c r="Q7" cm="1">
        <f t="array" ref="Q7">IF(AND(O$6=1,O$6=O$7:O$9),$C7,0)</f>
        <v>0</v>
      </c>
      <c r="R7" s="2">
        <f t="shared" ca="1" si="2"/>
        <v>0</v>
      </c>
      <c r="S7" s="1"/>
      <c r="T7">
        <v>1</v>
      </c>
      <c r="V7" cm="1">
        <f t="array" ref="V7">IF(AND(T$6=1,T$6=T$7:T$9),$C7,0)</f>
        <v>2</v>
      </c>
      <c r="W7" s="2">
        <f t="shared" ca="1" si="3"/>
        <v>1.9832623163324319</v>
      </c>
      <c r="X7" s="1"/>
      <c r="AA7" cm="1">
        <f t="array" ref="AA7">IF(AND(Y$6=1,Y$6=Y$7:Y$9),$C7,0)</f>
        <v>0</v>
      </c>
      <c r="AB7" s="2">
        <f t="shared" ca="1" si="4"/>
        <v>0</v>
      </c>
    </row>
    <row r="8" spans="1:28">
      <c r="A8" t="s">
        <v>40</v>
      </c>
      <c r="B8" t="s">
        <v>24</v>
      </c>
      <c r="C8">
        <v>2</v>
      </c>
      <c r="D8" s="1"/>
      <c r="G8" cm="1">
        <f t="array" ref="G8">IF(AND(E$6=1,E$6=E$7:E$9),$C8,0)</f>
        <v>0</v>
      </c>
      <c r="H8" s="2">
        <f t="shared" ca="1" si="0"/>
        <v>0</v>
      </c>
      <c r="I8" s="1"/>
      <c r="J8">
        <v>1</v>
      </c>
      <c r="L8" cm="1">
        <f t="array" ref="L8">IF(AND(J$6=1,J$6=J$7:J$9),$C8,0)</f>
        <v>2</v>
      </c>
      <c r="M8" s="2">
        <f t="shared" ca="1" si="1"/>
        <v>2.0164696822582493</v>
      </c>
      <c r="N8" s="1"/>
      <c r="Q8" cm="1">
        <f t="array" ref="Q8">IF(AND(O$6=1,O$6=O$7:O$9),$C8,0)</f>
        <v>0</v>
      </c>
      <c r="R8" s="2">
        <f t="shared" ca="1" si="2"/>
        <v>0</v>
      </c>
      <c r="S8" s="1"/>
      <c r="T8">
        <v>1</v>
      </c>
      <c r="V8" cm="1">
        <f t="array" ref="V8">IF(AND(T$6=1,T$6=T$7:T$9),$C8,0)</f>
        <v>2</v>
      </c>
      <c r="W8" s="2">
        <f t="shared" ca="1" si="3"/>
        <v>2.0125053550528675</v>
      </c>
      <c r="X8" s="1"/>
      <c r="AA8" cm="1">
        <f t="array" ref="AA8">IF(AND(Y$6=1,Y$6=Y$7:Y$9),$C8,0)</f>
        <v>0</v>
      </c>
      <c r="AB8" s="2">
        <f t="shared" ca="1" si="4"/>
        <v>0</v>
      </c>
    </row>
    <row r="9" spans="1:28">
      <c r="A9" t="s">
        <v>41</v>
      </c>
      <c r="B9" t="s">
        <v>24</v>
      </c>
      <c r="C9">
        <v>2</v>
      </c>
      <c r="D9" s="1"/>
      <c r="G9" cm="1">
        <f t="array" ref="G9">IF(AND(E$6=1,E$6=E$7:E$9),$C9,0)</f>
        <v>0</v>
      </c>
      <c r="H9" s="2">
        <f t="shared" ca="1" si="0"/>
        <v>0</v>
      </c>
      <c r="I9" s="1"/>
      <c r="J9">
        <v>1</v>
      </c>
      <c r="L9" cm="1">
        <f t="array" ref="L9">IF(AND(J$6=1,J$6=J$7:J$9),$C9,0)</f>
        <v>2</v>
      </c>
      <c r="M9" s="2">
        <f t="shared" ca="1" si="1"/>
        <v>2.0159606125178686</v>
      </c>
      <c r="N9" s="1"/>
      <c r="Q9" cm="1">
        <f t="array" ref="Q9">IF(AND(O$6=1,O$6=O$7:O$9),$C9,0)</f>
        <v>0</v>
      </c>
      <c r="R9" s="2">
        <f t="shared" ca="1" si="2"/>
        <v>0</v>
      </c>
      <c r="S9" s="1"/>
      <c r="T9">
        <v>1</v>
      </c>
      <c r="V9" cm="1">
        <f t="array" ref="V9">IF(AND(T$6=1,T$6=T$7:T$9),$C9,0)</f>
        <v>2</v>
      </c>
      <c r="W9" s="2">
        <f t="shared" ca="1" si="3"/>
        <v>2.0081993887513239</v>
      </c>
      <c r="X9" s="1"/>
      <c r="AA9" cm="1">
        <f t="array" ref="AA9">IF(AND(Y$6=1,Y$6=Y$7:Y$9),$C9,0)</f>
        <v>0</v>
      </c>
      <c r="AB9" s="2">
        <f t="shared" ca="1" si="4"/>
        <v>0</v>
      </c>
    </row>
    <row r="10" spans="1:28">
      <c r="A10" t="s">
        <v>42</v>
      </c>
      <c r="B10" t="s">
        <v>27</v>
      </c>
      <c r="C10">
        <v>10</v>
      </c>
      <c r="D10" s="1"/>
      <c r="G10">
        <f t="shared" ref="G10:G15" si="5">IF(F10=1,$C10,0)</f>
        <v>0</v>
      </c>
      <c r="H10" s="2">
        <f t="shared" ca="1" si="0"/>
        <v>0</v>
      </c>
      <c r="I10" s="1"/>
      <c r="L10">
        <f t="shared" ref="L10:L15" si="6">IF(K10=1,$C10,0)</f>
        <v>0</v>
      </c>
      <c r="M10" s="2">
        <f t="shared" ca="1" si="1"/>
        <v>0</v>
      </c>
      <c r="N10" s="1"/>
      <c r="P10">
        <v>1</v>
      </c>
      <c r="Q10">
        <f t="shared" ref="Q10:Q15" si="7">IF(P10=1,$C10,0)</f>
        <v>10</v>
      </c>
      <c r="R10" s="2">
        <f t="shared" ca="1" si="2"/>
        <v>10.027205542536375</v>
      </c>
      <c r="S10" s="1"/>
      <c r="V10">
        <f t="shared" ref="V10:V15" si="8">IF(U10=1,$C10,0)</f>
        <v>0</v>
      </c>
      <c r="W10" s="2">
        <f t="shared" ca="1" si="3"/>
        <v>0</v>
      </c>
      <c r="X10" s="1"/>
      <c r="AA10">
        <f t="shared" ref="AA10:AA15" si="9">IF(Z10=1,$C10,0)</f>
        <v>0</v>
      </c>
      <c r="AB10" s="2">
        <f t="shared" ca="1" si="4"/>
        <v>0</v>
      </c>
    </row>
    <row r="11" spans="1:28">
      <c r="A11" t="s">
        <v>43</v>
      </c>
      <c r="B11" t="s">
        <v>27</v>
      </c>
      <c r="C11">
        <v>6</v>
      </c>
      <c r="D11" s="1"/>
      <c r="G11">
        <f t="shared" si="5"/>
        <v>0</v>
      </c>
      <c r="H11" s="2">
        <f t="shared" ca="1" si="0"/>
        <v>0</v>
      </c>
      <c r="I11" s="1"/>
      <c r="L11">
        <f t="shared" si="6"/>
        <v>0</v>
      </c>
      <c r="M11" s="2">
        <f t="shared" ca="1" si="1"/>
        <v>0</v>
      </c>
      <c r="N11" s="1"/>
      <c r="Q11">
        <f t="shared" si="7"/>
        <v>0</v>
      </c>
      <c r="R11" s="2">
        <f t="shared" ca="1" si="2"/>
        <v>0</v>
      </c>
      <c r="S11" s="1"/>
      <c r="V11">
        <f t="shared" si="8"/>
        <v>0</v>
      </c>
      <c r="W11" s="2">
        <f t="shared" ca="1" si="3"/>
        <v>0</v>
      </c>
      <c r="X11" s="1"/>
      <c r="AA11">
        <f t="shared" si="9"/>
        <v>0</v>
      </c>
      <c r="AB11" s="2">
        <f t="shared" ca="1" si="4"/>
        <v>0</v>
      </c>
    </row>
    <row r="12" spans="1:28">
      <c r="A12" t="s">
        <v>44</v>
      </c>
      <c r="B12" t="s">
        <v>27</v>
      </c>
      <c r="C12">
        <v>8</v>
      </c>
      <c r="D12" s="1"/>
      <c r="G12">
        <f t="shared" si="5"/>
        <v>0</v>
      </c>
      <c r="H12" s="2">
        <f t="shared" ca="1" si="0"/>
        <v>0</v>
      </c>
      <c r="I12" s="1"/>
      <c r="L12">
        <f t="shared" si="6"/>
        <v>0</v>
      </c>
      <c r="M12" s="2">
        <f t="shared" ca="1" si="1"/>
        <v>0</v>
      </c>
      <c r="N12" s="1"/>
      <c r="Q12">
        <f t="shared" si="7"/>
        <v>0</v>
      </c>
      <c r="R12" s="2">
        <f t="shared" ca="1" si="2"/>
        <v>0</v>
      </c>
      <c r="S12" s="1"/>
      <c r="V12">
        <f t="shared" si="8"/>
        <v>0</v>
      </c>
      <c r="W12" s="2">
        <f t="shared" ca="1" si="3"/>
        <v>0</v>
      </c>
      <c r="X12" s="1"/>
      <c r="AA12">
        <f t="shared" si="9"/>
        <v>0</v>
      </c>
      <c r="AB12" s="2">
        <f t="shared" ca="1" si="4"/>
        <v>0</v>
      </c>
    </row>
    <row r="13" spans="1:28">
      <c r="A13" t="s">
        <v>45</v>
      </c>
      <c r="B13" t="s">
        <v>27</v>
      </c>
      <c r="C13">
        <v>10</v>
      </c>
      <c r="D13" s="1"/>
      <c r="G13">
        <f t="shared" si="5"/>
        <v>0</v>
      </c>
      <c r="H13" s="2">
        <f t="shared" ca="1" si="0"/>
        <v>0</v>
      </c>
      <c r="I13" s="1"/>
      <c r="L13">
        <f t="shared" si="6"/>
        <v>0</v>
      </c>
      <c r="M13" s="2">
        <f t="shared" ca="1" si="1"/>
        <v>0</v>
      </c>
      <c r="N13" s="1"/>
      <c r="Q13">
        <f t="shared" si="7"/>
        <v>0</v>
      </c>
      <c r="R13" s="2">
        <f t="shared" ca="1" si="2"/>
        <v>0</v>
      </c>
      <c r="S13" s="1"/>
      <c r="V13">
        <f t="shared" si="8"/>
        <v>0</v>
      </c>
      <c r="W13" s="2">
        <f t="shared" ca="1" si="3"/>
        <v>0</v>
      </c>
      <c r="X13" s="1"/>
      <c r="AA13">
        <f t="shared" si="9"/>
        <v>0</v>
      </c>
      <c r="AB13" s="2">
        <f t="shared" ca="1" si="4"/>
        <v>0</v>
      </c>
    </row>
    <row r="14" spans="1:28">
      <c r="A14" t="s">
        <v>46</v>
      </c>
      <c r="B14" t="s">
        <v>27</v>
      </c>
      <c r="C14">
        <v>6</v>
      </c>
      <c r="D14" s="1"/>
      <c r="G14">
        <f t="shared" si="5"/>
        <v>0</v>
      </c>
      <c r="H14" s="2">
        <f t="shared" ca="1" si="0"/>
        <v>0</v>
      </c>
      <c r="I14" s="1"/>
      <c r="L14">
        <f t="shared" si="6"/>
        <v>0</v>
      </c>
      <c r="M14" s="2">
        <f t="shared" ca="1" si="1"/>
        <v>0</v>
      </c>
      <c r="N14" s="1"/>
      <c r="Q14">
        <f t="shared" si="7"/>
        <v>0</v>
      </c>
      <c r="R14" s="2">
        <f t="shared" ca="1" si="2"/>
        <v>0</v>
      </c>
      <c r="S14" s="1"/>
      <c r="V14">
        <f t="shared" si="8"/>
        <v>0</v>
      </c>
      <c r="W14" s="2">
        <f t="shared" ca="1" si="3"/>
        <v>0</v>
      </c>
      <c r="X14" s="1"/>
      <c r="Z14">
        <v>1</v>
      </c>
      <c r="AA14">
        <f t="shared" si="9"/>
        <v>6</v>
      </c>
      <c r="AB14" s="2">
        <f t="shared" ca="1" si="4"/>
        <v>6.0177525404849472</v>
      </c>
    </row>
    <row r="15" spans="1:28">
      <c r="A15" t="s">
        <v>47</v>
      </c>
      <c r="B15" t="s">
        <v>27</v>
      </c>
      <c r="C15">
        <v>4</v>
      </c>
      <c r="D15" s="1"/>
      <c r="G15">
        <f t="shared" si="5"/>
        <v>0</v>
      </c>
      <c r="H15" s="2">
        <f t="shared" ca="1" si="0"/>
        <v>0</v>
      </c>
      <c r="I15" s="1"/>
      <c r="L15">
        <f t="shared" si="6"/>
        <v>0</v>
      </c>
      <c r="M15" s="2">
        <f t="shared" ca="1" si="1"/>
        <v>0</v>
      </c>
      <c r="N15" s="1"/>
      <c r="P15">
        <v>1</v>
      </c>
      <c r="Q15">
        <f t="shared" si="7"/>
        <v>4</v>
      </c>
      <c r="R15" s="2">
        <f t="shared" ca="1" si="2"/>
        <v>3.9961632776248024</v>
      </c>
      <c r="S15" s="1"/>
      <c r="V15">
        <f t="shared" si="8"/>
        <v>0</v>
      </c>
      <c r="W15" s="2">
        <f t="shared" ca="1" si="3"/>
        <v>0</v>
      </c>
      <c r="X15" s="1"/>
      <c r="Z15">
        <v>1</v>
      </c>
      <c r="AA15">
        <f t="shared" si="9"/>
        <v>4</v>
      </c>
      <c r="AB15" s="2">
        <f t="shared" ca="1" si="4"/>
        <v>4.0180016643297067</v>
      </c>
    </row>
    <row r="16" spans="1:28">
      <c r="C16" s="9" t="s">
        <v>254</v>
      </c>
      <c r="H16" s="6" cm="1">
        <f t="array" aca="1" ref="H16" ca="1">AVERAGE(IF(H2:H15=0,1,H2:H15))</f>
        <v>1.0002725338509046</v>
      </c>
      <c r="M16" s="6" cm="1">
        <f t="array" aca="1" ref="M16" ca="1">AVERAGE(IF(M2:M15=0,1,M2:M15))</f>
        <v>1.2878781494810319</v>
      </c>
      <c r="Q16" s="7"/>
      <c r="R16" s="6" cm="1">
        <f t="array" aca="1" ref="R16" ca="1">AVERAGE(IF(R2:R15=0,1,R2:R15))</f>
        <v>1.8588120585829413</v>
      </c>
      <c r="V16" s="2"/>
      <c r="W16" s="6" cm="1">
        <f t="array" aca="1" ref="W16" ca="1">AVERAGE(IF(W2:W15=0,1,W2:W15))</f>
        <v>1.2848580549822108</v>
      </c>
      <c r="AA16" s="8"/>
      <c r="AB16" s="6" cm="1">
        <f t="array" aca="1" ref="AB16" ca="1">AVERAGE(IF(AB2:AB15=0,1,AB2:AB15))</f>
        <v>1.5739824432010467</v>
      </c>
    </row>
    <row r="17" spans="3:28">
      <c r="C17" s="9" t="s">
        <v>259</v>
      </c>
      <c r="H17" s="6">
        <v>1</v>
      </c>
      <c r="M17" s="6">
        <v>1</v>
      </c>
      <c r="Q17" s="7"/>
      <c r="R17" s="6">
        <v>1</v>
      </c>
      <c r="V17" s="2"/>
      <c r="W17" s="6">
        <v>1</v>
      </c>
      <c r="AA17" s="8"/>
      <c r="AB17" s="6">
        <v>1</v>
      </c>
    </row>
    <row r="18" spans="3:28">
      <c r="C18" s="9" t="s">
        <v>260</v>
      </c>
      <c r="H18" s="6" cm="1">
        <f t="array" ref="H18">SUM($C2:$C15/14)</f>
        <v>3.9999999999999996</v>
      </c>
      <c r="M18" s="6">
        <f>H18</f>
        <v>3.9999999999999996</v>
      </c>
      <c r="Q18" s="7"/>
      <c r="R18" s="6">
        <f>H18</f>
        <v>3.9999999999999996</v>
      </c>
      <c r="V18" s="2"/>
      <c r="W18" s="6">
        <f>H18</f>
        <v>3.9999999999999996</v>
      </c>
      <c r="AA18" s="8"/>
      <c r="AB18" s="6">
        <f>H18</f>
        <v>3.9999999999999996</v>
      </c>
    </row>
    <row r="19" spans="3:28">
      <c r="C19" s="9" t="s">
        <v>256</v>
      </c>
      <c r="H19" s="6">
        <f ca="1">SUM((H16-H17)/(H18-H17))</f>
        <v>9.0844616968214608E-5</v>
      </c>
      <c r="M19" s="6">
        <f ca="1">SUM((M16-M17)/(M18-M17))</f>
        <v>9.595938316034397E-2</v>
      </c>
      <c r="R19" s="6">
        <f ca="1">SUM((R16-R17)/(R18-R17))</f>
        <v>0.28627068619431378</v>
      </c>
      <c r="W19" s="6">
        <f ca="1">SUM((W16-W17)/(W18-W17))</f>
        <v>9.4952684994070294E-2</v>
      </c>
      <c r="AB19" s="6">
        <f ca="1">SUM((AB16-AB17)/(AB18-AB17))</f>
        <v>0.19132748106701561</v>
      </c>
    </row>
    <row r="20" spans="3:28">
      <c r="C20" s="9" t="s">
        <v>257</v>
      </c>
      <c r="H20" s="6">
        <f ca="1">1-H19</f>
        <v>0.99990915538303182</v>
      </c>
      <c r="M20" s="6">
        <f ca="1">1-M19</f>
        <v>0.90404061683965597</v>
      </c>
      <c r="R20" s="6">
        <f ca="1">1-R19</f>
        <v>0.71372931380568616</v>
      </c>
      <c r="W20" s="6">
        <f ca="1">1-W19</f>
        <v>0.90504731500592972</v>
      </c>
      <c r="AB20" s="6">
        <f ca="1">1-AB19</f>
        <v>0.80867251893298442</v>
      </c>
    </row>
    <row r="21" spans="3:28">
      <c r="C21" s="9"/>
      <c r="H21" s="6"/>
      <c r="M21" s="6"/>
      <c r="R21" s="6"/>
      <c r="W21" s="6"/>
      <c r="AB21" s="6"/>
    </row>
    <row r="22" spans="3:28">
      <c r="C22" s="9" t="s">
        <v>261</v>
      </c>
      <c r="H22" s="6" cm="1">
        <f t="array" aca="1" ref="H22" ca="1">SUM(IF(H2:H15=0,(1-H16)^2,(H2:H15-H16)^2))</f>
        <v>4.0020215769085033E-5</v>
      </c>
      <c r="M22" s="6" cm="1">
        <f t="array" aca="1" ref="M22" ca="1">SUM(IF(M2:M15=0,(1-M16)^2,(M2:M15-M16)^2))</f>
        <v>2.901378777935963</v>
      </c>
      <c r="R22" s="6" cm="1">
        <f t="array" aca="1" ref="R22" ca="1">SUM(IF(R2:R15=0,(1-R16)^2,(R2:R15-R16)^2))</f>
        <v>80.141620165842255</v>
      </c>
      <c r="W22" s="6" cm="1">
        <f t="array" aca="1" ref="W22" ca="1">SUM(IF(W2:W15=0,(1-W16)^2,(W2:W15-W16)^2))</f>
        <v>2.8407662819835844</v>
      </c>
      <c r="AB22" s="6" cm="1">
        <f t="array" aca="1" ref="AB22" ca="1">SUM(IF(AB2:AB15=0,(1-AB16)^2,(AB2:AB15-AB16)^2))</f>
        <v>29.673792771997427</v>
      </c>
    </row>
    <row r="23" spans="3:28">
      <c r="C23" s="9" t="s">
        <v>262</v>
      </c>
      <c r="H23" s="6">
        <f ca="1">H22/(14-1)</f>
        <v>3.0784781360834642E-6</v>
      </c>
      <c r="M23" s="6">
        <f ca="1">M22/(14-1)</f>
        <v>0.223182982918151</v>
      </c>
      <c r="R23" s="6">
        <f ca="1">R22/(14-1)</f>
        <v>6.1647400127570968</v>
      </c>
      <c r="W23" s="6">
        <f ca="1">W22/(14-1)</f>
        <v>0.21852048322950648</v>
      </c>
      <c r="AB23" s="6">
        <f ca="1">AB22/(14-1)</f>
        <v>2.2825994439998021</v>
      </c>
    </row>
    <row r="24" spans="3:28">
      <c r="C24" s="9" t="s">
        <v>263</v>
      </c>
      <c r="H24" s="6">
        <f ca="1">SQRT(H23)</f>
        <v>1.7545592426827497E-3</v>
      </c>
      <c r="M24" s="6">
        <f ca="1">SQRT(M23)</f>
        <v>0.47242246233445651</v>
      </c>
      <c r="R24" s="6">
        <f ca="1">SQRT(R23)</f>
        <v>2.4828894483559063</v>
      </c>
      <c r="W24" s="6">
        <f ca="1">SQRT(W23)</f>
        <v>0.46746174520436051</v>
      </c>
      <c r="AB24" s="6">
        <f ca="1">SQRT(AB23)</f>
        <v>1.5108274037757596</v>
      </c>
    </row>
    <row r="25" spans="3:28">
      <c r="C25" s="9" t="s">
        <v>264</v>
      </c>
      <c r="H25" s="6">
        <f ca="1">R24</f>
        <v>2.4828894483559063</v>
      </c>
      <c r="M25" s="6">
        <f ca="1">R24</f>
        <v>2.4828894483559063</v>
      </c>
      <c r="R25" s="6">
        <f ca="1">R24</f>
        <v>2.4828894483559063</v>
      </c>
      <c r="W25" s="6">
        <f ca="1">R24</f>
        <v>2.4828894483559063</v>
      </c>
      <c r="AB25" s="6">
        <f ca="1">R24</f>
        <v>2.4828894483559063</v>
      </c>
    </row>
    <row r="26" spans="3:28">
      <c r="C26" s="9" t="s">
        <v>265</v>
      </c>
      <c r="H26" s="6">
        <f ca="1">H24/H25</f>
        <v>7.0666023565590702E-4</v>
      </c>
      <c r="M26" s="6">
        <f ca="1">M24/M25</f>
        <v>0.19027124330778411</v>
      </c>
      <c r="R26" s="6">
        <f ca="1">R24/R25</f>
        <v>1</v>
      </c>
      <c r="W26" s="6">
        <f ca="1">W24/W25</f>
        <v>0.18827328196746715</v>
      </c>
      <c r="AB26" s="6">
        <f ca="1">AB24/AB25</f>
        <v>0.60849563993925848</v>
      </c>
    </row>
    <row r="27" spans="3:28">
      <c r="C27" s="9" t="s">
        <v>258</v>
      </c>
      <c r="H27" s="6">
        <f ca="1">1-H26</f>
        <v>0.99929333976434409</v>
      </c>
      <c r="M27" s="6">
        <f ca="1">1-M26</f>
        <v>0.80972875669221589</v>
      </c>
      <c r="R27" s="6">
        <f ca="1">1-R26</f>
        <v>0</v>
      </c>
      <c r="W27" s="6">
        <f ca="1">1-W26</f>
        <v>0.81172671803253282</v>
      </c>
      <c r="AB27" s="6">
        <f ca="1">1-AB26</f>
        <v>0.39150436006074152</v>
      </c>
    </row>
    <row r="28" spans="3:28">
      <c r="C28" s="9" t="s">
        <v>266</v>
      </c>
      <c r="F28" t="s">
        <v>255</v>
      </c>
      <c r="G28" cm="1">
        <f t="array" ref="G28">ROUND(STDEV(IF(G2:G15&gt;0,G2:G15)), 10)</f>
        <v>0</v>
      </c>
      <c r="H28" s="6" cm="1">
        <f t="array" aca="1" ref="H28" ca="1">ROUND(STDEV(IF(H2:H15&gt;0,H2:H15)), 10)</f>
        <v>3.531789E-3</v>
      </c>
      <c r="K28" t="s">
        <v>255</v>
      </c>
      <c r="L28" cm="1">
        <f t="array" ref="L28">ROUND(STDEV(IF(L2:L15&gt;0,L2:L15)), 10)</f>
        <v>0</v>
      </c>
      <c r="M28" s="6" cm="1">
        <f t="array" aca="1" ref="M28" ca="1">ROUND(STDEV(IF(M2:M15&gt;0,M2:M15)), 10)</f>
        <v>1.62764117E-2</v>
      </c>
      <c r="P28" t="s">
        <v>255</v>
      </c>
      <c r="Q28" s="7" cm="1">
        <f t="array" ref="Q28">ROUND(STDEV(IF(Q2:Q15&gt;0,Q2:Q15)), 10)</f>
        <v>4.2426406870999998</v>
      </c>
      <c r="R28" s="6" cm="1">
        <f t="array" aca="1" ref="R28" ca="1">SUM(1+ROUND(STDEV(IF(R2:R15&gt;0,R2:R15)), 10))</f>
        <v>5.2645908831000003</v>
      </c>
      <c r="U28" t="s">
        <v>255</v>
      </c>
      <c r="V28" s="7" cm="1">
        <f t="array" ref="V28">ROUND(STDEV(IF(V2:V15&gt;0,V2:V15)), 10)</f>
        <v>0</v>
      </c>
      <c r="W28" s="6" cm="1">
        <f t="array" aca="1" ref="W28" ca="1">ROUND(STDEV(IF(W2:W15&gt;0,W2:W15)), 10)</f>
        <v>1.5517515900000001E-2</v>
      </c>
      <c r="Z28" t="s">
        <v>255</v>
      </c>
      <c r="AA28" s="8" cm="1">
        <f t="array" ref="AA28">ROUND(STDEV(IF(AA2:AA15&gt;0,AA2:AA15)), 10)</f>
        <v>1.4142135624000001</v>
      </c>
      <c r="AB28" s="6" cm="1">
        <f t="array" aca="1" ref="AB28" ca="1">ROUND(STDEV(IF(AB2:AB15&gt;0,AB2:AB15)), 10)</f>
        <v>1.4140374052</v>
      </c>
    </row>
    <row r="40" spans="3:26">
      <c r="C40" s="9" t="s">
        <v>301</v>
      </c>
      <c r="S40">
        <f>COUNTIF(S2:S15,"1")</f>
        <v>0</v>
      </c>
      <c r="T40">
        <f>COUNTIF(T2:T15,"1")</f>
        <v>4</v>
      </c>
      <c r="U40">
        <f>COUNTIF(U2:U15,"1")</f>
        <v>0</v>
      </c>
      <c r="X40">
        <f>COUNTIF(X2:X15,"1")</f>
        <v>0</v>
      </c>
      <c r="Y40">
        <f>COUNTIF(Y2:Y15,"1")</f>
        <v>0</v>
      </c>
      <c r="Z40">
        <f>COUNTIF(Z2:Z15,"1")</f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6CDBC-1154-4BED-8E19-C5E6303ED0FE}">
  <sheetPr codeName="Sheet5"/>
  <dimension ref="A1:AB40"/>
  <sheetViews>
    <sheetView workbookViewId="0">
      <pane ySplit="1" topLeftCell="A5" activePane="bottomLeft" state="frozen"/>
      <selection activeCell="B1" sqref="B1"/>
      <selection pane="bottomLeft" activeCell="P16" sqref="P16"/>
    </sheetView>
  </sheetViews>
  <sheetFormatPr defaultRowHeight="13.8" outlineLevelCol="1"/>
  <cols>
    <col min="1" max="1" width="9.69921875" bestFit="1" customWidth="1"/>
    <col min="2" max="2" width="15.19921875" bestFit="1" customWidth="1"/>
    <col min="3" max="3" width="10.59765625" bestFit="1" customWidth="1"/>
    <col min="4" max="4" width="7.3984375" hidden="1" customWidth="1" outlineLevel="1"/>
    <col min="5" max="5" width="8.3984375" hidden="1" customWidth="1" outlineLevel="1"/>
    <col min="6" max="6" width="8.69921875" hidden="1" customWidth="1" outlineLevel="1"/>
    <col min="7" max="7" width="12.59765625" hidden="1" customWidth="1" outlineLevel="1"/>
    <col min="8" max="8" width="13.69921875" customWidth="1" collapsed="1"/>
    <col min="9" max="9" width="7.3984375" hidden="1" customWidth="1" outlineLevel="1"/>
    <col min="10" max="10" width="8.3984375" hidden="1" customWidth="1" outlineLevel="1"/>
    <col min="11" max="11" width="8.69921875" hidden="1" customWidth="1" outlineLevel="1"/>
    <col min="12" max="12" width="12.59765625" hidden="1" customWidth="1" outlineLevel="1"/>
    <col min="13" max="13" width="15.59765625" customWidth="1" collapsed="1"/>
    <col min="14" max="14" width="7.3984375" hidden="1" customWidth="1" outlineLevel="1"/>
    <col min="15" max="15" width="8.3984375" hidden="1" customWidth="1" outlineLevel="1"/>
    <col min="16" max="16" width="8.69921875" hidden="1" customWidth="1" outlineLevel="1"/>
    <col min="17" max="17" width="12.59765625" hidden="1" customWidth="1" outlineLevel="1"/>
    <col min="18" max="18" width="12.59765625" customWidth="1" collapsed="1"/>
    <col min="19" max="19" width="7.3984375" hidden="1" customWidth="1" outlineLevel="1"/>
    <col min="20" max="20" width="8.3984375" hidden="1" customWidth="1" outlineLevel="1"/>
    <col min="21" max="21" width="8.69921875" hidden="1" customWidth="1" outlineLevel="1"/>
    <col min="22" max="22" width="12.59765625" hidden="1" customWidth="1" outlineLevel="1"/>
    <col min="23" max="23" width="12.59765625" customWidth="1" collapsed="1"/>
    <col min="24" max="24" width="7.3984375" hidden="1" customWidth="1" outlineLevel="1"/>
    <col min="25" max="25" width="8.3984375" hidden="1" customWidth="1" outlineLevel="1"/>
    <col min="26" max="26" width="8.69921875" hidden="1" customWidth="1" outlineLevel="1"/>
    <col min="27" max="27" width="12.59765625" hidden="1" customWidth="1" outlineLevel="1"/>
    <col min="28" max="28" width="12.09765625" customWidth="1" collapsed="1"/>
  </cols>
  <sheetData>
    <row r="1" spans="1:28" ht="43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7</v>
      </c>
      <c r="I1" t="s">
        <v>3</v>
      </c>
      <c r="J1" t="s">
        <v>4</v>
      </c>
      <c r="K1" t="s">
        <v>5</v>
      </c>
      <c r="L1" s="3" t="s">
        <v>8</v>
      </c>
      <c r="M1" s="3" t="s">
        <v>9</v>
      </c>
      <c r="N1" t="s">
        <v>3</v>
      </c>
      <c r="O1" t="s">
        <v>4</v>
      </c>
      <c r="P1" t="s">
        <v>5</v>
      </c>
      <c r="Q1" s="3" t="s">
        <v>10</v>
      </c>
      <c r="R1" s="3" t="s">
        <v>11</v>
      </c>
      <c r="S1" t="s">
        <v>3</v>
      </c>
      <c r="T1" t="s">
        <v>4</v>
      </c>
      <c r="U1" t="s">
        <v>5</v>
      </c>
      <c r="V1" s="4" t="s">
        <v>12</v>
      </c>
      <c r="W1" s="4" t="s">
        <v>13</v>
      </c>
      <c r="X1" t="s">
        <v>3</v>
      </c>
      <c r="Y1" t="s">
        <v>4</v>
      </c>
      <c r="Z1" t="s">
        <v>5</v>
      </c>
      <c r="AA1" s="4" t="s">
        <v>14</v>
      </c>
      <c r="AB1" s="5" t="s">
        <v>15</v>
      </c>
    </row>
    <row r="2" spans="1:28">
      <c r="A2" t="s">
        <v>48</v>
      </c>
      <c r="B2" t="s">
        <v>17</v>
      </c>
      <c r="C2">
        <v>1</v>
      </c>
      <c r="D2" s="1">
        <v>1</v>
      </c>
      <c r="G2" cm="1">
        <f t="array" ref="G2">IF(AND(D$2=1,D$3=D$4:D$7),$C2,0)</f>
        <v>1</v>
      </c>
      <c r="H2" s="2">
        <f t="shared" ref="H2:H19" ca="1" si="0">G2*(0.99+0.02*RAND())</f>
        <v>0.99885287742018236</v>
      </c>
      <c r="I2" s="1"/>
      <c r="L2" cm="1">
        <f t="array" ref="L2">IF(AND(I$2=1,I$3=I$4:I$7),$C2,0)</f>
        <v>0</v>
      </c>
      <c r="M2" s="2">
        <f t="shared" ref="M2:M19" ca="1" si="1">L2*(0.99+0.02*RAND())</f>
        <v>0</v>
      </c>
      <c r="N2" s="1"/>
      <c r="Q2" cm="1">
        <f t="array" ref="Q2">IF(AND(N$2=1,N$3=N$4:N$7),$C2,0)</f>
        <v>0</v>
      </c>
      <c r="R2" s="2">
        <f t="shared" ref="R2:R19" ca="1" si="2">Q2*(0.99+0.02*RAND())</f>
        <v>0</v>
      </c>
      <c r="S2" s="1">
        <v>1</v>
      </c>
      <c r="V2" cm="1">
        <f t="array" ref="V2">IF(AND(S$2=1,S$3=S$4:S$7),$C2,0)</f>
        <v>1</v>
      </c>
      <c r="W2" s="2">
        <f t="shared" ref="W2:W19" ca="1" si="3">V2*(0.99+0.02*RAND())</f>
        <v>0.99535632290707043</v>
      </c>
      <c r="X2" s="1"/>
      <c r="AA2" cm="1">
        <f t="array" ref="AA2">IF(AND(X$2=1,X$3=X$4:X$7),$C2,0)</f>
        <v>0</v>
      </c>
      <c r="AB2" s="2">
        <f t="shared" ref="AB2:AB19" ca="1" si="4">AA2*(0.99+0.02*RAND())</f>
        <v>0</v>
      </c>
    </row>
    <row r="3" spans="1:28">
      <c r="A3" t="s">
        <v>49</v>
      </c>
      <c r="B3" t="s">
        <v>17</v>
      </c>
      <c r="C3">
        <v>1</v>
      </c>
      <c r="D3" s="1">
        <v>1</v>
      </c>
      <c r="G3" cm="1">
        <f t="array" ref="G3">IF(AND(D$2=1,D$3=D$4:D$7),$C3,0)</f>
        <v>1</v>
      </c>
      <c r="H3" s="2">
        <f t="shared" ca="1" si="0"/>
        <v>0.9930360301351292</v>
      </c>
      <c r="I3" s="1"/>
      <c r="L3" cm="1">
        <f t="array" ref="L3">IF(AND(I$2=1,I$3=I$4:I$7),$C3,0)</f>
        <v>0</v>
      </c>
      <c r="M3" s="2">
        <f t="shared" ca="1" si="1"/>
        <v>0</v>
      </c>
      <c r="N3" s="1"/>
      <c r="Q3" cm="1">
        <f t="array" ref="Q3">IF(AND(N$2=1,N$3=N$4:N$7),$C3,0)</f>
        <v>0</v>
      </c>
      <c r="R3" s="2">
        <f t="shared" ca="1" si="2"/>
        <v>0</v>
      </c>
      <c r="S3" s="1">
        <v>1</v>
      </c>
      <c r="V3" cm="1">
        <f t="array" ref="V3">IF(AND(S$2=1,S$3=S$4:S$7),$C3,0)</f>
        <v>1</v>
      </c>
      <c r="W3" s="2">
        <f t="shared" ca="1" si="3"/>
        <v>0.99548451818771011</v>
      </c>
      <c r="X3" s="1"/>
      <c r="AA3" cm="1">
        <f t="array" ref="AA3">IF(AND(X$2=1,X$3=X$4:X$7),$C3,0)</f>
        <v>0</v>
      </c>
      <c r="AB3" s="2">
        <f t="shared" ca="1" si="4"/>
        <v>0</v>
      </c>
    </row>
    <row r="4" spans="1:28">
      <c r="A4" t="s">
        <v>50</v>
      </c>
      <c r="B4" t="s">
        <v>17</v>
      </c>
      <c r="C4">
        <v>1</v>
      </c>
      <c r="D4" s="1">
        <v>1</v>
      </c>
      <c r="G4" cm="1">
        <f t="array" ref="G4">IF(AND(D$2=1,D$3=D$4:D$7),$C4,0)</f>
        <v>1</v>
      </c>
      <c r="H4" s="2">
        <f t="shared" ca="1" si="0"/>
        <v>0.99722348834035712</v>
      </c>
      <c r="I4" s="1"/>
      <c r="L4" cm="1">
        <f t="array" ref="L4">IF(AND(I$2=1,I$3=I$4:I$7),$C4,0)</f>
        <v>0</v>
      </c>
      <c r="M4" s="2">
        <f t="shared" ca="1" si="1"/>
        <v>0</v>
      </c>
      <c r="N4" s="1"/>
      <c r="Q4" cm="1">
        <f t="array" ref="Q4">IF(AND(N$2=1,N$3=N$4:N$7),$C4,0)</f>
        <v>0</v>
      </c>
      <c r="R4" s="2">
        <f t="shared" ca="1" si="2"/>
        <v>0</v>
      </c>
      <c r="S4" s="1">
        <v>1</v>
      </c>
      <c r="V4" cm="1">
        <f t="array" ref="V4">IF(AND(S$2=1,S$3=S$4:S$7),$C4,0)</f>
        <v>1</v>
      </c>
      <c r="W4" s="2">
        <f t="shared" ca="1" si="3"/>
        <v>0.9918165405588959</v>
      </c>
      <c r="X4" s="1"/>
      <c r="AA4" cm="1">
        <f t="array" ref="AA4">IF(AND(X$2=1,X$3=X$4:X$7),$C4,0)</f>
        <v>0</v>
      </c>
      <c r="AB4" s="2">
        <f t="shared" ca="1" si="4"/>
        <v>0</v>
      </c>
    </row>
    <row r="5" spans="1:28">
      <c r="A5" t="s">
        <v>51</v>
      </c>
      <c r="B5" t="s">
        <v>17</v>
      </c>
      <c r="C5">
        <v>1</v>
      </c>
      <c r="D5" s="1">
        <v>1</v>
      </c>
      <c r="G5" cm="1">
        <f t="array" ref="G5">IF(AND(D$2=1,D$3=D$4:D$7),$C5,0)</f>
        <v>1</v>
      </c>
      <c r="H5" s="2">
        <f t="shared" ca="1" si="0"/>
        <v>0.99392924751591993</v>
      </c>
      <c r="I5" s="1"/>
      <c r="L5" cm="1">
        <f t="array" ref="L5">IF(AND(I$2=1,I$3=I$4:I$7),$C5,0)</f>
        <v>0</v>
      </c>
      <c r="M5" s="2">
        <f t="shared" ca="1" si="1"/>
        <v>0</v>
      </c>
      <c r="N5" s="1"/>
      <c r="Q5" cm="1">
        <f t="array" ref="Q5">IF(AND(N$2=1,N$3=N$4:N$7),$C5,0)</f>
        <v>0</v>
      </c>
      <c r="R5" s="2">
        <f t="shared" ca="1" si="2"/>
        <v>0</v>
      </c>
      <c r="S5" s="1">
        <v>1</v>
      </c>
      <c r="V5" cm="1">
        <f t="array" ref="V5">IF(AND(S$2=1,S$3=S$4:S$7),$C5,0)</f>
        <v>1</v>
      </c>
      <c r="W5" s="2">
        <f t="shared" ca="1" si="3"/>
        <v>1.0009429646965911</v>
      </c>
      <c r="X5" s="1"/>
      <c r="AA5" cm="1">
        <f t="array" ref="AA5">IF(AND(X$2=1,X$3=X$4:X$7),$C5,0)</f>
        <v>0</v>
      </c>
      <c r="AB5" s="2">
        <f t="shared" ca="1" si="4"/>
        <v>0</v>
      </c>
    </row>
    <row r="6" spans="1:28">
      <c r="A6" t="s">
        <v>52</v>
      </c>
      <c r="B6" t="s">
        <v>17</v>
      </c>
      <c r="C6">
        <v>1</v>
      </c>
      <c r="D6" s="1">
        <v>1</v>
      </c>
      <c r="G6" cm="1">
        <f t="array" ref="G6">IF(AND(D$2=1,D$3=D$4:D$7),$C6,0)</f>
        <v>1</v>
      </c>
      <c r="H6" s="2">
        <f t="shared" ca="1" si="0"/>
        <v>0.99424798879214904</v>
      </c>
      <c r="I6" s="1"/>
      <c r="L6" cm="1">
        <f t="array" ref="L6">IF(AND(I$2=1,I$3=I$4:I$7),$C6,0)</f>
        <v>0</v>
      </c>
      <c r="M6" s="2">
        <f t="shared" ca="1" si="1"/>
        <v>0</v>
      </c>
      <c r="N6" s="1"/>
      <c r="Q6" cm="1">
        <f t="array" ref="Q6">IF(AND(N$2=1,N$3=N$4:N$7),$C6,0)</f>
        <v>0</v>
      </c>
      <c r="R6" s="2">
        <f t="shared" ca="1" si="2"/>
        <v>0</v>
      </c>
      <c r="S6" s="1">
        <v>1</v>
      </c>
      <c r="V6" cm="1">
        <f t="array" ref="V6">IF(AND(S$2=1,S$3=S$4:S$7),$C6,0)</f>
        <v>1</v>
      </c>
      <c r="W6" s="2">
        <f t="shared" ca="1" si="3"/>
        <v>1.007748179638976</v>
      </c>
      <c r="X6" s="1"/>
      <c r="AA6" cm="1">
        <f t="array" ref="AA6">IF(AND(X$2=1,X$3=X$4:X$7),$C6,0)</f>
        <v>0</v>
      </c>
      <c r="AB6" s="2">
        <f t="shared" ca="1" si="4"/>
        <v>0</v>
      </c>
    </row>
    <row r="7" spans="1:28">
      <c r="A7" t="s">
        <v>53</v>
      </c>
      <c r="B7" t="s">
        <v>17</v>
      </c>
      <c r="C7">
        <v>1</v>
      </c>
      <c r="D7" s="1">
        <v>1</v>
      </c>
      <c r="G7" cm="1">
        <f t="array" ref="G7">IF(AND(D$2=1,D$3=D$4:D$7),$C7,0)</f>
        <v>1</v>
      </c>
      <c r="H7" s="2">
        <f t="shared" ca="1" si="0"/>
        <v>1.0083735796250146</v>
      </c>
      <c r="I7" s="1"/>
      <c r="L7" cm="1">
        <f t="array" ref="L7">IF(AND(I$2=1,I$3=I$4:I$7),$C7,0)</f>
        <v>0</v>
      </c>
      <c r="M7" s="2">
        <f t="shared" ca="1" si="1"/>
        <v>0</v>
      </c>
      <c r="N7" s="1"/>
      <c r="Q7" cm="1">
        <f t="array" ref="Q7">IF(AND(N$2=1,N$3=N$4:N$7),$C7,0)</f>
        <v>0</v>
      </c>
      <c r="R7" s="2">
        <f t="shared" ca="1" si="2"/>
        <v>0</v>
      </c>
      <c r="S7" s="1">
        <v>1</v>
      </c>
      <c r="V7" cm="1">
        <f t="array" ref="V7">IF(AND(S$2=1,S$3=S$4:S$7),$C7,0)</f>
        <v>1</v>
      </c>
      <c r="W7" s="2">
        <f t="shared" ca="1" si="3"/>
        <v>1.005848815293116</v>
      </c>
      <c r="X7" s="1"/>
      <c r="AA7" cm="1">
        <f t="array" ref="AA7">IF(AND(X$2=1,X$3=X$4:X$7),$C7,0)</f>
        <v>0</v>
      </c>
      <c r="AB7" s="2">
        <f t="shared" ca="1" si="4"/>
        <v>0</v>
      </c>
    </row>
    <row r="8" spans="1:28">
      <c r="A8" t="s">
        <v>54</v>
      </c>
      <c r="B8" t="s">
        <v>24</v>
      </c>
      <c r="C8">
        <v>2</v>
      </c>
      <c r="D8" s="1"/>
      <c r="G8" cm="1">
        <f t="array" ref="G8">IF(AND(E$8=1,E$9=E$10:E$14),$C8,0)</f>
        <v>0</v>
      </c>
      <c r="H8" s="2">
        <f t="shared" ca="1" si="0"/>
        <v>0</v>
      </c>
      <c r="I8" s="1"/>
      <c r="J8">
        <v>1</v>
      </c>
      <c r="L8" cm="1">
        <f t="array" ref="L8">IF(AND(J$8=1,J$9=J$10:J$14),$C8,0)</f>
        <v>2</v>
      </c>
      <c r="M8" s="2">
        <f t="shared" ca="1" si="1"/>
        <v>1.9961647245205469</v>
      </c>
      <c r="N8" s="1"/>
      <c r="Q8" cm="1">
        <f t="array" ref="Q8">IF(AND(O$8=1,O$9=O$10:O$14),$C8,0)</f>
        <v>0</v>
      </c>
      <c r="R8" s="2">
        <f t="shared" ca="1" si="2"/>
        <v>0</v>
      </c>
      <c r="S8" s="1"/>
      <c r="V8" cm="1">
        <f t="array" ref="V8">IF(AND(T$8=1,T$9=T$10:T$14),$C8,0)</f>
        <v>0</v>
      </c>
      <c r="W8" s="2">
        <f t="shared" ca="1" si="3"/>
        <v>0</v>
      </c>
      <c r="X8" s="1"/>
      <c r="AA8" cm="1">
        <f t="array" ref="AA8">IF(AND(Y$8=1,Y$9=Y$10:Y$14),$C8,0)</f>
        <v>0</v>
      </c>
      <c r="AB8" s="2">
        <f t="shared" ca="1" si="4"/>
        <v>0</v>
      </c>
    </row>
    <row r="9" spans="1:28">
      <c r="A9" t="s">
        <v>55</v>
      </c>
      <c r="B9" t="s">
        <v>24</v>
      </c>
      <c r="C9">
        <v>2</v>
      </c>
      <c r="D9" s="1"/>
      <c r="G9" cm="1">
        <f t="array" ref="G9">IF(AND(E$8=1,E$9=E$10:E$14),$C9,0)</f>
        <v>0</v>
      </c>
      <c r="H9" s="2">
        <f t="shared" ca="1" si="0"/>
        <v>0</v>
      </c>
      <c r="I9" s="1"/>
      <c r="J9">
        <v>1</v>
      </c>
      <c r="L9" cm="1">
        <f t="array" ref="L9">IF(AND(J$8=1,J$9=J$10:J$14),$C9,0)</f>
        <v>2</v>
      </c>
      <c r="M9" s="2">
        <f t="shared" ca="1" si="1"/>
        <v>2.007311574658333</v>
      </c>
      <c r="N9" s="1"/>
      <c r="Q9" cm="1">
        <f t="array" ref="Q9">IF(AND(O$8=1,O$9=O$10:O$14),$C9,0)</f>
        <v>0</v>
      </c>
      <c r="R9" s="2">
        <f t="shared" ca="1" si="2"/>
        <v>0</v>
      </c>
      <c r="S9" s="1"/>
      <c r="V9" cm="1">
        <f t="array" ref="V9">IF(AND(T$8=1,T$9=T$10:T$14),$C9,0)</f>
        <v>0</v>
      </c>
      <c r="W9" s="2">
        <f t="shared" ca="1" si="3"/>
        <v>0</v>
      </c>
      <c r="X9" s="1"/>
      <c r="AA9" cm="1">
        <f t="array" ref="AA9">IF(AND(Y$8=1,Y$9=Y$10:Y$14),$C9,0)</f>
        <v>0</v>
      </c>
      <c r="AB9" s="2">
        <f t="shared" ca="1" si="4"/>
        <v>0</v>
      </c>
    </row>
    <row r="10" spans="1:28">
      <c r="A10" t="s">
        <v>56</v>
      </c>
      <c r="B10" t="s">
        <v>24</v>
      </c>
      <c r="C10">
        <v>2</v>
      </c>
      <c r="D10" s="1"/>
      <c r="G10" cm="1">
        <f t="array" ref="G10">IF(AND(E$8=1,E$9=E$10:E$14),$C10,0)</f>
        <v>0</v>
      </c>
      <c r="H10" s="2">
        <f t="shared" ca="1" si="0"/>
        <v>0</v>
      </c>
      <c r="I10" s="1"/>
      <c r="J10">
        <v>1</v>
      </c>
      <c r="L10" cm="1">
        <f t="array" ref="L10">IF(AND(J$8=1,J$9=J$10:J$14),$C10,0)</f>
        <v>2</v>
      </c>
      <c r="M10" s="2">
        <f t="shared" ca="1" si="1"/>
        <v>2.0144218761940973</v>
      </c>
      <c r="N10" s="1"/>
      <c r="Q10" cm="1">
        <f t="array" ref="Q10">IF(AND(O$8=1,O$9=O$10:O$14),$C10,0)</f>
        <v>0</v>
      </c>
      <c r="R10" s="2">
        <f t="shared" ca="1" si="2"/>
        <v>0</v>
      </c>
      <c r="S10" s="1"/>
      <c r="V10" cm="1">
        <f t="array" ref="V10">IF(AND(T$8=1,T$9=T$10:T$14),$C10,0)</f>
        <v>0</v>
      </c>
      <c r="W10" s="2">
        <f t="shared" ca="1" si="3"/>
        <v>0</v>
      </c>
      <c r="X10" s="1"/>
      <c r="AA10" cm="1">
        <f t="array" ref="AA10">IF(AND(Y$8=1,Y$9=Y$10:Y$14),$C10,0)</f>
        <v>0</v>
      </c>
      <c r="AB10" s="2">
        <f t="shared" ca="1" si="4"/>
        <v>0</v>
      </c>
    </row>
    <row r="11" spans="1:28">
      <c r="A11" t="s">
        <v>57</v>
      </c>
      <c r="B11" t="s">
        <v>24</v>
      </c>
      <c r="C11">
        <v>2</v>
      </c>
      <c r="D11" s="1"/>
      <c r="G11" cm="1">
        <f t="array" ref="G11">IF(AND(E$8=1,E$9=E$10:E$14),$C11,0)</f>
        <v>0</v>
      </c>
      <c r="H11" s="2">
        <f t="shared" ca="1" si="0"/>
        <v>0</v>
      </c>
      <c r="I11" s="1"/>
      <c r="J11">
        <v>1</v>
      </c>
      <c r="L11" cm="1">
        <f t="array" ref="L11">IF(AND(J$8=1,J$9=J$10:J$14),$C11,0)</f>
        <v>2</v>
      </c>
      <c r="M11" s="2">
        <f t="shared" ca="1" si="1"/>
        <v>2.0082961663641798</v>
      </c>
      <c r="N11" s="1"/>
      <c r="Q11" cm="1">
        <f t="array" ref="Q11">IF(AND(O$8=1,O$9=O$10:O$14),$C11,0)</f>
        <v>0</v>
      </c>
      <c r="R11" s="2">
        <f t="shared" ca="1" si="2"/>
        <v>0</v>
      </c>
      <c r="S11" s="1"/>
      <c r="V11" cm="1">
        <f t="array" ref="V11">IF(AND(T$8=1,T$9=T$10:T$14),$C11,0)</f>
        <v>0</v>
      </c>
      <c r="W11" s="2">
        <f t="shared" ca="1" si="3"/>
        <v>0</v>
      </c>
      <c r="X11" s="1"/>
      <c r="AA11" cm="1">
        <f t="array" ref="AA11">IF(AND(Y$8=1,Y$9=Y$10:Y$14),$C11,0)</f>
        <v>0</v>
      </c>
      <c r="AB11" s="2">
        <f t="shared" ca="1" si="4"/>
        <v>0</v>
      </c>
    </row>
    <row r="12" spans="1:28">
      <c r="A12" t="s">
        <v>58</v>
      </c>
      <c r="B12" t="s">
        <v>24</v>
      </c>
      <c r="C12">
        <v>2</v>
      </c>
      <c r="D12" s="1"/>
      <c r="G12" cm="1">
        <f t="array" ref="G12">IF(AND(E$8=1,E$9=E$10:E$14),$C12,0)</f>
        <v>0</v>
      </c>
      <c r="H12" s="2">
        <f t="shared" ca="1" si="0"/>
        <v>0</v>
      </c>
      <c r="I12" s="1"/>
      <c r="J12">
        <v>1</v>
      </c>
      <c r="L12" cm="1">
        <f t="array" ref="L12">IF(AND(J$8=1,J$9=J$10:J$14),$C12,0)</f>
        <v>2</v>
      </c>
      <c r="M12" s="2">
        <f t="shared" ca="1" si="1"/>
        <v>1.9965823645818204</v>
      </c>
      <c r="N12" s="1"/>
      <c r="Q12" cm="1">
        <f t="array" ref="Q12">IF(AND(O$8=1,O$9=O$10:O$14),$C12,0)</f>
        <v>0</v>
      </c>
      <c r="R12" s="2">
        <f t="shared" ca="1" si="2"/>
        <v>0</v>
      </c>
      <c r="S12" s="1"/>
      <c r="V12" cm="1">
        <f t="array" ref="V12">IF(AND(T$8=1,T$9=T$10:T$14),$C12,0)</f>
        <v>0</v>
      </c>
      <c r="W12" s="2">
        <f t="shared" ca="1" si="3"/>
        <v>0</v>
      </c>
      <c r="X12" s="1"/>
      <c r="AA12" cm="1">
        <f t="array" ref="AA12">IF(AND(Y$8=1,Y$9=Y$10:Y$14),$C12,0)</f>
        <v>0</v>
      </c>
      <c r="AB12" s="2">
        <f t="shared" ca="1" si="4"/>
        <v>0</v>
      </c>
    </row>
    <row r="13" spans="1:28">
      <c r="A13" t="s">
        <v>59</v>
      </c>
      <c r="B13" t="s">
        <v>24</v>
      </c>
      <c r="C13">
        <v>2</v>
      </c>
      <c r="D13" s="1"/>
      <c r="G13" cm="1">
        <f t="array" ref="G13">IF(AND(E$8=1,E$9=E$10:E$14),$C13,0)</f>
        <v>0</v>
      </c>
      <c r="H13" s="2">
        <f t="shared" ca="1" si="0"/>
        <v>0</v>
      </c>
      <c r="I13" s="1"/>
      <c r="J13">
        <v>1</v>
      </c>
      <c r="L13" cm="1">
        <f t="array" ref="L13">IF(AND(J$8=1,J$9=J$10:J$14),$C13,0)</f>
        <v>2</v>
      </c>
      <c r="M13" s="2">
        <f t="shared" ca="1" si="1"/>
        <v>1.9997166551968382</v>
      </c>
      <c r="N13" s="1"/>
      <c r="Q13" cm="1">
        <f t="array" ref="Q13">IF(AND(O$8=1,O$9=O$10:O$14),$C13,0)</f>
        <v>0</v>
      </c>
      <c r="R13" s="2">
        <f t="shared" ca="1" si="2"/>
        <v>0</v>
      </c>
      <c r="S13" s="1"/>
      <c r="V13" cm="1">
        <f t="array" ref="V13">IF(AND(T$8=1,T$9=T$10:T$14),$C13,0)</f>
        <v>0</v>
      </c>
      <c r="W13" s="2">
        <f t="shared" ca="1" si="3"/>
        <v>0</v>
      </c>
      <c r="X13" s="1"/>
      <c r="AA13" cm="1">
        <f t="array" ref="AA13">IF(AND(Y$8=1,Y$9=Y$10:Y$14),$C13,0)</f>
        <v>0</v>
      </c>
      <c r="AB13" s="2">
        <f t="shared" ca="1" si="4"/>
        <v>0</v>
      </c>
    </row>
    <row r="14" spans="1:28">
      <c r="A14" t="s">
        <v>60</v>
      </c>
      <c r="B14" t="s">
        <v>24</v>
      </c>
      <c r="C14">
        <v>2</v>
      </c>
      <c r="D14" s="1"/>
      <c r="G14" cm="1">
        <f t="array" ref="G14">IF(AND(E$8=1,E$9=E$10:E$14),$C14,0)</f>
        <v>0</v>
      </c>
      <c r="H14" s="2">
        <f t="shared" ca="1" si="0"/>
        <v>0</v>
      </c>
      <c r="I14" s="1"/>
      <c r="J14">
        <v>1</v>
      </c>
      <c r="L14" cm="1">
        <f t="array" ref="L14">IF(AND(J$8=1,J$9=J$10:J$14),$C14,0)</f>
        <v>2</v>
      </c>
      <c r="M14" s="2">
        <f t="shared" ca="1" si="1"/>
        <v>2.0051244134043378</v>
      </c>
      <c r="N14" s="1"/>
      <c r="Q14" cm="1">
        <f t="array" ref="Q14">IF(AND(O$8=1,O$9=O$10:O$14),$C14,0)</f>
        <v>0</v>
      </c>
      <c r="R14" s="2">
        <f t="shared" ca="1" si="2"/>
        <v>0</v>
      </c>
      <c r="S14" s="1"/>
      <c r="V14" cm="1">
        <f t="array" ref="V14">IF(AND(T$8=1,T$9=T$10:T$14),$C14,0)</f>
        <v>0</v>
      </c>
      <c r="W14" s="2">
        <f t="shared" ca="1" si="3"/>
        <v>0</v>
      </c>
      <c r="X14" s="1"/>
      <c r="AA14" cm="1">
        <f t="array" ref="AA14">IF(AND(Y$8=1,Y$9=Y$10:Y$14),$C14,0)</f>
        <v>0</v>
      </c>
      <c r="AB14" s="2">
        <f t="shared" ca="1" si="4"/>
        <v>0</v>
      </c>
    </row>
    <row r="15" spans="1:28">
      <c r="A15" t="s">
        <v>61</v>
      </c>
      <c r="B15" t="s">
        <v>27</v>
      </c>
      <c r="C15">
        <v>10</v>
      </c>
      <c r="D15" s="1"/>
      <c r="G15">
        <f>IF(F15=1,$C15,0)</f>
        <v>0</v>
      </c>
      <c r="H15" s="2">
        <f t="shared" ca="1" si="0"/>
        <v>0</v>
      </c>
      <c r="I15" s="1"/>
      <c r="L15">
        <f t="shared" ref="L15:L19" si="5">IF(K15=1,$C15,0)</f>
        <v>0</v>
      </c>
      <c r="M15" s="2">
        <f t="shared" ca="1" si="1"/>
        <v>0</v>
      </c>
      <c r="N15" s="1"/>
      <c r="P15">
        <v>1</v>
      </c>
      <c r="Q15">
        <f t="shared" ref="Q15:Q19" si="6">IF(P15=1,$C15,0)</f>
        <v>10</v>
      </c>
      <c r="R15" s="2">
        <f t="shared" ca="1" si="2"/>
        <v>10.016501380464145</v>
      </c>
      <c r="S15" s="1"/>
      <c r="V15">
        <f t="shared" ref="V15:V19" si="7">IF(U15=1,$C15,0)</f>
        <v>0</v>
      </c>
      <c r="W15" s="2">
        <f t="shared" ca="1" si="3"/>
        <v>0</v>
      </c>
      <c r="X15" s="1"/>
      <c r="AA15">
        <f t="shared" ref="AA15:AA19" si="8">IF(Z15=1,$C15,0)</f>
        <v>0</v>
      </c>
      <c r="AB15" s="2">
        <f t="shared" ca="1" si="4"/>
        <v>0</v>
      </c>
    </row>
    <row r="16" spans="1:28">
      <c r="A16" t="s">
        <v>62</v>
      </c>
      <c r="B16" t="s">
        <v>27</v>
      </c>
      <c r="C16">
        <v>8</v>
      </c>
      <c r="D16" s="1"/>
      <c r="G16">
        <f>IF(F16=1,$C16,0)</f>
        <v>0</v>
      </c>
      <c r="H16" s="2">
        <f t="shared" ca="1" si="0"/>
        <v>0</v>
      </c>
      <c r="I16" s="1"/>
      <c r="L16">
        <f t="shared" si="5"/>
        <v>0</v>
      </c>
      <c r="M16" s="2">
        <f t="shared" ca="1" si="1"/>
        <v>0</v>
      </c>
      <c r="N16" s="1"/>
      <c r="Q16">
        <f t="shared" si="6"/>
        <v>0</v>
      </c>
      <c r="R16" s="2">
        <f t="shared" ca="1" si="2"/>
        <v>0</v>
      </c>
      <c r="S16" s="1"/>
      <c r="V16">
        <f t="shared" si="7"/>
        <v>0</v>
      </c>
      <c r="W16" s="2">
        <f t="shared" ca="1" si="3"/>
        <v>0</v>
      </c>
      <c r="X16" s="1"/>
      <c r="Z16">
        <v>1</v>
      </c>
      <c r="AA16">
        <f t="shared" si="8"/>
        <v>8</v>
      </c>
      <c r="AB16" s="2">
        <f t="shared" ca="1" si="4"/>
        <v>8.056441476156909</v>
      </c>
    </row>
    <row r="17" spans="1:28">
      <c r="A17" t="s">
        <v>63</v>
      </c>
      <c r="B17" t="s">
        <v>27</v>
      </c>
      <c r="C17">
        <v>10</v>
      </c>
      <c r="D17" s="1"/>
      <c r="G17">
        <f>IF(F17=1,$C17,0)</f>
        <v>0</v>
      </c>
      <c r="H17" s="2">
        <f t="shared" ca="1" si="0"/>
        <v>0</v>
      </c>
      <c r="I17" s="1"/>
      <c r="L17">
        <f t="shared" si="5"/>
        <v>0</v>
      </c>
      <c r="M17" s="2">
        <f t="shared" ca="1" si="1"/>
        <v>0</v>
      </c>
      <c r="N17" s="1"/>
      <c r="Q17">
        <f t="shared" si="6"/>
        <v>0</v>
      </c>
      <c r="R17" s="2">
        <f t="shared" ca="1" si="2"/>
        <v>0</v>
      </c>
      <c r="S17" s="1"/>
      <c r="V17">
        <f t="shared" si="7"/>
        <v>0</v>
      </c>
      <c r="W17" s="2">
        <f t="shared" ca="1" si="3"/>
        <v>0</v>
      </c>
      <c r="X17" s="1"/>
      <c r="AA17">
        <f t="shared" si="8"/>
        <v>0</v>
      </c>
      <c r="AB17" s="2">
        <f t="shared" ca="1" si="4"/>
        <v>0</v>
      </c>
    </row>
    <row r="18" spans="1:28">
      <c r="A18" t="s">
        <v>64</v>
      </c>
      <c r="B18" t="s">
        <v>27</v>
      </c>
      <c r="C18">
        <v>6</v>
      </c>
      <c r="D18" s="1"/>
      <c r="G18">
        <f>IF(F18=1,$C18,0)</f>
        <v>0</v>
      </c>
      <c r="H18" s="2">
        <f t="shared" ca="1" si="0"/>
        <v>0</v>
      </c>
      <c r="I18" s="1"/>
      <c r="L18">
        <f t="shared" si="5"/>
        <v>0</v>
      </c>
      <c r="M18" s="2">
        <f t="shared" ca="1" si="1"/>
        <v>0</v>
      </c>
      <c r="N18" s="1"/>
      <c r="P18">
        <v>1</v>
      </c>
      <c r="Q18">
        <f t="shared" si="6"/>
        <v>6</v>
      </c>
      <c r="R18" s="2">
        <f t="shared" ca="1" si="2"/>
        <v>5.9920648482555894</v>
      </c>
      <c r="S18" s="1"/>
      <c r="V18">
        <f t="shared" si="7"/>
        <v>0</v>
      </c>
      <c r="W18" s="2">
        <f t="shared" ca="1" si="3"/>
        <v>0</v>
      </c>
      <c r="X18" s="1"/>
      <c r="Z18">
        <v>1</v>
      </c>
      <c r="AA18">
        <f t="shared" si="8"/>
        <v>6</v>
      </c>
      <c r="AB18" s="2">
        <f t="shared" ca="1" si="4"/>
        <v>5.9773634683436514</v>
      </c>
    </row>
    <row r="19" spans="1:28">
      <c r="A19" t="s">
        <v>65</v>
      </c>
      <c r="B19" t="s">
        <v>27</v>
      </c>
      <c r="C19">
        <v>8</v>
      </c>
      <c r="D19" s="1"/>
      <c r="G19">
        <f>IF(F19=1,$C19,0)</f>
        <v>0</v>
      </c>
      <c r="H19" s="2">
        <f t="shared" ca="1" si="0"/>
        <v>0</v>
      </c>
      <c r="I19" s="1"/>
      <c r="L19">
        <f t="shared" si="5"/>
        <v>0</v>
      </c>
      <c r="M19" s="2">
        <f t="shared" ca="1" si="1"/>
        <v>0</v>
      </c>
      <c r="N19" s="1"/>
      <c r="Q19">
        <f t="shared" si="6"/>
        <v>0</v>
      </c>
      <c r="R19" s="2">
        <f t="shared" ca="1" si="2"/>
        <v>0</v>
      </c>
      <c r="S19" s="1"/>
      <c r="V19">
        <f t="shared" si="7"/>
        <v>0</v>
      </c>
      <c r="W19" s="2">
        <f t="shared" ca="1" si="3"/>
        <v>0</v>
      </c>
      <c r="X19" s="1"/>
      <c r="Z19">
        <v>1</v>
      </c>
      <c r="AA19">
        <f t="shared" si="8"/>
        <v>8</v>
      </c>
      <c r="AB19" s="2">
        <f t="shared" ca="1" si="4"/>
        <v>8.0727064261570707</v>
      </c>
    </row>
    <row r="20" spans="1:28">
      <c r="C20" s="9" t="s">
        <v>254</v>
      </c>
      <c r="H20" s="6" cm="1">
        <f t="array" aca="1" ref="H20" ca="1">AVERAGE(IF(H2:H19=0,1,H2:H19))</f>
        <v>0.99920351176826394</v>
      </c>
      <c r="M20" s="6" cm="1">
        <f t="array" aca="1" ref="M20" ca="1">AVERAGE(IF(M2:M19=0,1,M2:M19))</f>
        <v>1.3904232097177862</v>
      </c>
      <c r="Q20" s="7"/>
      <c r="R20" s="6" cm="1">
        <f t="array" aca="1" ref="R20" ca="1">AVERAGE(IF(R2:R19=0,1,R2:R19))</f>
        <v>1.7782536793733188</v>
      </c>
      <c r="V20" s="2"/>
      <c r="W20" s="6" cm="1">
        <f t="array" aca="1" ref="W20" ca="1">AVERAGE(IF(W2:W19=0,1,W2:W19))</f>
        <v>0.99984429673790887</v>
      </c>
      <c r="AA20" s="8"/>
      <c r="AB20" s="6" cm="1">
        <f t="array" aca="1" ref="AB20" ca="1">AVERAGE(IF(AB2:AB19=0,1,AB2:AB19))</f>
        <v>2.0614728539254239</v>
      </c>
    </row>
    <row r="21" spans="1:28">
      <c r="C21" s="9" t="s">
        <v>259</v>
      </c>
      <c r="H21" s="6">
        <v>1</v>
      </c>
      <c r="M21" s="6">
        <v>1</v>
      </c>
      <c r="Q21" s="7"/>
      <c r="R21" s="6">
        <v>1</v>
      </c>
      <c r="V21" s="2"/>
      <c r="W21" s="6">
        <v>1</v>
      </c>
      <c r="AA21" s="8"/>
      <c r="AB21" s="6">
        <v>1</v>
      </c>
    </row>
    <row r="22" spans="1:28">
      <c r="C22" s="9" t="s">
        <v>260</v>
      </c>
      <c r="H22" s="6" cm="1">
        <f t="array" ref="H22">SUM($C2:$C19/18)</f>
        <v>3.4444444444444446</v>
      </c>
      <c r="M22" s="6">
        <f>H22</f>
        <v>3.4444444444444446</v>
      </c>
      <c r="Q22" s="7"/>
      <c r="R22" s="6">
        <f>H22</f>
        <v>3.4444444444444446</v>
      </c>
      <c r="V22" s="2"/>
      <c r="W22" s="6">
        <f>H22</f>
        <v>3.4444444444444446</v>
      </c>
      <c r="AA22" s="8"/>
      <c r="AB22" s="6">
        <f>H22</f>
        <v>3.4444444444444446</v>
      </c>
    </row>
    <row r="23" spans="1:28">
      <c r="C23" s="9" t="s">
        <v>256</v>
      </c>
      <c r="H23" s="6">
        <f ca="1">SUM((H20-H21)/(H22-H21))</f>
        <v>-3.2583609480111496E-4</v>
      </c>
      <c r="M23" s="6">
        <f ca="1">SUM((M20-M21)/(M22-M21))</f>
        <v>0.15971858579363979</v>
      </c>
      <c r="R23" s="6">
        <f ca="1">SUM((R20-R21)/(R22-R21))</f>
        <v>0.31837650519817584</v>
      </c>
      <c r="W23" s="6">
        <f ca="1">SUM((W20-W21)/(W22-W21))</f>
        <v>-6.3696789037281931E-5</v>
      </c>
      <c r="AB23" s="6">
        <f ca="1">SUM((AB20-AB21)/(AB22-AB21))</f>
        <v>0.43423889478767336</v>
      </c>
    </row>
    <row r="24" spans="1:28">
      <c r="C24" s="9" t="s">
        <v>257</v>
      </c>
      <c r="H24" s="6">
        <f ca="1">1-H23</f>
        <v>1.0003258360948011</v>
      </c>
      <c r="M24" s="6">
        <f ca="1">1-M23</f>
        <v>0.84028141420636016</v>
      </c>
      <c r="R24" s="6">
        <f ca="1">1-R23</f>
        <v>0.68162349480182416</v>
      </c>
      <c r="W24" s="6">
        <f ca="1">1-W23</f>
        <v>1.0000636967890373</v>
      </c>
      <c r="AB24" s="6">
        <f ca="1">1-AB23</f>
        <v>0.56576110521232659</v>
      </c>
    </row>
    <row r="25" spans="1:28">
      <c r="C25" s="9"/>
      <c r="H25" s="6"/>
      <c r="M25" s="6"/>
      <c r="R25" s="6"/>
      <c r="W25" s="6"/>
      <c r="AB25" s="6"/>
    </row>
    <row r="26" spans="1:28">
      <c r="C26" s="9" t="s">
        <v>261</v>
      </c>
      <c r="H26" s="6" cm="1">
        <f t="array" aca="1" ref="H26" ca="1">SUM(IF(H2:H19=0,(1-H20)^2,(H2:H19-H20)^2))</f>
        <v>1.861592048234657E-4</v>
      </c>
      <c r="M26" s="6" cm="1">
        <f t="array" aca="1" ref="M26" ca="1">SUM(IF(M2:M19=0,(1-M20)^2,(M2:M19-M20)^2))</f>
        <v>4.3118734669663681</v>
      </c>
      <c r="R26" s="6" cm="1">
        <f t="array" aca="1" ref="R26" ca="1">SUM(IF(R2:R19=0,(1-R20)^2,(R2:R19-R20)^2))</f>
        <v>95.315790382855013</v>
      </c>
      <c r="W26" s="6" cm="1">
        <f t="array" aca="1" ref="W26" ca="1">SUM(IF(W2:W19=0,(1-W20)^2,(W2:W19-W20)^2))</f>
        <v>2.036180487296975E-4</v>
      </c>
      <c r="AB26" s="6" cm="1">
        <f t="array" aca="1" ref="AB26" ca="1">SUM(IF(AB2:AB19=0,(1-AB20)^2,(AB2:AB19-AB20)^2))</f>
        <v>104.30964643986243</v>
      </c>
    </row>
    <row r="27" spans="1:28">
      <c r="C27" s="9" t="s">
        <v>262</v>
      </c>
      <c r="H27" s="6">
        <f ca="1">H26/(18-1)</f>
        <v>1.0950541460203864E-5</v>
      </c>
      <c r="M27" s="6">
        <f ca="1">M26/(18-1)</f>
        <v>0.25363961570390403</v>
      </c>
      <c r="R27" s="6">
        <f ca="1">R26/(18-1)</f>
        <v>5.6068111989914717</v>
      </c>
      <c r="W27" s="6">
        <f ca="1">W26/(18-1)</f>
        <v>1.19775322782175E-5</v>
      </c>
      <c r="AB27" s="6">
        <f ca="1">AB26/(18-1)</f>
        <v>6.1358615552860254</v>
      </c>
    </row>
    <row r="28" spans="1:28">
      <c r="C28" s="9" t="s">
        <v>263</v>
      </c>
      <c r="H28" s="6">
        <f ca="1">SQRT(H27)</f>
        <v>3.3091602348940229E-3</v>
      </c>
      <c r="M28" s="6">
        <f ca="1">SQRT(M27)</f>
        <v>0.50362646445942849</v>
      </c>
      <c r="R28" s="6">
        <f ca="1">SQRT(R27)</f>
        <v>2.3678706043598479</v>
      </c>
      <c r="W28" s="6">
        <f ca="1">SQRT(W27)</f>
        <v>3.4608571594646172E-3</v>
      </c>
      <c r="AB28" s="6">
        <f ca="1">SQRT(AB27)</f>
        <v>2.4770671277311047</v>
      </c>
    </row>
    <row r="29" spans="1:28">
      <c r="C29" s="9" t="s">
        <v>264</v>
      </c>
      <c r="H29" s="6">
        <f ca="1">R28</f>
        <v>2.3678706043598479</v>
      </c>
      <c r="M29" s="6">
        <f ca="1">R28</f>
        <v>2.3678706043598479</v>
      </c>
      <c r="R29" s="6">
        <f ca="1">R28</f>
        <v>2.3678706043598479</v>
      </c>
      <c r="W29" s="6">
        <f ca="1">R28</f>
        <v>2.3678706043598479</v>
      </c>
      <c r="AB29" s="6">
        <f ca="1">R28</f>
        <v>2.3678706043598479</v>
      </c>
    </row>
    <row r="30" spans="1:28">
      <c r="C30" s="9" t="s">
        <v>265</v>
      </c>
      <c r="H30" s="6">
        <f ca="1">H28/H29</f>
        <v>1.3975257891208342E-3</v>
      </c>
      <c r="M30" s="6">
        <f ca="1">M28/M29</f>
        <v>0.21269171699337158</v>
      </c>
      <c r="R30" s="6">
        <f ca="1">R28/R29</f>
        <v>1</v>
      </c>
      <c r="W30" s="6">
        <f ca="1">W28/W29</f>
        <v>1.4615904910903091E-3</v>
      </c>
      <c r="AB30" s="6">
        <f ca="1">AB28/AB29</f>
        <v>1.0461159166257643</v>
      </c>
    </row>
    <row r="31" spans="1:28">
      <c r="C31" s="9" t="s">
        <v>258</v>
      </c>
      <c r="H31" s="6">
        <f ca="1">1-H30</f>
        <v>0.99860247421087922</v>
      </c>
      <c r="M31" s="6">
        <f ca="1">1-M30</f>
        <v>0.78730828300662847</v>
      </c>
      <c r="R31" s="6">
        <f ca="1">1-R30</f>
        <v>0</v>
      </c>
      <c r="W31" s="6">
        <f ca="1">1-W30</f>
        <v>0.99853840950890971</v>
      </c>
      <c r="AB31" s="6">
        <f ca="1">1-AB30</f>
        <v>-4.6115916625764308E-2</v>
      </c>
    </row>
    <row r="32" spans="1:28">
      <c r="C32" s="9" t="s">
        <v>266</v>
      </c>
      <c r="F32" t="s">
        <v>255</v>
      </c>
      <c r="G32" cm="1">
        <f t="array" ref="G32">ROUND(STDEV(IF(G2:G19&gt;0,G2:G19)), 10)</f>
        <v>0</v>
      </c>
      <c r="H32" s="6" cm="1">
        <f t="array" aca="1" ref="H32" ca="1">ROUND(STDEV(IF(H2:H19&gt;0,H2:H19)), 10)</f>
        <v>5.7152610000000001E-3</v>
      </c>
      <c r="K32" t="s">
        <v>255</v>
      </c>
      <c r="L32" cm="1">
        <f t="array" ref="L32">ROUND(STDEV(IF(L2:L19&gt;0,L2:L19)), 10)</f>
        <v>0</v>
      </c>
      <c r="M32" s="6" cm="1">
        <f t="array" aca="1" ref="M32" ca="1">ROUND(STDEV(IF(M2:M19&gt;0,M2:M19)), 10)</f>
        <v>6.7582346000000003E-3</v>
      </c>
      <c r="P32" t="s">
        <v>255</v>
      </c>
      <c r="Q32" s="7" cm="1">
        <f t="array" ref="Q32">ROUND(STDEV(IF(Q2:Q19&gt;0,Q2:Q19)), 10)</f>
        <v>2.8284271247000001</v>
      </c>
      <c r="R32" s="6" cm="1">
        <f t="array" aca="1" ref="R32" ca="1">SUM(1+ROUND(STDEV(IF(R2:R19&gt;0,R2:R19)), 10))</f>
        <v>3.8457063624000001</v>
      </c>
      <c r="U32" t="s">
        <v>255</v>
      </c>
      <c r="V32" s="7" cm="1">
        <f t="array" ref="V32">ROUND(STDEV(IF(V2:V19&gt;0,V2:V19)), 10)</f>
        <v>0</v>
      </c>
      <c r="W32" s="6" cm="1">
        <f t="array" aca="1" ref="W32" ca="1">ROUND(STDEV(IF(W2:W19&gt;0,W2:W19)), 10)</f>
        <v>6.3678140999999999E-3</v>
      </c>
      <c r="Z32" t="s">
        <v>255</v>
      </c>
      <c r="AA32" s="8" cm="1">
        <f t="array" ref="AA32">ROUND(STDEV(IF(AA2:AA19&gt;0,AA2:AA19)), 10)</f>
        <v>1.1547005384</v>
      </c>
      <c r="AB32" s="6" cm="1">
        <f t="array" aca="1" ref="AB32" ca="1">ROUND(STDEV(IF(AB2:AB19&gt;0,AB2:AB19)), 10)</f>
        <v>1.2050789754</v>
      </c>
    </row>
    <row r="40" spans="19:26">
      <c r="S40">
        <f>COUNTIF(S2:S19,"1")</f>
        <v>6</v>
      </c>
      <c r="T40">
        <f>COUNTIF(T2:T19,"1")</f>
        <v>0</v>
      </c>
      <c r="U40">
        <f>COUNTIF(U2:U19,"1")</f>
        <v>0</v>
      </c>
      <c r="X40">
        <f>COUNTIF(X2:X19,"1")</f>
        <v>0</v>
      </c>
      <c r="Y40">
        <f>COUNTIF(Y2:Y19,"1")</f>
        <v>0</v>
      </c>
      <c r="Z40">
        <f>COUNTIF(Z2:Z19,"1")</f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013C2-52B0-4BDE-8F3C-AD6DACF8F6DF}">
  <sheetPr codeName="Sheet6"/>
  <dimension ref="A1:AB40"/>
  <sheetViews>
    <sheetView workbookViewId="0">
      <pane ySplit="1" topLeftCell="A2" activePane="bottomLeft" state="frozen"/>
      <selection activeCell="B1" sqref="B1"/>
      <selection pane="bottomLeft" activeCell="P13" sqref="P13"/>
    </sheetView>
  </sheetViews>
  <sheetFormatPr defaultRowHeight="13.8" outlineLevelCol="1"/>
  <cols>
    <col min="1" max="1" width="9.69921875" bestFit="1" customWidth="1"/>
    <col min="2" max="2" width="15.19921875" bestFit="1" customWidth="1"/>
    <col min="3" max="3" width="10.59765625" bestFit="1" customWidth="1"/>
    <col min="4" max="4" width="7.3984375" hidden="1" customWidth="1" outlineLevel="1"/>
    <col min="5" max="5" width="8.3984375" hidden="1" customWidth="1" outlineLevel="1"/>
    <col min="6" max="6" width="8.69921875" hidden="1" customWidth="1" outlineLevel="1"/>
    <col min="7" max="7" width="12.59765625" hidden="1" customWidth="1" outlineLevel="1"/>
    <col min="8" max="8" width="13.69921875" customWidth="1" collapsed="1"/>
    <col min="9" max="9" width="7.3984375" hidden="1" customWidth="1" outlineLevel="1"/>
    <col min="10" max="10" width="8.3984375" hidden="1" customWidth="1" outlineLevel="1"/>
    <col min="11" max="11" width="8.69921875" hidden="1" customWidth="1" outlineLevel="1"/>
    <col min="12" max="12" width="12.59765625" hidden="1" customWidth="1" outlineLevel="1"/>
    <col min="13" max="13" width="15.59765625" customWidth="1" collapsed="1"/>
    <col min="14" max="14" width="7.3984375" hidden="1" customWidth="1" outlineLevel="1"/>
    <col min="15" max="15" width="8.3984375" hidden="1" customWidth="1" outlineLevel="1"/>
    <col min="16" max="16" width="8.69921875" hidden="1" customWidth="1" outlineLevel="1"/>
    <col min="17" max="17" width="12.59765625" hidden="1" customWidth="1" outlineLevel="1"/>
    <col min="18" max="18" width="12.59765625" customWidth="1" collapsed="1"/>
    <col min="19" max="19" width="7.3984375" hidden="1" customWidth="1" outlineLevel="1"/>
    <col min="20" max="20" width="8.3984375" hidden="1" customWidth="1" outlineLevel="1"/>
    <col min="21" max="21" width="8.69921875" hidden="1" customWidth="1" outlineLevel="1"/>
    <col min="22" max="22" width="12.59765625" hidden="1" customWidth="1" outlineLevel="1"/>
    <col min="23" max="23" width="12.59765625" customWidth="1" collapsed="1"/>
    <col min="24" max="24" width="7.3984375" hidden="1" customWidth="1" outlineLevel="1"/>
    <col min="25" max="25" width="8.3984375" hidden="1" customWidth="1" outlineLevel="1"/>
    <col min="26" max="26" width="8.69921875" hidden="1" customWidth="1" outlineLevel="1"/>
    <col min="27" max="27" width="12.59765625" hidden="1" customWidth="1" outlineLevel="1"/>
    <col min="28" max="28" width="12.09765625" customWidth="1" collapsed="1"/>
  </cols>
  <sheetData>
    <row r="1" spans="1:28" ht="43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7</v>
      </c>
      <c r="I1" t="s">
        <v>3</v>
      </c>
      <c r="J1" t="s">
        <v>4</v>
      </c>
      <c r="K1" t="s">
        <v>5</v>
      </c>
      <c r="L1" s="3" t="s">
        <v>8</v>
      </c>
      <c r="M1" s="3" t="s">
        <v>9</v>
      </c>
      <c r="N1" t="s">
        <v>3</v>
      </c>
      <c r="O1" t="s">
        <v>4</v>
      </c>
      <c r="P1" t="s">
        <v>5</v>
      </c>
      <c r="Q1" s="3" t="s">
        <v>10</v>
      </c>
      <c r="R1" s="3" t="s">
        <v>11</v>
      </c>
      <c r="S1" t="s">
        <v>3</v>
      </c>
      <c r="T1" t="s">
        <v>4</v>
      </c>
      <c r="U1" t="s">
        <v>5</v>
      </c>
      <c r="V1" s="4" t="s">
        <v>12</v>
      </c>
      <c r="W1" s="4" t="s">
        <v>13</v>
      </c>
      <c r="X1" t="s">
        <v>3</v>
      </c>
      <c r="Y1" t="s">
        <v>4</v>
      </c>
      <c r="Z1" t="s">
        <v>5</v>
      </c>
      <c r="AA1" s="4" t="s">
        <v>14</v>
      </c>
      <c r="AB1" s="5" t="s">
        <v>15</v>
      </c>
    </row>
    <row r="2" spans="1:28">
      <c r="A2" t="s">
        <v>66</v>
      </c>
      <c r="B2" t="s">
        <v>17</v>
      </c>
      <c r="C2">
        <v>1</v>
      </c>
      <c r="D2" s="1">
        <v>1</v>
      </c>
      <c r="G2" cm="1">
        <f t="array" ref="G2">IF(AND(D$2=1,D$2=D$3:D$5),$C2,0)</f>
        <v>1</v>
      </c>
      <c r="H2" s="2">
        <f t="shared" ref="H2:H14" ca="1" si="0">G2*(0.99+0.02*RAND())</f>
        <v>0.99486517054643087</v>
      </c>
      <c r="I2" s="1"/>
      <c r="L2" cm="1">
        <f t="array" ref="L2">IF(AND(I$2=1,I$2=I$3:I$5),$C2,0)</f>
        <v>0</v>
      </c>
      <c r="M2" s="2">
        <f t="shared" ref="M2:M14" ca="1" si="1">L2*(0.99+0.02*RAND())</f>
        <v>0</v>
      </c>
      <c r="N2" s="1"/>
      <c r="Q2" cm="1">
        <f t="array" ref="Q2">IF(AND(N$2=1,N$2=N$3:N$5),$C2,0)</f>
        <v>0</v>
      </c>
      <c r="R2" s="2">
        <f t="shared" ref="R2:R14" ca="1" si="2">Q2*(0.99+0.02*RAND())</f>
        <v>0</v>
      </c>
      <c r="S2" s="1"/>
      <c r="V2" cm="1">
        <f t="array" ref="V2">IF(AND(S$2=1,S$2=S$3:S$5),$C2,0)</f>
        <v>0</v>
      </c>
      <c r="W2" s="2">
        <f t="shared" ref="W2:W14" ca="1" si="3">V2*(0.99+0.02*RAND())</f>
        <v>0</v>
      </c>
      <c r="X2" s="1"/>
      <c r="AA2" cm="1">
        <f t="array" ref="AA2">IF(AND(X$2=1,X$2=X$3:X$5),$C2,0)</f>
        <v>0</v>
      </c>
      <c r="AB2" s="2">
        <f t="shared" ref="AB2:AB14" ca="1" si="4">AA2*(0.99+0.02*RAND())</f>
        <v>0</v>
      </c>
    </row>
    <row r="3" spans="1:28">
      <c r="A3" t="s">
        <v>67</v>
      </c>
      <c r="B3" t="s">
        <v>17</v>
      </c>
      <c r="C3">
        <v>1</v>
      </c>
      <c r="D3" s="1">
        <v>1</v>
      </c>
      <c r="G3" cm="1">
        <f t="array" ref="G3">IF(AND(D$2=1,D$2=D$3:D$5),$C3,0)</f>
        <v>1</v>
      </c>
      <c r="H3" s="2">
        <f t="shared" ca="1" si="0"/>
        <v>0.99066261893055496</v>
      </c>
      <c r="I3" s="1"/>
      <c r="L3" cm="1">
        <f t="array" ref="L3">IF(AND(I$2=1,I$2=I$3:I$5),$C3,0)</f>
        <v>0</v>
      </c>
      <c r="M3" s="2">
        <f t="shared" ca="1" si="1"/>
        <v>0</v>
      </c>
      <c r="N3" s="1"/>
      <c r="Q3" cm="1">
        <f t="array" ref="Q3">IF(AND(N$2=1,N$2=N$3:N$5),$C3,0)</f>
        <v>0</v>
      </c>
      <c r="R3" s="2">
        <f t="shared" ca="1" si="2"/>
        <v>0</v>
      </c>
      <c r="S3" s="1"/>
      <c r="V3" cm="1">
        <f t="array" ref="V3">IF(AND(S$2=1,S$2=S$3:S$5),$C3,0)</f>
        <v>0</v>
      </c>
      <c r="W3" s="2">
        <f t="shared" ca="1" si="3"/>
        <v>0</v>
      </c>
      <c r="X3" s="1"/>
      <c r="AA3" cm="1">
        <f t="array" ref="AA3">IF(AND(X$2=1,X$2=X$3:X$5),$C3,0)</f>
        <v>0</v>
      </c>
      <c r="AB3" s="2">
        <f t="shared" ca="1" si="4"/>
        <v>0</v>
      </c>
    </row>
    <row r="4" spans="1:28">
      <c r="A4" t="s">
        <v>68</v>
      </c>
      <c r="B4" t="s">
        <v>17</v>
      </c>
      <c r="C4">
        <v>1</v>
      </c>
      <c r="D4" s="1">
        <v>1</v>
      </c>
      <c r="G4" cm="1">
        <f t="array" ref="G4">IF(AND(D$2=1,D$2=D$3:D$5),$C4,0)</f>
        <v>1</v>
      </c>
      <c r="H4" s="2">
        <f t="shared" ca="1" si="0"/>
        <v>1.0012220690014983</v>
      </c>
      <c r="I4" s="1"/>
      <c r="L4" cm="1">
        <f t="array" ref="L4">IF(AND(I$2=1,I$2=I$3:I$5),$C4,0)</f>
        <v>0</v>
      </c>
      <c r="M4" s="2">
        <f t="shared" ca="1" si="1"/>
        <v>0</v>
      </c>
      <c r="N4" s="1"/>
      <c r="Q4" cm="1">
        <f t="array" ref="Q4">IF(AND(N$2=1,N$2=N$3:N$5),$C4,0)</f>
        <v>0</v>
      </c>
      <c r="R4" s="2">
        <f t="shared" ca="1" si="2"/>
        <v>0</v>
      </c>
      <c r="S4" s="1"/>
      <c r="V4" cm="1">
        <f t="array" ref="V4">IF(AND(S$2=1,S$2=S$3:S$5),$C4,0)</f>
        <v>0</v>
      </c>
      <c r="W4" s="2">
        <f t="shared" ca="1" si="3"/>
        <v>0</v>
      </c>
      <c r="X4" s="1"/>
      <c r="AA4" cm="1">
        <f t="array" ref="AA4">IF(AND(X$2=1,X$2=X$3:X$5),$C4,0)</f>
        <v>0</v>
      </c>
      <c r="AB4" s="2">
        <f t="shared" ca="1" si="4"/>
        <v>0</v>
      </c>
    </row>
    <row r="5" spans="1:28">
      <c r="A5" t="s">
        <v>69</v>
      </c>
      <c r="B5" t="s">
        <v>17</v>
      </c>
      <c r="C5">
        <v>1</v>
      </c>
      <c r="D5" s="1">
        <v>1</v>
      </c>
      <c r="G5" cm="1">
        <f t="array" ref="G5">IF(AND(D$2=1,D$2=D$3:D$5),$C5,0)</f>
        <v>1</v>
      </c>
      <c r="H5" s="2">
        <f t="shared" ca="1" si="0"/>
        <v>1.000453962537152</v>
      </c>
      <c r="I5" s="1"/>
      <c r="L5" cm="1">
        <f t="array" ref="L5">IF(AND(I$2=1,I$2=I$3:I$5),$C5,0)</f>
        <v>0</v>
      </c>
      <c r="M5" s="2">
        <f t="shared" ca="1" si="1"/>
        <v>0</v>
      </c>
      <c r="N5" s="1"/>
      <c r="Q5" cm="1">
        <f t="array" ref="Q5">IF(AND(N$2=1,N$2=N$3:N$5),$C5,0)</f>
        <v>0</v>
      </c>
      <c r="R5" s="2">
        <f t="shared" ca="1" si="2"/>
        <v>0</v>
      </c>
      <c r="S5" s="1"/>
      <c r="V5" cm="1">
        <f t="array" ref="V5">IF(AND(S$2=1,S$2=S$3:S$5),$C5,0)</f>
        <v>0</v>
      </c>
      <c r="W5" s="2">
        <f t="shared" ca="1" si="3"/>
        <v>0</v>
      </c>
      <c r="X5" s="1"/>
      <c r="AA5" cm="1">
        <f t="array" ref="AA5">IF(AND(X$2=1,X$2=X$3:X$5),$C5,0)</f>
        <v>0</v>
      </c>
      <c r="AB5" s="2">
        <f t="shared" ca="1" si="4"/>
        <v>0</v>
      </c>
    </row>
    <row r="6" spans="1:28">
      <c r="A6" t="s">
        <v>70</v>
      </c>
      <c r="B6" t="s">
        <v>24</v>
      </c>
      <c r="C6">
        <v>2</v>
      </c>
      <c r="D6" s="1"/>
      <c r="G6" cm="1">
        <f t="array" ref="G6">IF(AND(E$6=1,E$6=E$7:E$10),$C6,0)</f>
        <v>0</v>
      </c>
      <c r="H6" s="2">
        <f t="shared" ca="1" si="0"/>
        <v>0</v>
      </c>
      <c r="I6" s="1"/>
      <c r="J6">
        <v>1</v>
      </c>
      <c r="L6" cm="1">
        <f t="array" ref="L6">IF(AND(J$6=1,J$6=J$7:J$10),$C6,0)</f>
        <v>2</v>
      </c>
      <c r="M6" s="2">
        <f t="shared" ca="1" si="1"/>
        <v>1.9876615736955541</v>
      </c>
      <c r="N6" s="1"/>
      <c r="Q6" cm="1">
        <f t="array" ref="Q6">IF(AND(O$6=1,O$6=O$7:O$10),$C6,0)</f>
        <v>0</v>
      </c>
      <c r="R6" s="2">
        <f t="shared" ca="1" si="2"/>
        <v>0</v>
      </c>
      <c r="S6" s="1"/>
      <c r="T6">
        <v>1</v>
      </c>
      <c r="V6" cm="1">
        <f t="array" ref="V6">IF(AND(T$6=1,T$6=T$7:T$10),$C6,0)</f>
        <v>2</v>
      </c>
      <c r="W6" s="2">
        <f t="shared" ca="1" si="3"/>
        <v>2.0112505162610192</v>
      </c>
      <c r="X6" s="1"/>
      <c r="AA6" cm="1">
        <f t="array" ref="AA6">IF(AND(Y$6=1,Y$6=Y$7:Y$10),$C6,0)</f>
        <v>0</v>
      </c>
      <c r="AB6" s="2">
        <f t="shared" ca="1" si="4"/>
        <v>0</v>
      </c>
    </row>
    <row r="7" spans="1:28">
      <c r="A7" t="s">
        <v>71</v>
      </c>
      <c r="B7" t="s">
        <v>24</v>
      </c>
      <c r="C7">
        <v>2</v>
      </c>
      <c r="D7" s="1"/>
      <c r="G7" cm="1">
        <f t="array" ref="G7">IF(AND(E$6=1,E$6=E$7:E$10),$C7,0)</f>
        <v>0</v>
      </c>
      <c r="H7" s="2">
        <f t="shared" ca="1" si="0"/>
        <v>0</v>
      </c>
      <c r="I7" s="1"/>
      <c r="J7">
        <v>1</v>
      </c>
      <c r="L7" cm="1">
        <f t="array" ref="L7">IF(AND(J$6=1,J$6=J$7:J$10),$C7,0)</f>
        <v>2</v>
      </c>
      <c r="M7" s="2">
        <f t="shared" ca="1" si="1"/>
        <v>1.9815642551702468</v>
      </c>
      <c r="N7" s="1"/>
      <c r="Q7" cm="1">
        <f t="array" ref="Q7">IF(AND(O$6=1,O$6=O$7:O$10),$C7,0)</f>
        <v>0</v>
      </c>
      <c r="R7" s="2">
        <f t="shared" ca="1" si="2"/>
        <v>0</v>
      </c>
      <c r="S7" s="1"/>
      <c r="T7">
        <v>1</v>
      </c>
      <c r="V7" cm="1">
        <f t="array" ref="V7">IF(AND(T$6=1,T$6=T$7:T$10),$C7,0)</f>
        <v>2</v>
      </c>
      <c r="W7" s="2">
        <f t="shared" ca="1" si="3"/>
        <v>1.9818698677459634</v>
      </c>
      <c r="X7" s="1"/>
      <c r="AA7" cm="1">
        <f t="array" ref="AA7">IF(AND(Y$6=1,Y$6=Y$7:Y$10),$C7,0)</f>
        <v>0</v>
      </c>
      <c r="AB7" s="2">
        <f t="shared" ca="1" si="4"/>
        <v>0</v>
      </c>
    </row>
    <row r="8" spans="1:28">
      <c r="A8" t="s">
        <v>72</v>
      </c>
      <c r="B8" t="s">
        <v>24</v>
      </c>
      <c r="C8">
        <v>2</v>
      </c>
      <c r="D8" s="1"/>
      <c r="G8" cm="1">
        <f t="array" ref="G8">IF(AND(E$6=1,E$6=E$7:E$10),$C8,0)</f>
        <v>0</v>
      </c>
      <c r="H8" s="2">
        <f t="shared" ca="1" si="0"/>
        <v>0</v>
      </c>
      <c r="I8" s="1"/>
      <c r="J8">
        <v>1</v>
      </c>
      <c r="L8" cm="1">
        <f t="array" ref="L8">IF(AND(J$6=1,J$6=J$7:J$10),$C8,0)</f>
        <v>2</v>
      </c>
      <c r="M8" s="2">
        <f t="shared" ca="1" si="1"/>
        <v>1.9908722099415361</v>
      </c>
      <c r="N8" s="1"/>
      <c r="Q8" cm="1">
        <f t="array" ref="Q8">IF(AND(O$6=1,O$6=O$7:O$10),$C8,0)</f>
        <v>0</v>
      </c>
      <c r="R8" s="2">
        <f t="shared" ca="1" si="2"/>
        <v>0</v>
      </c>
      <c r="S8" s="1"/>
      <c r="T8">
        <v>1</v>
      </c>
      <c r="V8" cm="1">
        <f t="array" ref="V8">IF(AND(T$6=1,T$6=T$7:T$10),$C8,0)</f>
        <v>2</v>
      </c>
      <c r="W8" s="2">
        <f t="shared" ca="1" si="3"/>
        <v>1.993381321187194</v>
      </c>
      <c r="X8" s="1"/>
      <c r="AA8" cm="1">
        <f t="array" ref="AA8">IF(AND(Y$6=1,Y$6=Y$7:Y$10),$C8,0)</f>
        <v>0</v>
      </c>
      <c r="AB8" s="2">
        <f t="shared" ca="1" si="4"/>
        <v>0</v>
      </c>
    </row>
    <row r="9" spans="1:28">
      <c r="A9" t="s">
        <v>73</v>
      </c>
      <c r="B9" t="s">
        <v>24</v>
      </c>
      <c r="C9">
        <v>2</v>
      </c>
      <c r="D9" s="1"/>
      <c r="G9" cm="1">
        <f t="array" ref="G9">IF(AND(E$6=1,E$6=E$7:E$10),$C9,0)</f>
        <v>0</v>
      </c>
      <c r="H9" s="2">
        <f t="shared" ca="1" si="0"/>
        <v>0</v>
      </c>
      <c r="I9" s="1"/>
      <c r="J9">
        <v>1</v>
      </c>
      <c r="L9" cm="1">
        <f t="array" ref="L9">IF(AND(J$6=1,J$6=J$7:J$10),$C9,0)</f>
        <v>2</v>
      </c>
      <c r="M9" s="2">
        <f t="shared" ca="1" si="1"/>
        <v>2.0059416134055095</v>
      </c>
      <c r="N9" s="1"/>
      <c r="Q9" cm="1">
        <f t="array" ref="Q9">IF(AND(O$6=1,O$6=O$7:O$10),$C9,0)</f>
        <v>0</v>
      </c>
      <c r="R9" s="2">
        <f t="shared" ca="1" si="2"/>
        <v>0</v>
      </c>
      <c r="S9" s="1"/>
      <c r="T9">
        <v>1</v>
      </c>
      <c r="V9" cm="1">
        <f t="array" ref="V9">IF(AND(T$6=1,T$6=T$7:T$10),$C9,0)</f>
        <v>2</v>
      </c>
      <c r="W9" s="2">
        <f t="shared" ca="1" si="3"/>
        <v>1.9862787546517946</v>
      </c>
      <c r="X9" s="1"/>
      <c r="AA9" cm="1">
        <f t="array" ref="AA9">IF(AND(Y$6=1,Y$6=Y$7:Y$10),$C9,0)</f>
        <v>0</v>
      </c>
      <c r="AB9" s="2">
        <f t="shared" ca="1" si="4"/>
        <v>0</v>
      </c>
    </row>
    <row r="10" spans="1:28">
      <c r="A10" t="s">
        <v>74</v>
      </c>
      <c r="B10" t="s">
        <v>24</v>
      </c>
      <c r="C10">
        <v>2</v>
      </c>
      <c r="D10" s="1"/>
      <c r="G10" cm="1">
        <f t="array" ref="G10">IF(AND(E$6=1,E$6=E$7:E$10),$C10,0)</f>
        <v>0</v>
      </c>
      <c r="H10" s="2">
        <f t="shared" ca="1" si="0"/>
        <v>0</v>
      </c>
      <c r="I10" s="1"/>
      <c r="J10">
        <v>1</v>
      </c>
      <c r="L10" cm="1">
        <f t="array" ref="L10">IF(AND(J$6=1,J$6=J$7:J$10),$C10,0)</f>
        <v>2</v>
      </c>
      <c r="M10" s="2">
        <f t="shared" ca="1" si="1"/>
        <v>2.0034008438245259</v>
      </c>
      <c r="N10" s="1"/>
      <c r="Q10" cm="1">
        <f t="array" ref="Q10">IF(AND(O$6=1,O$6=O$7:O$10),$C10,0)</f>
        <v>0</v>
      </c>
      <c r="R10" s="2">
        <f t="shared" ca="1" si="2"/>
        <v>0</v>
      </c>
      <c r="S10" s="1"/>
      <c r="T10">
        <v>1</v>
      </c>
      <c r="V10" cm="1">
        <f t="array" ref="V10">IF(AND(T$6=1,T$6=T$7:T$10),$C10,0)</f>
        <v>2</v>
      </c>
      <c r="W10" s="2">
        <f t="shared" ca="1" si="3"/>
        <v>2.0154375357489647</v>
      </c>
      <c r="X10" s="1"/>
      <c r="AA10" cm="1">
        <f t="array" ref="AA10">IF(AND(Y$6=1,Y$6=Y$7:Y$10),$C10,0)</f>
        <v>0</v>
      </c>
      <c r="AB10" s="2">
        <f t="shared" ca="1" si="4"/>
        <v>0</v>
      </c>
    </row>
    <row r="11" spans="1:28">
      <c r="A11" t="s">
        <v>75</v>
      </c>
      <c r="B11" t="s">
        <v>27</v>
      </c>
      <c r="C11">
        <v>8</v>
      </c>
      <c r="D11" s="1"/>
      <c r="G11">
        <f>IF(F11=1,$C11,0)</f>
        <v>0</v>
      </c>
      <c r="H11" s="2">
        <f t="shared" ca="1" si="0"/>
        <v>0</v>
      </c>
      <c r="I11" s="1"/>
      <c r="L11">
        <f t="shared" ref="L11:L14" si="5">IF(K11=1,$C11,0)</f>
        <v>0</v>
      </c>
      <c r="M11" s="2">
        <f t="shared" ca="1" si="1"/>
        <v>0</v>
      </c>
      <c r="N11" s="1"/>
      <c r="Q11">
        <f t="shared" ref="Q11:Q14" si="6">IF(P11=1,$C11,0)</f>
        <v>0</v>
      </c>
      <c r="R11" s="2">
        <f t="shared" ca="1" si="2"/>
        <v>0</v>
      </c>
      <c r="S11" s="1"/>
      <c r="V11">
        <f t="shared" ref="V11:V14" si="7">IF(U11=1,$C11,0)</f>
        <v>0</v>
      </c>
      <c r="W11" s="2">
        <f t="shared" ca="1" si="3"/>
        <v>0</v>
      </c>
      <c r="X11" s="1"/>
      <c r="Z11">
        <v>1</v>
      </c>
      <c r="AA11">
        <f t="shared" ref="AA11:AA14" si="8">IF(Z11=1,$C11,0)</f>
        <v>8</v>
      </c>
      <c r="AB11" s="2">
        <f t="shared" ca="1" si="4"/>
        <v>7.9467986185084882</v>
      </c>
    </row>
    <row r="12" spans="1:28">
      <c r="A12" t="s">
        <v>75</v>
      </c>
      <c r="B12" t="s">
        <v>27</v>
      </c>
      <c r="C12">
        <v>10</v>
      </c>
      <c r="D12" s="1"/>
      <c r="G12">
        <f>IF(F12=1,$C12,0)</f>
        <v>0</v>
      </c>
      <c r="H12" s="2">
        <f t="shared" ca="1" si="0"/>
        <v>0</v>
      </c>
      <c r="I12" s="1"/>
      <c r="L12">
        <f t="shared" si="5"/>
        <v>0</v>
      </c>
      <c r="M12" s="2">
        <f t="shared" ca="1" si="1"/>
        <v>0</v>
      </c>
      <c r="N12" s="1"/>
      <c r="P12">
        <v>1</v>
      </c>
      <c r="Q12">
        <f t="shared" si="6"/>
        <v>10</v>
      </c>
      <c r="R12" s="2">
        <f t="shared" ca="1" si="2"/>
        <v>9.9182926077261762</v>
      </c>
      <c r="S12" s="1"/>
      <c r="V12">
        <f t="shared" si="7"/>
        <v>0</v>
      </c>
      <c r="W12" s="2">
        <f t="shared" ca="1" si="3"/>
        <v>0</v>
      </c>
      <c r="X12" s="1"/>
      <c r="AA12">
        <f t="shared" si="8"/>
        <v>0</v>
      </c>
      <c r="AB12" s="2">
        <f t="shared" ca="1" si="4"/>
        <v>0</v>
      </c>
    </row>
    <row r="13" spans="1:28">
      <c r="A13" t="s">
        <v>75</v>
      </c>
      <c r="B13" t="s">
        <v>27</v>
      </c>
      <c r="C13">
        <v>6</v>
      </c>
      <c r="D13" s="1"/>
      <c r="G13">
        <f>IF(F13=1,$C13,0)</f>
        <v>0</v>
      </c>
      <c r="H13" s="2">
        <f t="shared" ca="1" si="0"/>
        <v>0</v>
      </c>
      <c r="I13" s="1"/>
      <c r="L13">
        <f t="shared" si="5"/>
        <v>0</v>
      </c>
      <c r="M13" s="2">
        <f t="shared" ca="1" si="1"/>
        <v>0</v>
      </c>
      <c r="N13" s="1"/>
      <c r="P13">
        <v>1</v>
      </c>
      <c r="Q13">
        <f t="shared" si="6"/>
        <v>6</v>
      </c>
      <c r="R13" s="2">
        <f t="shared" ca="1" si="2"/>
        <v>5.9403417347397536</v>
      </c>
      <c r="S13" s="1"/>
      <c r="V13">
        <f t="shared" si="7"/>
        <v>0</v>
      </c>
      <c r="W13" s="2">
        <f t="shared" ca="1" si="3"/>
        <v>0</v>
      </c>
      <c r="X13" s="1"/>
      <c r="Z13">
        <v>1</v>
      </c>
      <c r="AA13">
        <f t="shared" si="8"/>
        <v>6</v>
      </c>
      <c r="AB13" s="2">
        <f t="shared" ca="1" si="4"/>
        <v>6.0494960224500245</v>
      </c>
    </row>
    <row r="14" spans="1:28">
      <c r="A14" t="s">
        <v>75</v>
      </c>
      <c r="B14" t="s">
        <v>27</v>
      </c>
      <c r="C14">
        <v>8</v>
      </c>
      <c r="D14" s="1"/>
      <c r="G14">
        <f>IF(F14=1,$C14,0)</f>
        <v>0</v>
      </c>
      <c r="H14" s="2">
        <f t="shared" ca="1" si="0"/>
        <v>0</v>
      </c>
      <c r="I14" s="1"/>
      <c r="L14">
        <f t="shared" si="5"/>
        <v>0</v>
      </c>
      <c r="M14" s="2">
        <f t="shared" ca="1" si="1"/>
        <v>0</v>
      </c>
      <c r="N14" s="1"/>
      <c r="Q14">
        <f t="shared" si="6"/>
        <v>0</v>
      </c>
      <c r="R14" s="2">
        <f t="shared" ca="1" si="2"/>
        <v>0</v>
      </c>
      <c r="S14" s="1"/>
      <c r="V14">
        <f t="shared" si="7"/>
        <v>0</v>
      </c>
      <c r="W14" s="2">
        <f t="shared" ca="1" si="3"/>
        <v>0</v>
      </c>
      <c r="X14" s="1"/>
      <c r="Z14">
        <v>1</v>
      </c>
      <c r="AA14">
        <f t="shared" si="8"/>
        <v>8</v>
      </c>
      <c r="AB14" s="2">
        <f t="shared" ca="1" si="4"/>
        <v>8.03925505086859</v>
      </c>
    </row>
    <row r="15" spans="1:28">
      <c r="C15" s="9" t="s">
        <v>254</v>
      </c>
      <c r="H15" s="6" cm="1">
        <f t="array" aca="1" ref="H15" ca="1">AVERAGE(IF(H2:H14=0,1,H2:H14))</f>
        <v>0.99901567853966433</v>
      </c>
      <c r="M15" s="6" cm="1">
        <f t="array" aca="1" ref="M15" ca="1">AVERAGE(IF(M2:M14=0,1,M2:M14))</f>
        <v>1.3822646535413363</v>
      </c>
      <c r="Q15" s="7"/>
      <c r="R15" s="6" cm="1">
        <f t="array" aca="1" ref="R15" ca="1">AVERAGE(IF(R2:R14=0,1,R2:R14))</f>
        <v>2.0660487955743023</v>
      </c>
      <c r="V15" s="2"/>
      <c r="W15" s="6" cm="1">
        <f t="array" aca="1" ref="W15" ca="1">AVERAGE(IF(W2:W14=0,1,W2:W14))</f>
        <v>1.3837090765842259</v>
      </c>
      <c r="AA15" s="8"/>
      <c r="AB15" s="6" cm="1">
        <f t="array" aca="1" ref="AB15" ca="1">AVERAGE(IF(AB2:AB14=0,1,AB2:AB14))</f>
        <v>2.464273053217469</v>
      </c>
    </row>
    <row r="16" spans="1:28">
      <c r="C16" s="9" t="s">
        <v>259</v>
      </c>
      <c r="H16" s="6">
        <v>1</v>
      </c>
      <c r="M16" s="6">
        <v>1</v>
      </c>
      <c r="Q16" s="7"/>
      <c r="R16" s="6">
        <v>1</v>
      </c>
      <c r="V16" s="2"/>
      <c r="W16" s="6">
        <v>1</v>
      </c>
      <c r="AA16" s="8"/>
      <c r="AB16" s="6">
        <v>1</v>
      </c>
    </row>
    <row r="17" spans="3:28">
      <c r="C17" s="9" t="s">
        <v>260</v>
      </c>
      <c r="H17" s="6" cm="1">
        <f t="array" ref="H17">SUM($C2:$C14/13)</f>
        <v>3.5384615384615388</v>
      </c>
      <c r="M17" s="6">
        <f>H17</f>
        <v>3.5384615384615388</v>
      </c>
      <c r="Q17" s="7"/>
      <c r="R17" s="6">
        <f>H17</f>
        <v>3.5384615384615388</v>
      </c>
      <c r="V17" s="2"/>
      <c r="W17" s="6">
        <f>H17</f>
        <v>3.5384615384615388</v>
      </c>
      <c r="AA17" s="8"/>
      <c r="AB17" s="6">
        <f>H17</f>
        <v>3.5384615384615388</v>
      </c>
    </row>
    <row r="18" spans="3:28">
      <c r="C18" s="9" t="s">
        <v>256</v>
      </c>
      <c r="H18" s="6">
        <f ca="1">SUM((H15-H16)/(H17-H16))</f>
        <v>-3.8776299952617249E-4</v>
      </c>
      <c r="M18" s="6">
        <f ca="1">SUM((M15-M16)/(M17-M16))</f>
        <v>0.15058910594052641</v>
      </c>
      <c r="R18" s="6">
        <f ca="1">SUM((R15-R16)/(R17-R16))</f>
        <v>0.41995861643836147</v>
      </c>
      <c r="W18" s="6">
        <f ca="1">SUM((W15-W16)/(W17-W16))</f>
        <v>0.15115812107863444</v>
      </c>
      <c r="AB18" s="6">
        <f ca="1">SUM((AB15-AB16)/(AB17-AB16))</f>
        <v>0.57683483914627565</v>
      </c>
    </row>
    <row r="19" spans="3:28">
      <c r="C19" s="9" t="s">
        <v>257</v>
      </c>
      <c r="H19" s="6">
        <f ca="1">1-H18</f>
        <v>1.0003877629995261</v>
      </c>
      <c r="M19" s="6">
        <f ca="1">1-M18</f>
        <v>0.84941089405947356</v>
      </c>
      <c r="R19" s="6">
        <f ca="1">1-R18</f>
        <v>0.58004138356163848</v>
      </c>
      <c r="W19" s="6">
        <f ca="1">1-W18</f>
        <v>0.84884187892136553</v>
      </c>
      <c r="AB19" s="6">
        <f ca="1">1-AB18</f>
        <v>0.42316516085372435</v>
      </c>
    </row>
    <row r="20" spans="3:28">
      <c r="C20" s="9"/>
      <c r="H20" s="6"/>
      <c r="M20" s="6"/>
      <c r="R20" s="6"/>
      <c r="W20" s="6"/>
      <c r="AB20" s="6"/>
    </row>
    <row r="21" spans="3:28">
      <c r="C21" s="9" t="s">
        <v>261</v>
      </c>
      <c r="H21" s="6" cm="1">
        <f t="array" aca="1" ref="H21" ca="1">SUM(IF(H2:H14=0,(1-H15)^2,(H2:H14-H15)^2))</f>
        <v>1.0265713979822665E-4</v>
      </c>
      <c r="M21" s="6" cm="1">
        <f t="array" aca="1" ref="M21" ca="1">SUM(IF(M2:M14=0,(1-M15)^2,(M2:M14-M15)^2))</f>
        <v>3.0398618410737606</v>
      </c>
      <c r="R21" s="6" cm="1">
        <f t="array" aca="1" ref="R21" ca="1">SUM(IF(R2:R14=0,(1-R15)^2,(R2:R14-R15)^2))</f>
        <v>89.168939043944306</v>
      </c>
      <c r="W21" s="6" cm="1">
        <f t="array" aca="1" ref="W21" ca="1">SUM(IF(W2:W14=0,(1-W15)^2,(W2:W14-W15)^2))</f>
        <v>3.0633371431041416</v>
      </c>
      <c r="AB21" s="6" cm="1">
        <f t="array" aca="1" ref="AB21" ca="1">SUM(IF(AB2:AB14=0,(1-AB15)^2,(AB2:AB14-AB15)^2))</f>
        <v>95.433290331104487</v>
      </c>
    </row>
    <row r="22" spans="3:28">
      <c r="C22" s="9" t="s">
        <v>262</v>
      </c>
      <c r="H22" s="6">
        <f ca="1">H21/(13-1)</f>
        <v>8.5547616498522218E-6</v>
      </c>
      <c r="M22" s="6">
        <f ca="1">M21/(13-1)</f>
        <v>0.25332182008948007</v>
      </c>
      <c r="R22" s="6">
        <f ca="1">R21/(13-1)</f>
        <v>7.4307449203286922</v>
      </c>
      <c r="W22" s="6">
        <f ca="1">W21/(13-1)</f>
        <v>0.25527809525867845</v>
      </c>
      <c r="AB22" s="6">
        <f ca="1">AB21/(13-1)</f>
        <v>7.9527741942587076</v>
      </c>
    </row>
    <row r="23" spans="3:28">
      <c r="C23" s="9" t="s">
        <v>263</v>
      </c>
      <c r="H23" s="6">
        <f ca="1">SQRT(H22)</f>
        <v>2.9248524150548559E-3</v>
      </c>
      <c r="M23" s="6">
        <f ca="1">SQRT(M22)</f>
        <v>0.50331085830675271</v>
      </c>
      <c r="R23" s="6">
        <f ca="1">SQRT(R22)</f>
        <v>2.7259392730449248</v>
      </c>
      <c r="W23" s="6">
        <f ca="1">SQRT(W22)</f>
        <v>0.50525052722256358</v>
      </c>
      <c r="AB23" s="6">
        <f ca="1">SQRT(AB22)</f>
        <v>2.8200663457193178</v>
      </c>
    </row>
    <row r="24" spans="3:28">
      <c r="C24" s="9" t="s">
        <v>264</v>
      </c>
      <c r="H24" s="6">
        <f ca="1">R23</f>
        <v>2.7259392730449248</v>
      </c>
      <c r="M24" s="6">
        <f ca="1">R23</f>
        <v>2.7259392730449248</v>
      </c>
      <c r="R24" s="6">
        <f ca="1">R23</f>
        <v>2.7259392730449248</v>
      </c>
      <c r="W24" s="6">
        <f ca="1">R23</f>
        <v>2.7259392730449248</v>
      </c>
      <c r="AB24" s="6">
        <f ca="1">R23</f>
        <v>2.7259392730449248</v>
      </c>
    </row>
    <row r="25" spans="3:28">
      <c r="C25" s="9" t="s">
        <v>265</v>
      </c>
      <c r="H25" s="6">
        <f ca="1">H23/H24</f>
        <v>1.0729704964365333E-3</v>
      </c>
      <c r="M25" s="6">
        <f ca="1">M23/M24</f>
        <v>0.18463759016338802</v>
      </c>
      <c r="R25" s="6">
        <f ca="1">R23/R24</f>
        <v>1</v>
      </c>
      <c r="W25" s="6">
        <f ca="1">W23/W24</f>
        <v>0.18534915000442742</v>
      </c>
      <c r="AB25" s="6">
        <f ca="1">AB23/AB24</f>
        <v>1.0345301429144647</v>
      </c>
    </row>
    <row r="26" spans="3:28">
      <c r="C26" s="9" t="s">
        <v>258</v>
      </c>
      <c r="H26" s="6">
        <f ca="1">1-H25</f>
        <v>0.99892702950356349</v>
      </c>
      <c r="M26" s="6">
        <f ca="1">1-M25</f>
        <v>0.81536240983661201</v>
      </c>
      <c r="R26" s="6">
        <f ca="1">1-R25</f>
        <v>0</v>
      </c>
      <c r="W26" s="6">
        <f ca="1">1-W25</f>
        <v>0.81465084999557258</v>
      </c>
      <c r="AB26" s="6">
        <f ca="1">1-AB25</f>
        <v>-3.4530142914464657E-2</v>
      </c>
    </row>
    <row r="27" spans="3:28">
      <c r="C27" s="9" t="s">
        <v>266</v>
      </c>
      <c r="F27" t="s">
        <v>255</v>
      </c>
      <c r="G27" cm="1">
        <f t="array" ref="G27">ROUND(STDEV(IF(G2:G14&gt;0,G2:G14)), 10)</f>
        <v>0</v>
      </c>
      <c r="H27" s="6" cm="1">
        <f t="array" aca="1" ref="H27" ca="1">ROUND(STDEV(IF(H2:H14&gt;0,H2:H14)), 10)</f>
        <v>4.9771861000000002E-3</v>
      </c>
      <c r="K27" t="s">
        <v>255</v>
      </c>
      <c r="L27" cm="1">
        <f t="array" ref="L27">ROUND(STDEV(IF(L2:L14&gt;0,L2:L14)), 10)</f>
        <v>0</v>
      </c>
      <c r="M27" s="6" cm="1">
        <f t="array" aca="1" ref="M27" ca="1">ROUND(STDEV(IF(M2:M14&gt;0,M2:M14)), 10)</f>
        <v>1.04345802E-2</v>
      </c>
      <c r="P27" t="s">
        <v>255</v>
      </c>
      <c r="Q27" s="7" cm="1">
        <f t="array" ref="Q27">ROUND(STDEV(IF(Q2:Q14&gt;0,Q2:Q14)), 10)</f>
        <v>2.8284271247000001</v>
      </c>
      <c r="R27" s="6" cm="1">
        <f t="array" aca="1" ref="R27" ca="1">SUM(1+ROUND(STDEV(IF(R2:R14&gt;0,R2:R14)), 10))</f>
        <v>3.8128360374999999</v>
      </c>
      <c r="U27" t="s">
        <v>255</v>
      </c>
      <c r="V27" s="7" cm="1">
        <f t="array" ref="V27">ROUND(STDEV(IF(V2:V14&gt;0,V2:V14)), 10)</f>
        <v>0</v>
      </c>
      <c r="W27" s="6" cm="1">
        <f t="array" aca="1" ref="W27" ca="1">ROUND(STDEV(IF(W2:W14&gt;0,W2:W14)), 10)</f>
        <v>1.49825705E-2</v>
      </c>
      <c r="Z27" t="s">
        <v>255</v>
      </c>
      <c r="AA27" s="8" cm="1">
        <f t="array" ref="AA27">ROUND(STDEV(IF(AA2:AA14&gt;0,AA2:AA14)), 10)</f>
        <v>1.1547005384</v>
      </c>
      <c r="AB27" s="6" cm="1">
        <f t="array" aca="1" ref="AB27" ca="1">ROUND(STDEV(IF(AB2:AB14&gt;0,AB2:AB14)), 10)</f>
        <v>1.1230498894000001</v>
      </c>
    </row>
    <row r="40" spans="19:26">
      <c r="S40">
        <f>COUNTIF(S2:S14,"1")</f>
        <v>0</v>
      </c>
      <c r="T40">
        <f>COUNTIF(T2:T14,"1")</f>
        <v>5</v>
      </c>
      <c r="U40">
        <f>COUNTIF(U2:U14,"1")</f>
        <v>0</v>
      </c>
      <c r="X40">
        <f>COUNTIF(X2:X14,"1")</f>
        <v>0</v>
      </c>
      <c r="Y40">
        <f>COUNTIF(Y2:Y14,"1")</f>
        <v>0</v>
      </c>
      <c r="Z40">
        <f>COUNTIF(Z2:Z14,"1")</f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50A59-3CD1-468B-BC68-331912BFCEB2}">
  <sheetPr codeName="Sheet7"/>
  <dimension ref="A1:AB40"/>
  <sheetViews>
    <sheetView workbookViewId="0">
      <pane ySplit="1" topLeftCell="A2" activePane="bottomLeft" state="frozen"/>
      <selection activeCell="B1" sqref="B1"/>
      <selection pane="bottomLeft" activeCell="P11" sqref="P11"/>
    </sheetView>
  </sheetViews>
  <sheetFormatPr defaultRowHeight="13.8" outlineLevelCol="1"/>
  <cols>
    <col min="1" max="1" width="9.69921875" bestFit="1" customWidth="1"/>
    <col min="2" max="2" width="15.19921875" bestFit="1" customWidth="1"/>
    <col min="3" max="3" width="10.59765625" bestFit="1" customWidth="1"/>
    <col min="4" max="4" width="7.3984375" hidden="1" customWidth="1" outlineLevel="1"/>
    <col min="5" max="5" width="8.3984375" hidden="1" customWidth="1" outlineLevel="1"/>
    <col min="6" max="6" width="8.69921875" hidden="1" customWidth="1" outlineLevel="1"/>
    <col min="7" max="7" width="12.59765625" hidden="1" customWidth="1" outlineLevel="1"/>
    <col min="8" max="8" width="13.69921875" customWidth="1" collapsed="1"/>
    <col min="9" max="9" width="7.3984375" hidden="1" customWidth="1" outlineLevel="1"/>
    <col min="10" max="10" width="8.3984375" hidden="1" customWidth="1" outlineLevel="1"/>
    <col min="11" max="11" width="8.69921875" hidden="1" customWidth="1" outlineLevel="1"/>
    <col min="12" max="12" width="12.59765625" hidden="1" customWidth="1" outlineLevel="1"/>
    <col min="13" max="13" width="15.59765625" customWidth="1" collapsed="1"/>
    <col min="14" max="14" width="7.3984375" hidden="1" customWidth="1" outlineLevel="1"/>
    <col min="15" max="15" width="8.3984375" hidden="1" customWidth="1" outlineLevel="1"/>
    <col min="16" max="16" width="8.69921875" hidden="1" customWidth="1" outlineLevel="1"/>
    <col min="17" max="17" width="12.59765625" hidden="1" customWidth="1" outlineLevel="1"/>
    <col min="18" max="18" width="12.59765625" customWidth="1" collapsed="1"/>
    <col min="19" max="19" width="7.3984375" hidden="1" customWidth="1" outlineLevel="1"/>
    <col min="20" max="20" width="8.3984375" hidden="1" customWidth="1" outlineLevel="1"/>
    <col min="21" max="21" width="8.69921875" hidden="1" customWidth="1" outlineLevel="1"/>
    <col min="22" max="22" width="12.59765625" hidden="1" customWidth="1" outlineLevel="1"/>
    <col min="23" max="23" width="12.59765625" customWidth="1" collapsed="1"/>
    <col min="24" max="24" width="7.3984375" hidden="1" customWidth="1" outlineLevel="1"/>
    <col min="25" max="25" width="8.3984375" hidden="1" customWidth="1" outlineLevel="1"/>
    <col min="26" max="26" width="8.69921875" hidden="1" customWidth="1" outlineLevel="1"/>
    <col min="27" max="27" width="12.59765625" hidden="1" customWidth="1" outlineLevel="1"/>
    <col min="28" max="28" width="12.09765625" customWidth="1" collapsed="1"/>
  </cols>
  <sheetData>
    <row r="1" spans="1:28" ht="43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7</v>
      </c>
      <c r="I1" t="s">
        <v>3</v>
      </c>
      <c r="J1" t="s">
        <v>4</v>
      </c>
      <c r="K1" t="s">
        <v>5</v>
      </c>
      <c r="L1" s="3" t="s">
        <v>8</v>
      </c>
      <c r="M1" s="3" t="s">
        <v>9</v>
      </c>
      <c r="N1" t="s">
        <v>3</v>
      </c>
      <c r="O1" t="s">
        <v>4</v>
      </c>
      <c r="P1" t="s">
        <v>5</v>
      </c>
      <c r="Q1" s="3" t="s">
        <v>10</v>
      </c>
      <c r="R1" s="3" t="s">
        <v>11</v>
      </c>
      <c r="S1" t="s">
        <v>3</v>
      </c>
      <c r="T1" t="s">
        <v>4</v>
      </c>
      <c r="U1" t="s">
        <v>5</v>
      </c>
      <c r="V1" s="4" t="s">
        <v>12</v>
      </c>
      <c r="W1" s="4" t="s">
        <v>13</v>
      </c>
      <c r="X1" t="s">
        <v>3</v>
      </c>
      <c r="Y1" t="s">
        <v>4</v>
      </c>
      <c r="Z1" t="s">
        <v>5</v>
      </c>
      <c r="AA1" s="4" t="s">
        <v>14</v>
      </c>
      <c r="AB1" s="5" t="s">
        <v>15</v>
      </c>
    </row>
    <row r="2" spans="1:28">
      <c r="A2" t="s">
        <v>76</v>
      </c>
      <c r="B2" t="s">
        <v>17</v>
      </c>
      <c r="C2">
        <v>1</v>
      </c>
      <c r="D2" s="1">
        <v>1</v>
      </c>
      <c r="G2" cm="1">
        <f t="array" ref="G2">IF(AND(D$2=1,D$2=D$3:D$5),$C2,0)</f>
        <v>1</v>
      </c>
      <c r="H2" s="2">
        <f t="shared" ref="H2:H16" ca="1" si="0">G2*(0.99+0.02*RAND())</f>
        <v>1.0066388577572931</v>
      </c>
      <c r="I2" s="1"/>
      <c r="L2" cm="1">
        <f t="array" ref="L2">IF(AND(I$2=1,I$2=I$3:I$5),$C2,0)</f>
        <v>0</v>
      </c>
      <c r="M2" s="2">
        <f t="shared" ref="M2:M16" ca="1" si="1">L2*(0.99+0.02*RAND())</f>
        <v>0</v>
      </c>
      <c r="N2" s="1"/>
      <c r="Q2" cm="1">
        <f t="array" ref="Q2">IF(AND(N$2=1,N$2=N$3:N$5),$C2,0)</f>
        <v>0</v>
      </c>
      <c r="R2" s="2">
        <f t="shared" ref="R2:R16" ca="1" si="2">Q2*(0.99+0.02*RAND())</f>
        <v>0</v>
      </c>
      <c r="S2" s="1"/>
      <c r="V2" cm="1">
        <f t="array" ref="V2">IF(AND(S$2=1,S$2=S$3:S$5),$C2,0)</f>
        <v>0</v>
      </c>
      <c r="W2" s="2">
        <f t="shared" ref="W2:W16" ca="1" si="3">V2*(0.99+0.02*RAND())</f>
        <v>0</v>
      </c>
      <c r="X2" s="1"/>
      <c r="AA2" cm="1">
        <f t="array" ref="AA2">IF(AND(X$2=1,X$2=X$3:X$5),$C2,0)</f>
        <v>0</v>
      </c>
      <c r="AB2" s="2">
        <f t="shared" ref="AB2:AB16" ca="1" si="4">AA2*(0.99+0.02*RAND())</f>
        <v>0</v>
      </c>
    </row>
    <row r="3" spans="1:28">
      <c r="A3" t="s">
        <v>77</v>
      </c>
      <c r="B3" t="s">
        <v>17</v>
      </c>
      <c r="C3">
        <v>1</v>
      </c>
      <c r="D3" s="1">
        <v>1</v>
      </c>
      <c r="G3" cm="1">
        <f t="array" ref="G3">IF(AND(D$2=1,D$2=D$3:D$5),$C3,0)</f>
        <v>1</v>
      </c>
      <c r="H3" s="2">
        <f t="shared" ca="1" si="0"/>
        <v>1.0039484646761911</v>
      </c>
      <c r="I3" s="1"/>
      <c r="L3" cm="1">
        <f t="array" ref="L3">IF(AND(I$2=1,I$2=I$3:I$5),$C3,0)</f>
        <v>0</v>
      </c>
      <c r="M3" s="2">
        <f t="shared" ca="1" si="1"/>
        <v>0</v>
      </c>
      <c r="N3" s="1"/>
      <c r="Q3" cm="1">
        <f t="array" ref="Q3">IF(AND(N$2=1,N$2=N$3:N$5),$C3,0)</f>
        <v>0</v>
      </c>
      <c r="R3" s="2">
        <f t="shared" ca="1" si="2"/>
        <v>0</v>
      </c>
      <c r="S3" s="1"/>
      <c r="V3" cm="1">
        <f t="array" ref="V3">IF(AND(S$2=1,S$2=S$3:S$5),$C3,0)</f>
        <v>0</v>
      </c>
      <c r="W3" s="2">
        <f t="shared" ca="1" si="3"/>
        <v>0</v>
      </c>
      <c r="X3" s="1"/>
      <c r="AA3" cm="1">
        <f t="array" ref="AA3">IF(AND(X$2=1,X$2=X$3:X$5),$C3,0)</f>
        <v>0</v>
      </c>
      <c r="AB3" s="2">
        <f t="shared" ca="1" si="4"/>
        <v>0</v>
      </c>
    </row>
    <row r="4" spans="1:28">
      <c r="A4" t="s">
        <v>78</v>
      </c>
      <c r="B4" t="s">
        <v>17</v>
      </c>
      <c r="C4">
        <v>1</v>
      </c>
      <c r="D4" s="1">
        <v>1</v>
      </c>
      <c r="G4" cm="1">
        <f t="array" ref="G4">IF(AND(D$2=1,D$2=D$3:D$5),$C4,0)</f>
        <v>1</v>
      </c>
      <c r="H4" s="2">
        <f t="shared" ca="1" si="0"/>
        <v>1.0022046077571614</v>
      </c>
      <c r="I4" s="1"/>
      <c r="L4" cm="1">
        <f t="array" ref="L4">IF(AND(I$2=1,I$2=I$3:I$5),$C4,0)</f>
        <v>0</v>
      </c>
      <c r="M4" s="2">
        <f t="shared" ca="1" si="1"/>
        <v>0</v>
      </c>
      <c r="N4" s="1"/>
      <c r="Q4" cm="1">
        <f t="array" ref="Q4">IF(AND(N$2=1,N$2=N$3:N$5),$C4,0)</f>
        <v>0</v>
      </c>
      <c r="R4" s="2">
        <f t="shared" ca="1" si="2"/>
        <v>0</v>
      </c>
      <c r="S4" s="1"/>
      <c r="V4" cm="1">
        <f t="array" ref="V4">IF(AND(S$2=1,S$2=S$3:S$5),$C4,0)</f>
        <v>0</v>
      </c>
      <c r="W4" s="2">
        <f t="shared" ca="1" si="3"/>
        <v>0</v>
      </c>
      <c r="X4" s="1"/>
      <c r="AA4" cm="1">
        <f t="array" ref="AA4">IF(AND(X$2=1,X$2=X$3:X$5),$C4,0)</f>
        <v>0</v>
      </c>
      <c r="AB4" s="2">
        <f t="shared" ca="1" si="4"/>
        <v>0</v>
      </c>
    </row>
    <row r="5" spans="1:28">
      <c r="A5" t="s">
        <v>79</v>
      </c>
      <c r="B5" t="s">
        <v>17</v>
      </c>
      <c r="C5">
        <v>1</v>
      </c>
      <c r="D5" s="1">
        <v>1</v>
      </c>
      <c r="G5" cm="1">
        <f t="array" ref="G5">IF(AND(D$2=1,D$2=D$3:D$5),$C5,0)</f>
        <v>1</v>
      </c>
      <c r="H5" s="2">
        <f t="shared" ca="1" si="0"/>
        <v>1.0099619891536606</v>
      </c>
      <c r="I5" s="1"/>
      <c r="L5" cm="1">
        <f t="array" ref="L5">IF(AND(I$2=1,I$2=I$3:I$5),$C5,0)</f>
        <v>0</v>
      </c>
      <c r="M5" s="2">
        <f t="shared" ca="1" si="1"/>
        <v>0</v>
      </c>
      <c r="N5" s="1"/>
      <c r="Q5" cm="1">
        <f t="array" ref="Q5">IF(AND(N$2=1,N$2=N$3:N$5),$C5,0)</f>
        <v>0</v>
      </c>
      <c r="R5" s="2">
        <f t="shared" ca="1" si="2"/>
        <v>0</v>
      </c>
      <c r="S5" s="1"/>
      <c r="V5" cm="1">
        <f t="array" ref="V5">IF(AND(S$2=1,S$2=S$3:S$5),$C5,0)</f>
        <v>0</v>
      </c>
      <c r="W5" s="2">
        <f t="shared" ca="1" si="3"/>
        <v>0</v>
      </c>
      <c r="X5" s="1"/>
      <c r="AA5" cm="1">
        <f t="array" ref="AA5">IF(AND(X$2=1,X$2=X$3:X$5),$C5,0)</f>
        <v>0</v>
      </c>
      <c r="AB5" s="2">
        <f t="shared" ca="1" si="4"/>
        <v>0</v>
      </c>
    </row>
    <row r="6" spans="1:28">
      <c r="A6" t="s">
        <v>80</v>
      </c>
      <c r="B6" t="s">
        <v>24</v>
      </c>
      <c r="C6">
        <v>2</v>
      </c>
      <c r="D6" s="1"/>
      <c r="G6" cm="1">
        <f t="array" ref="G6">IF(AND(E$6=1,E$6=E$7:E$9),$C6,0)</f>
        <v>0</v>
      </c>
      <c r="H6" s="2">
        <f t="shared" ca="1" si="0"/>
        <v>0</v>
      </c>
      <c r="I6" s="1"/>
      <c r="J6">
        <v>1</v>
      </c>
      <c r="L6" cm="1">
        <f t="array" ref="L6">IF(AND(J$6=1,J$6=J$7:J$9),$C6,0)</f>
        <v>2</v>
      </c>
      <c r="M6" s="2">
        <f t="shared" ca="1" si="1"/>
        <v>1.9937082691665038</v>
      </c>
      <c r="N6" s="1"/>
      <c r="Q6" cm="1">
        <f t="array" ref="Q6">IF(AND(O$6=1,O$6=O$7:O$9),$C6,0)</f>
        <v>0</v>
      </c>
      <c r="R6" s="2">
        <f t="shared" ca="1" si="2"/>
        <v>0</v>
      </c>
      <c r="S6" s="1"/>
      <c r="V6" cm="1">
        <f t="array" ref="V6">IF(AND(T$6=1,T$6=T$7:T$9),$C6,0)</f>
        <v>0</v>
      </c>
      <c r="W6" s="2">
        <f t="shared" ca="1" si="3"/>
        <v>0</v>
      </c>
      <c r="X6" s="1"/>
      <c r="AA6" cm="1">
        <f t="array" ref="AA6">IF(AND(Y$6=1,Y$6=Y$7:Y$9),$C6,0)</f>
        <v>0</v>
      </c>
      <c r="AB6" s="2">
        <f t="shared" ca="1" si="4"/>
        <v>0</v>
      </c>
    </row>
    <row r="7" spans="1:28">
      <c r="A7" t="s">
        <v>81</v>
      </c>
      <c r="B7" t="s">
        <v>24</v>
      </c>
      <c r="C7">
        <v>2</v>
      </c>
      <c r="D7" s="1"/>
      <c r="G7" cm="1">
        <f t="array" ref="G7">IF(AND(E$6=1,E$6=E$7:E$9),$C7,0)</f>
        <v>0</v>
      </c>
      <c r="H7" s="2">
        <f t="shared" ca="1" si="0"/>
        <v>0</v>
      </c>
      <c r="I7" s="1"/>
      <c r="J7">
        <v>1</v>
      </c>
      <c r="L7" cm="1">
        <f t="array" ref="L7">IF(AND(J$6=1,J$6=J$7:J$9),$C7,0)</f>
        <v>2</v>
      </c>
      <c r="M7" s="2">
        <f t="shared" ca="1" si="1"/>
        <v>2.0089053579534584</v>
      </c>
      <c r="N7" s="1"/>
      <c r="Q7" cm="1">
        <f t="array" ref="Q7">IF(AND(O$6=1,O$6=O$7:O$9),$C7,0)</f>
        <v>0</v>
      </c>
      <c r="R7" s="2">
        <f t="shared" ca="1" si="2"/>
        <v>0</v>
      </c>
      <c r="S7" s="1"/>
      <c r="V7" cm="1">
        <f t="array" ref="V7">IF(AND(T$6=1,T$6=T$7:T$9),$C7,0)</f>
        <v>0</v>
      </c>
      <c r="W7" s="2">
        <f t="shared" ca="1" si="3"/>
        <v>0</v>
      </c>
      <c r="X7" s="1"/>
      <c r="AA7" cm="1">
        <f t="array" ref="AA7">IF(AND(Y$6=1,Y$6=Y$7:Y$9),$C7,0)</f>
        <v>0</v>
      </c>
      <c r="AB7" s="2">
        <f t="shared" ca="1" si="4"/>
        <v>0</v>
      </c>
    </row>
    <row r="8" spans="1:28">
      <c r="A8" t="s">
        <v>82</v>
      </c>
      <c r="B8" t="s">
        <v>24</v>
      </c>
      <c r="C8">
        <v>2</v>
      </c>
      <c r="D8" s="1"/>
      <c r="G8" cm="1">
        <f t="array" ref="G8">IF(AND(E$6=1,E$6=E$7:E$9),$C8,0)</f>
        <v>0</v>
      </c>
      <c r="H8" s="2">
        <f t="shared" ca="1" si="0"/>
        <v>0</v>
      </c>
      <c r="I8" s="1"/>
      <c r="J8">
        <v>1</v>
      </c>
      <c r="L8" cm="1">
        <f t="array" ref="L8">IF(AND(J$6=1,J$6=J$7:J$9),$C8,0)</f>
        <v>2</v>
      </c>
      <c r="M8" s="2">
        <f t="shared" ca="1" si="1"/>
        <v>2.0010983862683789</v>
      </c>
      <c r="N8" s="1"/>
      <c r="Q8" cm="1">
        <f t="array" ref="Q8">IF(AND(O$6=1,O$6=O$7:O$9),$C8,0)</f>
        <v>0</v>
      </c>
      <c r="R8" s="2">
        <f t="shared" ca="1" si="2"/>
        <v>0</v>
      </c>
      <c r="S8" s="1"/>
      <c r="V8" cm="1">
        <f t="array" ref="V8">IF(AND(T$6=1,T$6=T$7:T$9),$C8,0)</f>
        <v>0</v>
      </c>
      <c r="W8" s="2">
        <f t="shared" ca="1" si="3"/>
        <v>0</v>
      </c>
      <c r="X8" s="1"/>
      <c r="AA8" cm="1">
        <f t="array" ref="AA8">IF(AND(Y$6=1,Y$6=Y$7:Y$9),$C8,0)</f>
        <v>0</v>
      </c>
      <c r="AB8" s="2">
        <f t="shared" ca="1" si="4"/>
        <v>0</v>
      </c>
    </row>
    <row r="9" spans="1:28">
      <c r="A9" t="s">
        <v>83</v>
      </c>
      <c r="B9" t="s">
        <v>24</v>
      </c>
      <c r="C9">
        <v>2</v>
      </c>
      <c r="D9" s="1"/>
      <c r="G9" cm="1">
        <f t="array" ref="G9">IF(AND(E$6=1,E$6=E$7:E$9),$C9,0)</f>
        <v>0</v>
      </c>
      <c r="H9" s="2">
        <f t="shared" ca="1" si="0"/>
        <v>0</v>
      </c>
      <c r="I9" s="1"/>
      <c r="J9">
        <v>1</v>
      </c>
      <c r="L9" cm="1">
        <f t="array" ref="L9">IF(AND(J$6=1,J$6=J$7:J$9),$C9,0)</f>
        <v>2</v>
      </c>
      <c r="M9" s="2">
        <f t="shared" ca="1" si="1"/>
        <v>2.000682700862439</v>
      </c>
      <c r="N9" s="1"/>
      <c r="Q9" cm="1">
        <f t="array" ref="Q9">IF(AND(O$6=1,O$6=O$7:O$9),$C9,0)</f>
        <v>0</v>
      </c>
      <c r="R9" s="2">
        <f t="shared" ca="1" si="2"/>
        <v>0</v>
      </c>
      <c r="S9" s="1"/>
      <c r="V9" cm="1">
        <f t="array" ref="V9">IF(AND(T$6=1,T$6=T$7:T$9),$C9,0)</f>
        <v>0</v>
      </c>
      <c r="W9" s="2">
        <f t="shared" ca="1" si="3"/>
        <v>0</v>
      </c>
      <c r="X9" s="1"/>
      <c r="AA9" cm="1">
        <f t="array" ref="AA9">IF(AND(Y$6=1,Y$6=Y$7:Y$9),$C9,0)</f>
        <v>0</v>
      </c>
      <c r="AB9" s="2">
        <f t="shared" ca="1" si="4"/>
        <v>0</v>
      </c>
    </row>
    <row r="10" spans="1:28">
      <c r="A10" t="s">
        <v>84</v>
      </c>
      <c r="B10" t="s">
        <v>27</v>
      </c>
      <c r="C10">
        <v>10</v>
      </c>
      <c r="D10" s="1"/>
      <c r="G10">
        <f t="shared" ref="G10:G16" si="5">IF(F10=1,$C10,0)</f>
        <v>0</v>
      </c>
      <c r="H10" s="2">
        <f t="shared" ca="1" si="0"/>
        <v>0</v>
      </c>
      <c r="I10" s="1"/>
      <c r="L10">
        <f t="shared" ref="L10:L16" si="6">IF(K10=1,$C10,0)</f>
        <v>0</v>
      </c>
      <c r="M10" s="2">
        <f t="shared" ca="1" si="1"/>
        <v>0</v>
      </c>
      <c r="N10" s="1"/>
      <c r="P10">
        <v>1</v>
      </c>
      <c r="Q10">
        <f t="shared" ref="Q10:Q16" si="7">IF(P10=1,$C10,0)</f>
        <v>10</v>
      </c>
      <c r="R10" s="2">
        <f t="shared" ca="1" si="2"/>
        <v>10.056989420703648</v>
      </c>
      <c r="S10" s="1"/>
      <c r="U10">
        <v>1</v>
      </c>
      <c r="V10">
        <f t="shared" ref="V10:V16" si="8">IF(U10=1,$C10,0)</f>
        <v>10</v>
      </c>
      <c r="W10" s="2">
        <f t="shared" ca="1" si="3"/>
        <v>10.078448400742277</v>
      </c>
      <c r="X10" s="1"/>
      <c r="Z10">
        <v>1</v>
      </c>
      <c r="AA10">
        <f t="shared" ref="AA10:AA16" si="9">IF(Z10=1,$C10,0)</f>
        <v>10</v>
      </c>
      <c r="AB10" s="2">
        <f t="shared" ca="1" si="4"/>
        <v>10.009469518024206</v>
      </c>
    </row>
    <row r="11" spans="1:28">
      <c r="A11" t="s">
        <v>85</v>
      </c>
      <c r="B11" t="s">
        <v>27</v>
      </c>
      <c r="C11">
        <v>10</v>
      </c>
      <c r="D11" s="1"/>
      <c r="G11">
        <f t="shared" si="5"/>
        <v>0</v>
      </c>
      <c r="H11" s="2">
        <f t="shared" ca="1" si="0"/>
        <v>0</v>
      </c>
      <c r="I11" s="1"/>
      <c r="L11">
        <f t="shared" si="6"/>
        <v>0</v>
      </c>
      <c r="M11" s="2">
        <f t="shared" ca="1" si="1"/>
        <v>0</v>
      </c>
      <c r="N11" s="1"/>
      <c r="Q11">
        <f t="shared" si="7"/>
        <v>0</v>
      </c>
      <c r="R11" s="2">
        <f t="shared" ca="1" si="2"/>
        <v>0</v>
      </c>
      <c r="S11" s="1"/>
      <c r="V11">
        <f t="shared" si="8"/>
        <v>0</v>
      </c>
      <c r="W11" s="2">
        <f t="shared" ca="1" si="3"/>
        <v>0</v>
      </c>
      <c r="X11" s="1"/>
      <c r="AA11">
        <f t="shared" si="9"/>
        <v>0</v>
      </c>
      <c r="AB11" s="2">
        <f t="shared" ca="1" si="4"/>
        <v>0</v>
      </c>
    </row>
    <row r="12" spans="1:28">
      <c r="A12" t="s">
        <v>86</v>
      </c>
      <c r="B12" t="s">
        <v>27</v>
      </c>
      <c r="C12">
        <v>6</v>
      </c>
      <c r="D12" s="1"/>
      <c r="G12">
        <f t="shared" si="5"/>
        <v>0</v>
      </c>
      <c r="H12" s="2">
        <f t="shared" ca="1" si="0"/>
        <v>0</v>
      </c>
      <c r="I12" s="1"/>
      <c r="L12">
        <f t="shared" si="6"/>
        <v>0</v>
      </c>
      <c r="M12" s="2">
        <f t="shared" ca="1" si="1"/>
        <v>0</v>
      </c>
      <c r="N12" s="1"/>
      <c r="Q12">
        <f t="shared" si="7"/>
        <v>0</v>
      </c>
      <c r="R12" s="2">
        <f t="shared" ca="1" si="2"/>
        <v>0</v>
      </c>
      <c r="S12" s="1"/>
      <c r="U12">
        <v>1</v>
      </c>
      <c r="V12">
        <f t="shared" si="8"/>
        <v>6</v>
      </c>
      <c r="W12" s="2">
        <f t="shared" ca="1" si="3"/>
        <v>5.9585505716357421</v>
      </c>
      <c r="X12" s="1"/>
      <c r="Z12">
        <v>1</v>
      </c>
      <c r="AA12">
        <f t="shared" si="9"/>
        <v>6</v>
      </c>
      <c r="AB12" s="2">
        <f t="shared" ca="1" si="4"/>
        <v>5.9660799360146832</v>
      </c>
    </row>
    <row r="13" spans="1:28">
      <c r="A13" t="s">
        <v>87</v>
      </c>
      <c r="B13" t="s">
        <v>27</v>
      </c>
      <c r="C13">
        <v>8</v>
      </c>
      <c r="D13" s="1"/>
      <c r="G13">
        <f t="shared" si="5"/>
        <v>0</v>
      </c>
      <c r="H13" s="2">
        <f t="shared" ca="1" si="0"/>
        <v>0</v>
      </c>
      <c r="I13" s="1"/>
      <c r="L13">
        <f t="shared" si="6"/>
        <v>0</v>
      </c>
      <c r="M13" s="2">
        <f t="shared" ca="1" si="1"/>
        <v>0</v>
      </c>
      <c r="N13" s="1"/>
      <c r="Q13">
        <f t="shared" si="7"/>
        <v>0</v>
      </c>
      <c r="R13" s="2">
        <f t="shared" ca="1" si="2"/>
        <v>0</v>
      </c>
      <c r="S13" s="1"/>
      <c r="V13">
        <f t="shared" si="8"/>
        <v>0</v>
      </c>
      <c r="W13" s="2">
        <f t="shared" ca="1" si="3"/>
        <v>0</v>
      </c>
      <c r="X13" s="1"/>
      <c r="Z13">
        <v>1</v>
      </c>
      <c r="AA13">
        <f t="shared" si="9"/>
        <v>8</v>
      </c>
      <c r="AB13" s="2">
        <f t="shared" ca="1" si="4"/>
        <v>7.9474006627584419</v>
      </c>
    </row>
    <row r="14" spans="1:28">
      <c r="A14" t="s">
        <v>88</v>
      </c>
      <c r="B14" t="s">
        <v>27</v>
      </c>
      <c r="C14">
        <v>10</v>
      </c>
      <c r="D14" s="1"/>
      <c r="G14">
        <f t="shared" si="5"/>
        <v>0</v>
      </c>
      <c r="H14" s="2">
        <f t="shared" ca="1" si="0"/>
        <v>0</v>
      </c>
      <c r="I14" s="1"/>
      <c r="L14">
        <f t="shared" si="6"/>
        <v>0</v>
      </c>
      <c r="M14" s="2">
        <f t="shared" ca="1" si="1"/>
        <v>0</v>
      </c>
      <c r="N14" s="1"/>
      <c r="Q14">
        <f t="shared" si="7"/>
        <v>0</v>
      </c>
      <c r="R14" s="2">
        <f t="shared" ca="1" si="2"/>
        <v>0</v>
      </c>
      <c r="S14" s="1"/>
      <c r="V14">
        <f t="shared" si="8"/>
        <v>0</v>
      </c>
      <c r="W14" s="2">
        <f t="shared" ca="1" si="3"/>
        <v>0</v>
      </c>
      <c r="X14" s="1"/>
      <c r="AA14">
        <f t="shared" si="9"/>
        <v>0</v>
      </c>
      <c r="AB14" s="2">
        <f t="shared" ca="1" si="4"/>
        <v>0</v>
      </c>
    </row>
    <row r="15" spans="1:28">
      <c r="A15" t="s">
        <v>89</v>
      </c>
      <c r="B15" t="s">
        <v>27</v>
      </c>
      <c r="C15">
        <v>8</v>
      </c>
      <c r="D15" s="1"/>
      <c r="G15">
        <f t="shared" si="5"/>
        <v>0</v>
      </c>
      <c r="H15" s="2">
        <f t="shared" ca="1" si="0"/>
        <v>0</v>
      </c>
      <c r="I15" s="1"/>
      <c r="L15">
        <f t="shared" si="6"/>
        <v>0</v>
      </c>
      <c r="M15" s="2">
        <f t="shared" ca="1" si="1"/>
        <v>0</v>
      </c>
      <c r="N15" s="1"/>
      <c r="Q15">
        <f t="shared" si="7"/>
        <v>0</v>
      </c>
      <c r="R15" s="2">
        <f t="shared" ca="1" si="2"/>
        <v>0</v>
      </c>
      <c r="S15" s="1"/>
      <c r="V15">
        <f t="shared" si="8"/>
        <v>0</v>
      </c>
      <c r="W15" s="2">
        <f t="shared" ca="1" si="3"/>
        <v>0</v>
      </c>
      <c r="X15" s="1"/>
      <c r="Z15">
        <v>1</v>
      </c>
      <c r="AA15">
        <f t="shared" si="9"/>
        <v>8</v>
      </c>
      <c r="AB15" s="2">
        <f t="shared" ca="1" si="4"/>
        <v>7.9311393077939263</v>
      </c>
    </row>
    <row r="16" spans="1:28">
      <c r="A16" t="s">
        <v>90</v>
      </c>
      <c r="B16" t="s">
        <v>27</v>
      </c>
      <c r="C16">
        <v>6</v>
      </c>
      <c r="D16" s="1"/>
      <c r="G16">
        <f t="shared" si="5"/>
        <v>0</v>
      </c>
      <c r="H16" s="2">
        <f t="shared" ca="1" si="0"/>
        <v>0</v>
      </c>
      <c r="I16" s="1"/>
      <c r="L16">
        <f t="shared" si="6"/>
        <v>0</v>
      </c>
      <c r="M16" s="2">
        <f t="shared" ca="1" si="1"/>
        <v>0</v>
      </c>
      <c r="N16" s="1"/>
      <c r="P16">
        <v>1</v>
      </c>
      <c r="Q16">
        <f t="shared" si="7"/>
        <v>6</v>
      </c>
      <c r="R16" s="2">
        <f t="shared" ca="1" si="2"/>
        <v>5.9902348756979258</v>
      </c>
      <c r="S16" s="1"/>
      <c r="U16">
        <v>1</v>
      </c>
      <c r="V16">
        <f t="shared" si="8"/>
        <v>6</v>
      </c>
      <c r="W16" s="2">
        <f t="shared" ca="1" si="3"/>
        <v>5.9732408102083081</v>
      </c>
      <c r="X16" s="1"/>
      <c r="Z16">
        <v>1</v>
      </c>
      <c r="AA16">
        <f t="shared" si="9"/>
        <v>6</v>
      </c>
      <c r="AB16" s="2">
        <f t="shared" ca="1" si="4"/>
        <v>6.0457863911205809</v>
      </c>
    </row>
    <row r="17" spans="3:28">
      <c r="C17" s="9" t="s">
        <v>254</v>
      </c>
      <c r="H17" s="6" cm="1">
        <f t="array" aca="1" ref="H17" ca="1">AVERAGE(IF(H2:H16=0,1,H2:H16))</f>
        <v>1.0015169279562872</v>
      </c>
      <c r="M17" s="6" cm="1">
        <f t="array" aca="1" ref="M17" ca="1">AVERAGE(IF(M2:M16=0,1,M2:M16))</f>
        <v>1.2669596476167186</v>
      </c>
      <c r="Q17" s="7"/>
      <c r="R17" s="6" cm="1">
        <f t="array" aca="1" ref="R17" ca="1">AVERAGE(IF(R2:R16=0,1,R2:R16))</f>
        <v>1.9364816197601049</v>
      </c>
      <c r="V17" s="2"/>
      <c r="W17" s="6" cm="1">
        <f t="array" aca="1" ref="W17" ca="1">AVERAGE(IF(W2:W16=0,1,W2:W16))</f>
        <v>2.2673493188390883</v>
      </c>
      <c r="AA17" s="8"/>
      <c r="AB17" s="6" cm="1">
        <f t="array" aca="1" ref="AB17" ca="1">AVERAGE(IF(AB2:AB16=0,1,AB2:AB16))</f>
        <v>3.193325054380789</v>
      </c>
    </row>
    <row r="18" spans="3:28">
      <c r="C18" s="9" t="s">
        <v>259</v>
      </c>
      <c r="H18" s="6">
        <v>1</v>
      </c>
      <c r="M18" s="6">
        <v>1</v>
      </c>
      <c r="Q18" s="7"/>
      <c r="R18" s="6">
        <v>1</v>
      </c>
      <c r="V18" s="2"/>
      <c r="W18" s="6">
        <v>1</v>
      </c>
      <c r="AA18" s="8"/>
      <c r="AB18" s="6">
        <v>1</v>
      </c>
    </row>
    <row r="19" spans="3:28">
      <c r="C19" s="9" t="s">
        <v>260</v>
      </c>
      <c r="H19" s="6" cm="1">
        <f t="array" ref="H19">SUM($C2:$C16/15)</f>
        <v>4.666666666666667</v>
      </c>
      <c r="M19" s="6">
        <f>H19</f>
        <v>4.666666666666667</v>
      </c>
      <c r="Q19" s="7"/>
      <c r="R19" s="6">
        <f>H19</f>
        <v>4.666666666666667</v>
      </c>
      <c r="V19" s="2"/>
      <c r="W19" s="6">
        <f>H19</f>
        <v>4.666666666666667</v>
      </c>
      <c r="AA19" s="8"/>
      <c r="AB19" s="6">
        <f>H19</f>
        <v>4.666666666666667</v>
      </c>
    </row>
    <row r="20" spans="3:28">
      <c r="C20" s="9" t="s">
        <v>256</v>
      </c>
      <c r="H20" s="6">
        <f ca="1">SUM((H17-H18)/(H19-H18))</f>
        <v>4.1370762444196832E-4</v>
      </c>
      <c r="M20" s="6">
        <f ca="1">SUM((M17-M18)/(M19-M18))</f>
        <v>7.2807176622741443E-2</v>
      </c>
      <c r="R20" s="6">
        <f ca="1">SUM((R17-R18)/(R19-R18))</f>
        <v>0.25540407811639221</v>
      </c>
      <c r="W20" s="6">
        <f ca="1">SUM((W17-W18)/(W19-W18))</f>
        <v>0.34564072331975132</v>
      </c>
      <c r="AB20" s="6">
        <f ca="1">SUM((AB17-AB18)/(AB19-AB18))</f>
        <v>0.59817956028566965</v>
      </c>
    </row>
    <row r="21" spans="3:28">
      <c r="C21" s="9" t="s">
        <v>257</v>
      </c>
      <c r="H21" s="6">
        <f ca="1">1-H20</f>
        <v>0.99958629237555807</v>
      </c>
      <c r="M21" s="6">
        <f ca="1">1-M20</f>
        <v>0.92719282337725861</v>
      </c>
      <c r="R21" s="6">
        <f ca="1">1-R20</f>
        <v>0.74459592188360779</v>
      </c>
      <c r="W21" s="6">
        <f ca="1">1-W20</f>
        <v>0.65435927668024862</v>
      </c>
      <c r="AB21" s="6">
        <f ca="1">1-AB20</f>
        <v>0.40182043971433035</v>
      </c>
    </row>
    <row r="22" spans="3:28">
      <c r="C22" s="9"/>
      <c r="H22" s="6"/>
      <c r="M22" s="6"/>
      <c r="R22" s="6"/>
      <c r="W22" s="6"/>
      <c r="AB22" s="6"/>
    </row>
    <row r="23" spans="3:28">
      <c r="C23" s="9" t="s">
        <v>261</v>
      </c>
      <c r="H23" s="6" cm="1">
        <f t="array" aca="1" ref="H23" ca="1">SUM(IF(H2:H16=0,(1-H17)^2,(H2:H16-H17)^2))</f>
        <v>1.2925027251280897E-4</v>
      </c>
      <c r="M23" s="6" cm="1">
        <f t="array" aca="1" ref="M23" ca="1">SUM(IF(M2:M16=0,(1-M17)^2,(M2:M16-M17)^2))</f>
        <v>2.939898190476943</v>
      </c>
      <c r="R23" s="6" cm="1">
        <f t="array" aca="1" ref="R23" ca="1">SUM(IF(R2:R16=0,(1-R17)^2,(R2:R16-R17)^2))</f>
        <v>93.776534119141999</v>
      </c>
      <c r="W23" s="6" cm="1">
        <f t="array" aca="1" ref="W23" ca="1">SUM(IF(W2:W16=0,(1-W17)^2,(W2:W16-W17)^2))</f>
        <v>107.64595885330205</v>
      </c>
      <c r="AB23" s="6" cm="1">
        <f t="array" aca="1" ref="AB23" ca="1">SUM(IF(AB2:AB16=0,(1-AB17)^2,(AB2:AB16-AB17)^2))</f>
        <v>155.43939739223768</v>
      </c>
    </row>
    <row r="24" spans="3:28">
      <c r="C24" s="9" t="s">
        <v>262</v>
      </c>
      <c r="H24" s="6">
        <f ca="1">H23/(15-1)</f>
        <v>9.2321623223434979E-6</v>
      </c>
      <c r="M24" s="6">
        <f ca="1">M23/(15-1)</f>
        <v>0.20999272789121021</v>
      </c>
      <c r="R24" s="6">
        <f ca="1">R23/(15-1)</f>
        <v>6.6983238656530002</v>
      </c>
      <c r="W24" s="6">
        <f ca="1">W23/(15-1)</f>
        <v>7.6889970609501459</v>
      </c>
      <c r="AB24" s="6">
        <f ca="1">AB23/(15-1)</f>
        <v>11.102814099445549</v>
      </c>
    </row>
    <row r="25" spans="3:28">
      <c r="C25" s="9" t="s">
        <v>263</v>
      </c>
      <c r="H25" s="6">
        <f ca="1">SQRT(H24)</f>
        <v>3.0384473538870964E-3</v>
      </c>
      <c r="M25" s="6">
        <f ca="1">SQRT(M24)</f>
        <v>0.45824963490570314</v>
      </c>
      <c r="R25" s="6">
        <f ca="1">SQRT(R24)</f>
        <v>2.5881120272609919</v>
      </c>
      <c r="W25" s="6">
        <f ca="1">SQRT(W24)</f>
        <v>2.7729040843401247</v>
      </c>
      <c r="AB25" s="6">
        <f ca="1">SQRT(AB24)</f>
        <v>3.3320885491603534</v>
      </c>
    </row>
    <row r="26" spans="3:28">
      <c r="C26" s="9" t="s">
        <v>264</v>
      </c>
      <c r="H26" s="6">
        <f ca="1">R25</f>
        <v>2.5881120272609919</v>
      </c>
      <c r="M26" s="6">
        <f ca="1">R25</f>
        <v>2.5881120272609919</v>
      </c>
      <c r="R26" s="6">
        <f ca="1">R25</f>
        <v>2.5881120272609919</v>
      </c>
      <c r="W26" s="6">
        <f ca="1">R25</f>
        <v>2.5881120272609919</v>
      </c>
      <c r="AB26" s="6">
        <f ca="1">R25</f>
        <v>2.5881120272609919</v>
      </c>
    </row>
    <row r="27" spans="3:28">
      <c r="C27" s="9" t="s">
        <v>265</v>
      </c>
      <c r="H27" s="6">
        <f ca="1">H25/H26</f>
        <v>1.1740014813434085E-3</v>
      </c>
      <c r="M27" s="6">
        <f ca="1">M25/M26</f>
        <v>0.17705942790686319</v>
      </c>
      <c r="R27" s="6">
        <f ca="1">R25/R26</f>
        <v>1</v>
      </c>
      <c r="W27" s="6">
        <f ca="1">W25/W26</f>
        <v>1.0714003316443372</v>
      </c>
      <c r="AB27" s="6">
        <f ca="1">AB25/AB26</f>
        <v>1.2874591648518068</v>
      </c>
    </row>
    <row r="28" spans="3:28">
      <c r="C28" s="9" t="s">
        <v>258</v>
      </c>
      <c r="H28" s="6">
        <f ca="1">1-H27</f>
        <v>0.99882599851865661</v>
      </c>
      <c r="M28" s="6">
        <f ca="1">1-M27</f>
        <v>0.82294057209313687</v>
      </c>
      <c r="R28" s="6">
        <f ca="1">1-R27</f>
        <v>0</v>
      </c>
      <c r="W28" s="6">
        <f ca="1">1-W27</f>
        <v>-7.1400331644337234E-2</v>
      </c>
      <c r="AB28" s="6">
        <f ca="1">1-AB27</f>
        <v>-0.28745916485180678</v>
      </c>
    </row>
    <row r="29" spans="3:28">
      <c r="C29" s="9" t="s">
        <v>266</v>
      </c>
      <c r="F29" t="s">
        <v>255</v>
      </c>
      <c r="G29" cm="1">
        <f t="array" ref="G29">ROUND(STDEV(IF(G2:G16&gt;0,G2:G16)), 10)</f>
        <v>0</v>
      </c>
      <c r="H29" s="6" cm="1">
        <f t="array" aca="1" ref="H29" ca="1">ROUND(STDEV(IF(H2:H16&gt;0,H2:H16)), 10)</f>
        <v>3.3828547E-3</v>
      </c>
      <c r="K29" t="s">
        <v>255</v>
      </c>
      <c r="L29" cm="1">
        <f t="array" ref="L29">ROUND(STDEV(IF(L2:L16&gt;0,L2:L16)), 10)</f>
        <v>0</v>
      </c>
      <c r="M29" s="6" cm="1">
        <f t="array" aca="1" ref="M29" ca="1">ROUND(STDEV(IF(M2:M16&gt;0,M2:M16)), 10)</f>
        <v>6.2111574999999999E-3</v>
      </c>
      <c r="P29" t="s">
        <v>255</v>
      </c>
      <c r="Q29" s="7" cm="1">
        <f t="array" ref="Q29">ROUND(STDEV(IF(Q2:Q16&gt;0,Q2:Q16)), 10)</f>
        <v>2.8284271247000001</v>
      </c>
      <c r="R29" s="6" cm="1">
        <f t="array" aca="1" ref="R29" ca="1">SUM(1+ROUND(STDEV(IF(R2:R16&gt;0,R2:R16)), 10))</f>
        <v>3.8756297162000002</v>
      </c>
      <c r="U29" t="s">
        <v>255</v>
      </c>
      <c r="V29" s="7" cm="1">
        <f t="array" ref="V29">ROUND(STDEV(IF(V2:V16&gt;0,V2:V16)), 10)</f>
        <v>2.3094010768</v>
      </c>
      <c r="W29" s="6" cm="1">
        <f t="array" aca="1" ref="W29" ca="1">ROUND(STDEV(IF(W2:W16&gt;0,W2:W16)), 10)</f>
        <v>2.3743947750999999</v>
      </c>
      <c r="Z29" t="s">
        <v>255</v>
      </c>
      <c r="AA29" s="8" cm="1">
        <f t="array" ref="AA29">ROUND(STDEV(IF(AA2:AA16&gt;0,AA2:AA16)), 10)</f>
        <v>1.6733200531000001</v>
      </c>
      <c r="AB29" s="6" cm="1">
        <f t="array" aca="1" ref="AB29" ca="1">ROUND(STDEV(IF(AB2:AB16&gt;0,AB2:AB16)), 10)</f>
        <v>1.6672697417</v>
      </c>
    </row>
    <row r="40" spans="19:26">
      <c r="S40">
        <f>COUNTIF(S2:S16,"1")</f>
        <v>0</v>
      </c>
      <c r="T40">
        <f>COUNTIF(T2:T16,"1")</f>
        <v>0</v>
      </c>
      <c r="U40">
        <f>COUNTIF(U2:U16,"1")</f>
        <v>3</v>
      </c>
      <c r="X40">
        <f>COUNTIF(X2:X16,"1")</f>
        <v>0</v>
      </c>
      <c r="Y40">
        <f>COUNTIF(Y2:Y16,"1")</f>
        <v>0</v>
      </c>
      <c r="Z40">
        <f>COUNTIF(Z2:Z16,"1")</f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89824-341D-434C-AADD-30AEFF41FB19}">
  <sheetPr codeName="Sheet8"/>
  <dimension ref="A1:AB40"/>
  <sheetViews>
    <sheetView workbookViewId="0">
      <pane ySplit="1" topLeftCell="A4" activePane="bottomLeft" state="frozen"/>
      <selection activeCell="B1" sqref="B1"/>
      <selection pane="bottomLeft" activeCell="P12" sqref="P12:P15"/>
    </sheetView>
  </sheetViews>
  <sheetFormatPr defaultRowHeight="13.8" outlineLevelCol="1"/>
  <cols>
    <col min="1" max="1" width="9.69921875" bestFit="1" customWidth="1"/>
    <col min="2" max="2" width="15.19921875" bestFit="1" customWidth="1"/>
    <col min="3" max="3" width="10.59765625" bestFit="1" customWidth="1"/>
    <col min="4" max="4" width="7.3984375" hidden="1" customWidth="1" outlineLevel="1"/>
    <col min="5" max="5" width="8.3984375" hidden="1" customWidth="1" outlineLevel="1"/>
    <col min="6" max="6" width="8.69921875" hidden="1" customWidth="1" outlineLevel="1"/>
    <col min="7" max="7" width="12.59765625" hidden="1" customWidth="1" outlineLevel="1"/>
    <col min="8" max="8" width="13.69921875" customWidth="1" collapsed="1"/>
    <col min="9" max="9" width="7.3984375" hidden="1" customWidth="1" outlineLevel="1"/>
    <col min="10" max="10" width="8.3984375" hidden="1" customWidth="1" outlineLevel="1"/>
    <col min="11" max="11" width="8.69921875" hidden="1" customWidth="1" outlineLevel="1"/>
    <col min="12" max="12" width="12.59765625" hidden="1" customWidth="1" outlineLevel="1"/>
    <col min="13" max="13" width="15.59765625" customWidth="1" collapsed="1"/>
    <col min="14" max="14" width="7.3984375" hidden="1" customWidth="1" outlineLevel="1"/>
    <col min="15" max="15" width="8.3984375" hidden="1" customWidth="1" outlineLevel="1"/>
    <col min="16" max="16" width="8.69921875" hidden="1" customWidth="1" outlineLevel="1"/>
    <col min="17" max="17" width="12.59765625" hidden="1" customWidth="1" outlineLevel="1"/>
    <col min="18" max="18" width="12.59765625" customWidth="1" collapsed="1"/>
    <col min="19" max="19" width="7.3984375" hidden="1" customWidth="1" outlineLevel="1"/>
    <col min="20" max="20" width="8.3984375" hidden="1" customWidth="1" outlineLevel="1"/>
    <col min="21" max="21" width="8.69921875" hidden="1" customWidth="1" outlineLevel="1"/>
    <col min="22" max="22" width="12.59765625" hidden="1" customWidth="1" outlineLevel="1"/>
    <col min="23" max="23" width="12.59765625" customWidth="1" collapsed="1"/>
    <col min="24" max="24" width="7.3984375" hidden="1" customWidth="1" outlineLevel="1"/>
    <col min="25" max="25" width="8.3984375" hidden="1" customWidth="1" outlineLevel="1"/>
    <col min="26" max="26" width="8.69921875" hidden="1" customWidth="1" outlineLevel="1"/>
    <col min="27" max="27" width="12.59765625" hidden="1" customWidth="1" outlineLevel="1"/>
    <col min="28" max="28" width="12.09765625" customWidth="1" collapsed="1"/>
  </cols>
  <sheetData>
    <row r="1" spans="1:28" ht="43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7</v>
      </c>
      <c r="I1" t="s">
        <v>3</v>
      </c>
      <c r="J1" t="s">
        <v>4</v>
      </c>
      <c r="K1" t="s">
        <v>5</v>
      </c>
      <c r="L1" s="3" t="s">
        <v>8</v>
      </c>
      <c r="M1" s="3" t="s">
        <v>9</v>
      </c>
      <c r="N1" t="s">
        <v>3</v>
      </c>
      <c r="O1" t="s">
        <v>4</v>
      </c>
      <c r="P1" t="s">
        <v>5</v>
      </c>
      <c r="Q1" s="3" t="s">
        <v>10</v>
      </c>
      <c r="R1" s="3" t="s">
        <v>11</v>
      </c>
      <c r="S1" t="s">
        <v>3</v>
      </c>
      <c r="T1" t="s">
        <v>4</v>
      </c>
      <c r="U1" t="s">
        <v>5</v>
      </c>
      <c r="V1" s="4" t="s">
        <v>12</v>
      </c>
      <c r="W1" s="4" t="s">
        <v>13</v>
      </c>
      <c r="X1" t="s">
        <v>3</v>
      </c>
      <c r="Y1" t="s">
        <v>4</v>
      </c>
      <c r="Z1" t="s">
        <v>5</v>
      </c>
      <c r="AA1" s="4" t="s">
        <v>14</v>
      </c>
      <c r="AB1" s="5" t="s">
        <v>15</v>
      </c>
    </row>
    <row r="2" spans="1:28">
      <c r="A2" t="s">
        <v>91</v>
      </c>
      <c r="B2" t="s">
        <v>17</v>
      </c>
      <c r="C2">
        <v>1</v>
      </c>
      <c r="D2" s="1">
        <v>1</v>
      </c>
      <c r="G2" cm="1">
        <f t="array" ref="G2">IF(AND(D$2=1,D$2=D$3:D$6),$C2,0)</f>
        <v>1</v>
      </c>
      <c r="H2" s="2">
        <f t="shared" ref="H2:H15" ca="1" si="0">G2*(0.99+0.02*RAND())</f>
        <v>1.0062328697121579</v>
      </c>
      <c r="I2" s="1"/>
      <c r="L2" cm="1">
        <f t="array" ref="L2">IF(AND(I$2=1,I$2=I$3:I$6),$C2,0)</f>
        <v>0</v>
      </c>
      <c r="M2" s="2">
        <f t="shared" ref="M2:M15" ca="1" si="1">L2*(0.99+0.02*RAND())</f>
        <v>0</v>
      </c>
      <c r="N2" s="1"/>
      <c r="Q2" cm="1">
        <f t="array" ref="Q2">IF(AND(N$2=1,N$2=N$3:N$6),$C2,0)</f>
        <v>0</v>
      </c>
      <c r="R2" s="2">
        <f t="shared" ref="R2:R15" ca="1" si="2">Q2*(0.99+0.02*RAND())</f>
        <v>0</v>
      </c>
      <c r="S2" s="1">
        <v>1</v>
      </c>
      <c r="V2" cm="1">
        <f t="array" ref="V2">IF(AND(S$2=1,S$2=S$3:S$6),$C2,0)</f>
        <v>1</v>
      </c>
      <c r="W2" s="2">
        <f t="shared" ref="W2:W15" ca="1" si="3">V2*(0.99+0.02*RAND())</f>
        <v>0.99348204998700784</v>
      </c>
      <c r="X2" s="1"/>
      <c r="AA2" cm="1">
        <f t="array" ref="AA2">IF(AND(X$2=1,X$2=X$3:X$6),$C2,0)</f>
        <v>0</v>
      </c>
      <c r="AB2" s="2">
        <f t="shared" ref="AB2:AB15" ca="1" si="4">AA2*(0.99+0.02*RAND())</f>
        <v>0</v>
      </c>
    </row>
    <row r="3" spans="1:28">
      <c r="A3" t="s">
        <v>91</v>
      </c>
      <c r="B3" t="s">
        <v>17</v>
      </c>
      <c r="C3">
        <v>1</v>
      </c>
      <c r="D3" s="1">
        <v>1</v>
      </c>
      <c r="G3" cm="1">
        <f t="array" ref="G3">IF(AND(D$2=1,D$2=D$3:D$6),$C3,0)</f>
        <v>1</v>
      </c>
      <c r="H3" s="2">
        <f t="shared" ca="1" si="0"/>
        <v>1.0071680679376054</v>
      </c>
      <c r="I3" s="1"/>
      <c r="L3" cm="1">
        <f t="array" ref="L3">IF(AND(I$2=1,I$2=I$3:I$6),$C3,0)</f>
        <v>0</v>
      </c>
      <c r="M3" s="2">
        <f t="shared" ca="1" si="1"/>
        <v>0</v>
      </c>
      <c r="N3" s="1"/>
      <c r="Q3" cm="1">
        <f t="array" ref="Q3">IF(AND(N$2=1,N$2=N$3:N$6),$C3,0)</f>
        <v>0</v>
      </c>
      <c r="R3" s="2">
        <f t="shared" ca="1" si="2"/>
        <v>0</v>
      </c>
      <c r="S3" s="1">
        <v>1</v>
      </c>
      <c r="V3" cm="1">
        <f t="array" ref="V3">IF(AND(S$2=1,S$2=S$3:S$6),$C3,0)</f>
        <v>1</v>
      </c>
      <c r="W3" s="2">
        <f t="shared" ca="1" si="3"/>
        <v>1.0091875183878922</v>
      </c>
      <c r="X3" s="1"/>
      <c r="AA3" cm="1">
        <f t="array" ref="AA3">IF(AND(X$2=1,X$2=X$3:X$6),$C3,0)</f>
        <v>0</v>
      </c>
      <c r="AB3" s="2">
        <f t="shared" ca="1" si="4"/>
        <v>0</v>
      </c>
    </row>
    <row r="4" spans="1:28">
      <c r="A4" t="s">
        <v>91</v>
      </c>
      <c r="B4" t="s">
        <v>17</v>
      </c>
      <c r="C4">
        <v>1</v>
      </c>
      <c r="D4" s="1">
        <v>1</v>
      </c>
      <c r="G4" cm="1">
        <f t="array" ref="G4">IF(AND(D$2=1,D$2=D$3:D$6),$C4,0)</f>
        <v>1</v>
      </c>
      <c r="H4" s="2">
        <f t="shared" ca="1" si="0"/>
        <v>0.99994688039839019</v>
      </c>
      <c r="I4" s="1"/>
      <c r="L4" cm="1">
        <f t="array" ref="L4">IF(AND(I$2=1,I$2=I$3:I$6),$C4,0)</f>
        <v>0</v>
      </c>
      <c r="M4" s="2">
        <f t="shared" ca="1" si="1"/>
        <v>0</v>
      </c>
      <c r="N4" s="1"/>
      <c r="Q4" cm="1">
        <f t="array" ref="Q4">IF(AND(N$2=1,N$2=N$3:N$6),$C4,0)</f>
        <v>0</v>
      </c>
      <c r="R4" s="2">
        <f t="shared" ca="1" si="2"/>
        <v>0</v>
      </c>
      <c r="S4" s="1">
        <v>1</v>
      </c>
      <c r="V4" cm="1">
        <f t="array" ref="V4">IF(AND(S$2=1,S$2=S$3:S$6),$C4,0)</f>
        <v>1</v>
      </c>
      <c r="W4" s="2">
        <f t="shared" ca="1" si="3"/>
        <v>0.9930876439698767</v>
      </c>
      <c r="X4" s="1"/>
      <c r="AA4" cm="1">
        <f t="array" ref="AA4">IF(AND(X$2=1,X$2=X$3:X$6),$C4,0)</f>
        <v>0</v>
      </c>
      <c r="AB4" s="2">
        <f t="shared" ca="1" si="4"/>
        <v>0</v>
      </c>
    </row>
    <row r="5" spans="1:28">
      <c r="A5" t="s">
        <v>91</v>
      </c>
      <c r="B5" t="s">
        <v>17</v>
      </c>
      <c r="C5">
        <v>1</v>
      </c>
      <c r="D5" s="1">
        <v>1</v>
      </c>
      <c r="G5" cm="1">
        <f t="array" ref="G5">IF(AND(D$2=1,D$2=D$3:D$6),$C5,0)</f>
        <v>1</v>
      </c>
      <c r="H5" s="2">
        <f t="shared" ca="1" si="0"/>
        <v>1.0098273334768404</v>
      </c>
      <c r="I5" s="1"/>
      <c r="L5" cm="1">
        <f t="array" ref="L5">IF(AND(I$2=1,I$2=I$3:I$6),$C5,0)</f>
        <v>0</v>
      </c>
      <c r="M5" s="2">
        <f t="shared" ca="1" si="1"/>
        <v>0</v>
      </c>
      <c r="N5" s="1"/>
      <c r="Q5" cm="1">
        <f t="array" ref="Q5">IF(AND(N$2=1,N$2=N$3:N$6),$C5,0)</f>
        <v>0</v>
      </c>
      <c r="R5" s="2">
        <f t="shared" ca="1" si="2"/>
        <v>0</v>
      </c>
      <c r="S5" s="1">
        <v>1</v>
      </c>
      <c r="V5" cm="1">
        <f t="array" ref="V5">IF(AND(S$2=1,S$2=S$3:S$6),$C5,0)</f>
        <v>1</v>
      </c>
      <c r="W5" s="2">
        <f t="shared" ca="1" si="3"/>
        <v>0.99634234911462061</v>
      </c>
      <c r="X5" s="1"/>
      <c r="AA5" cm="1">
        <f t="array" ref="AA5">IF(AND(X$2=1,X$2=X$3:X$6),$C5,0)</f>
        <v>0</v>
      </c>
      <c r="AB5" s="2">
        <f t="shared" ca="1" si="4"/>
        <v>0</v>
      </c>
    </row>
    <row r="6" spans="1:28">
      <c r="A6" t="s">
        <v>91</v>
      </c>
      <c r="B6" t="s">
        <v>17</v>
      </c>
      <c r="C6">
        <v>1</v>
      </c>
      <c r="D6" s="1">
        <v>1</v>
      </c>
      <c r="G6" cm="1">
        <f t="array" ref="G6">IF(AND(D$2=1,D$2=D$3:D$6),$C6,0)</f>
        <v>1</v>
      </c>
      <c r="H6" s="2">
        <f t="shared" ca="1" si="0"/>
        <v>0.99820232021426336</v>
      </c>
      <c r="I6" s="1"/>
      <c r="L6" cm="1">
        <f t="array" ref="L6">IF(AND(I$2=1,I$2=I$3:I$6),$C6,0)</f>
        <v>0</v>
      </c>
      <c r="M6" s="2">
        <f t="shared" ca="1" si="1"/>
        <v>0</v>
      </c>
      <c r="N6" s="1"/>
      <c r="Q6" cm="1">
        <f t="array" ref="Q6">IF(AND(N$2=1,N$2=N$3:N$6),$C6,0)</f>
        <v>0</v>
      </c>
      <c r="R6" s="2">
        <f t="shared" ca="1" si="2"/>
        <v>0</v>
      </c>
      <c r="S6" s="1">
        <v>1</v>
      </c>
      <c r="V6" cm="1">
        <f t="array" ref="V6">IF(AND(S$2=1,S$2=S$3:S$6),$C6,0)</f>
        <v>1</v>
      </c>
      <c r="W6" s="2">
        <f t="shared" ca="1" si="3"/>
        <v>0.99641669853316917</v>
      </c>
      <c r="X6" s="1"/>
      <c r="AA6" cm="1">
        <f t="array" ref="AA6">IF(AND(X$2=1,X$2=X$3:X$6),$C6,0)</f>
        <v>0</v>
      </c>
      <c r="AB6" s="2">
        <f t="shared" ca="1" si="4"/>
        <v>0</v>
      </c>
    </row>
    <row r="7" spans="1:28">
      <c r="A7" t="s">
        <v>92</v>
      </c>
      <c r="B7" t="s">
        <v>24</v>
      </c>
      <c r="C7">
        <v>2</v>
      </c>
      <c r="D7" s="1"/>
      <c r="G7" cm="1">
        <f t="array" ref="G7">IF(AND(E$7=1,E$7=E$8:E$10),$C7,0)</f>
        <v>0</v>
      </c>
      <c r="H7" s="2">
        <f t="shared" ca="1" si="0"/>
        <v>0</v>
      </c>
      <c r="I7" s="1"/>
      <c r="J7">
        <v>1</v>
      </c>
      <c r="L7" cm="1">
        <f t="array" ref="L7">IF(AND(J$7=1,J$7=J$8:J$10),$C7,0)</f>
        <v>2</v>
      </c>
      <c r="M7" s="2">
        <f t="shared" ca="1" si="1"/>
        <v>1.9826557946260008</v>
      </c>
      <c r="N7" s="1"/>
      <c r="Q7" cm="1">
        <f t="array" ref="Q7">IF(AND(O$7=1,O$7=O$8:O$10),$C7,0)</f>
        <v>0</v>
      </c>
      <c r="R7" s="2">
        <f t="shared" ca="1" si="2"/>
        <v>0</v>
      </c>
      <c r="S7" s="1"/>
      <c r="V7" cm="1">
        <f t="array" ref="V7">IF(AND(T$7=1,T$7=T$8:T$10),$C7,0)</f>
        <v>0</v>
      </c>
      <c r="W7" s="2">
        <f t="shared" ca="1" si="3"/>
        <v>0</v>
      </c>
      <c r="X7" s="1"/>
      <c r="AA7" cm="1">
        <f t="array" ref="AA7">IF(AND(Y$7=1,Y$7=Y$8:Y$10),$C7,0)</f>
        <v>0</v>
      </c>
      <c r="AB7" s="2">
        <f t="shared" ca="1" si="4"/>
        <v>0</v>
      </c>
    </row>
    <row r="8" spans="1:28">
      <c r="A8" t="s">
        <v>93</v>
      </c>
      <c r="B8" t="s">
        <v>24</v>
      </c>
      <c r="C8">
        <v>2</v>
      </c>
      <c r="D8" s="1"/>
      <c r="G8" cm="1">
        <f t="array" ref="G8">IF(AND(E$7=1,E$7=E$8:E$10),$C8,0)</f>
        <v>0</v>
      </c>
      <c r="H8" s="2">
        <f t="shared" ca="1" si="0"/>
        <v>0</v>
      </c>
      <c r="I8" s="1"/>
      <c r="J8">
        <v>1</v>
      </c>
      <c r="L8" cm="1">
        <f t="array" ref="L8">IF(AND(J$7=1,J$7=J$8:J$10),$C8,0)</f>
        <v>2</v>
      </c>
      <c r="M8" s="2">
        <f t="shared" ca="1" si="1"/>
        <v>1.9956961349087559</v>
      </c>
      <c r="N8" s="1"/>
      <c r="Q8" cm="1">
        <f t="array" ref="Q8">IF(AND(O$7=1,O$7=O$8:O$10),$C8,0)</f>
        <v>0</v>
      </c>
      <c r="R8" s="2">
        <f t="shared" ca="1" si="2"/>
        <v>0</v>
      </c>
      <c r="S8" s="1"/>
      <c r="V8" cm="1">
        <f t="array" ref="V8">IF(AND(T$7=1,T$7=T$8:T$10),$C8,0)</f>
        <v>0</v>
      </c>
      <c r="W8" s="2">
        <f t="shared" ca="1" si="3"/>
        <v>0</v>
      </c>
      <c r="X8" s="1"/>
      <c r="AA8" cm="1">
        <f t="array" ref="AA8">IF(AND(Y$7=1,Y$7=Y$8:Y$10),$C8,0)</f>
        <v>0</v>
      </c>
      <c r="AB8" s="2">
        <f t="shared" ca="1" si="4"/>
        <v>0</v>
      </c>
    </row>
    <row r="9" spans="1:28">
      <c r="A9" t="s">
        <v>94</v>
      </c>
      <c r="B9" t="s">
        <v>24</v>
      </c>
      <c r="C9">
        <v>2</v>
      </c>
      <c r="D9" s="1"/>
      <c r="G9" cm="1">
        <f t="array" ref="G9">IF(AND(E$7=1,E$7=E$8:E$10),$C9,0)</f>
        <v>0</v>
      </c>
      <c r="H9" s="2">
        <f t="shared" ca="1" si="0"/>
        <v>0</v>
      </c>
      <c r="I9" s="1"/>
      <c r="J9">
        <v>1</v>
      </c>
      <c r="L9" cm="1">
        <f t="array" ref="L9">IF(AND(J$7=1,J$7=J$8:J$10),$C9,0)</f>
        <v>2</v>
      </c>
      <c r="M9" s="2">
        <f t="shared" ca="1" si="1"/>
        <v>2.0130310261513977</v>
      </c>
      <c r="N9" s="1"/>
      <c r="Q9" cm="1">
        <f t="array" ref="Q9">IF(AND(O$7=1,O$7=O$8:O$10),$C9,0)</f>
        <v>0</v>
      </c>
      <c r="R9" s="2">
        <f t="shared" ca="1" si="2"/>
        <v>0</v>
      </c>
      <c r="S9" s="1"/>
      <c r="V9" cm="1">
        <f t="array" ref="V9">IF(AND(T$7=1,T$7=T$8:T$10),$C9,0)</f>
        <v>0</v>
      </c>
      <c r="W9" s="2">
        <f t="shared" ca="1" si="3"/>
        <v>0</v>
      </c>
      <c r="X9" s="1"/>
      <c r="AA9" cm="1">
        <f t="array" ref="AA9">IF(AND(Y$7=1,Y$7=Y$8:Y$10),$C9,0)</f>
        <v>0</v>
      </c>
      <c r="AB9" s="2">
        <f t="shared" ca="1" si="4"/>
        <v>0</v>
      </c>
    </row>
    <row r="10" spans="1:28">
      <c r="A10" t="s">
        <v>95</v>
      </c>
      <c r="B10" t="s">
        <v>24</v>
      </c>
      <c r="C10">
        <v>2</v>
      </c>
      <c r="D10" s="1"/>
      <c r="G10" cm="1">
        <f t="array" ref="G10">IF(AND(E$7=1,E$7=E$8:E$10),$C10,0)</f>
        <v>0</v>
      </c>
      <c r="H10" s="2">
        <f t="shared" ca="1" si="0"/>
        <v>0</v>
      </c>
      <c r="I10" s="1"/>
      <c r="J10">
        <v>1</v>
      </c>
      <c r="L10" cm="1">
        <f t="array" ref="L10">IF(AND(J$7=1,J$7=J$8:J$10),$C10,0)</f>
        <v>2</v>
      </c>
      <c r="M10" s="2">
        <f t="shared" ca="1" si="1"/>
        <v>1.9976967572504878</v>
      </c>
      <c r="N10" s="1"/>
      <c r="Q10" cm="1">
        <f t="array" ref="Q10">IF(AND(O$7=1,O$7=O$8:O$10),$C10,0)</f>
        <v>0</v>
      </c>
      <c r="R10" s="2">
        <f t="shared" ca="1" si="2"/>
        <v>0</v>
      </c>
      <c r="S10" s="1"/>
      <c r="V10" cm="1">
        <f t="array" ref="V10">IF(AND(T$7=1,T$7=T$8:T$10),$C10,0)</f>
        <v>0</v>
      </c>
      <c r="W10" s="2">
        <f t="shared" ca="1" si="3"/>
        <v>0</v>
      </c>
      <c r="X10" s="1"/>
      <c r="AA10" cm="1">
        <f t="array" ref="AA10">IF(AND(Y$7=1,Y$7=Y$8:Y$10),$C10,0)</f>
        <v>0</v>
      </c>
      <c r="AB10" s="2">
        <f t="shared" ca="1" si="4"/>
        <v>0</v>
      </c>
    </row>
    <row r="11" spans="1:28">
      <c r="A11" t="s">
        <v>96</v>
      </c>
      <c r="B11" t="s">
        <v>27</v>
      </c>
      <c r="C11">
        <v>6</v>
      </c>
      <c r="D11" s="1"/>
      <c r="G11">
        <f>IF(F11=1,$C11,0)</f>
        <v>0</v>
      </c>
      <c r="H11" s="2">
        <f t="shared" ca="1" si="0"/>
        <v>0</v>
      </c>
      <c r="I11" s="1"/>
      <c r="L11">
        <f t="shared" ref="L11:L15" si="5">IF(K11=1,$C11,0)</f>
        <v>0</v>
      </c>
      <c r="M11" s="2">
        <f t="shared" ca="1" si="1"/>
        <v>0</v>
      </c>
      <c r="N11" s="1"/>
      <c r="P11">
        <v>1</v>
      </c>
      <c r="Q11">
        <f t="shared" ref="Q11:Q15" si="6">IF(P11=1,$C11,0)</f>
        <v>6</v>
      </c>
      <c r="R11" s="2">
        <f t="shared" ca="1" si="2"/>
        <v>6.0520825486605379</v>
      </c>
      <c r="S11" s="1"/>
      <c r="V11">
        <f t="shared" ref="V11:V15" si="7">IF(U11=1,$C11,0)</f>
        <v>0</v>
      </c>
      <c r="W11" s="2">
        <f t="shared" ca="1" si="3"/>
        <v>0</v>
      </c>
      <c r="X11" s="1"/>
      <c r="Z11">
        <v>1</v>
      </c>
      <c r="AA11">
        <f t="shared" ref="AA11:AA15" si="8">IF(Z11=1,$C11,0)</f>
        <v>6</v>
      </c>
      <c r="AB11" s="2">
        <f t="shared" ca="1" si="4"/>
        <v>5.9706426550900309</v>
      </c>
    </row>
    <row r="12" spans="1:28">
      <c r="A12" t="s">
        <v>97</v>
      </c>
      <c r="B12" t="s">
        <v>27</v>
      </c>
      <c r="C12">
        <v>10</v>
      </c>
      <c r="D12" s="1"/>
      <c r="G12">
        <f>IF(F12=1,$C12,0)</f>
        <v>0</v>
      </c>
      <c r="H12" s="2">
        <f t="shared" ca="1" si="0"/>
        <v>0</v>
      </c>
      <c r="I12" s="1"/>
      <c r="L12">
        <f t="shared" si="5"/>
        <v>0</v>
      </c>
      <c r="M12" s="2">
        <f t="shared" ca="1" si="1"/>
        <v>0</v>
      </c>
      <c r="N12" s="1"/>
      <c r="Q12">
        <f t="shared" si="6"/>
        <v>0</v>
      </c>
      <c r="R12" s="2">
        <f t="shared" ca="1" si="2"/>
        <v>0</v>
      </c>
      <c r="S12" s="1"/>
      <c r="V12">
        <f t="shared" si="7"/>
        <v>0</v>
      </c>
      <c r="W12" s="2">
        <f t="shared" ca="1" si="3"/>
        <v>0</v>
      </c>
      <c r="X12" s="1"/>
      <c r="AA12">
        <f t="shared" si="8"/>
        <v>0</v>
      </c>
      <c r="AB12" s="2">
        <f t="shared" ca="1" si="4"/>
        <v>0</v>
      </c>
    </row>
    <row r="13" spans="1:28">
      <c r="A13" t="s">
        <v>98</v>
      </c>
      <c r="B13" t="s">
        <v>27</v>
      </c>
      <c r="C13">
        <v>6</v>
      </c>
      <c r="D13" s="1"/>
      <c r="G13">
        <f>IF(F13=1,$C13,0)</f>
        <v>0</v>
      </c>
      <c r="H13" s="2">
        <f t="shared" ca="1" si="0"/>
        <v>0</v>
      </c>
      <c r="I13" s="1"/>
      <c r="L13">
        <f t="shared" si="5"/>
        <v>0</v>
      </c>
      <c r="M13" s="2">
        <f t="shared" ca="1" si="1"/>
        <v>0</v>
      </c>
      <c r="N13" s="1"/>
      <c r="Q13">
        <f t="shared" si="6"/>
        <v>0</v>
      </c>
      <c r="R13" s="2">
        <f t="shared" ca="1" si="2"/>
        <v>0</v>
      </c>
      <c r="S13" s="1"/>
      <c r="V13">
        <f t="shared" si="7"/>
        <v>0</v>
      </c>
      <c r="W13" s="2">
        <f t="shared" ca="1" si="3"/>
        <v>0</v>
      </c>
      <c r="X13" s="1"/>
      <c r="Z13">
        <v>1</v>
      </c>
      <c r="AA13">
        <f t="shared" si="8"/>
        <v>6</v>
      </c>
      <c r="AB13" s="2">
        <f t="shared" ca="1" si="4"/>
        <v>6.0402684566389482</v>
      </c>
    </row>
    <row r="14" spans="1:28">
      <c r="A14" t="s">
        <v>99</v>
      </c>
      <c r="B14" t="s">
        <v>27</v>
      </c>
      <c r="C14">
        <v>10</v>
      </c>
      <c r="D14" s="1"/>
      <c r="G14">
        <f>IF(F14=1,$C14,0)</f>
        <v>0</v>
      </c>
      <c r="H14" s="2">
        <f t="shared" ca="1" si="0"/>
        <v>0</v>
      </c>
      <c r="I14" s="1"/>
      <c r="L14">
        <f t="shared" si="5"/>
        <v>0</v>
      </c>
      <c r="M14" s="2">
        <f t="shared" ca="1" si="1"/>
        <v>0</v>
      </c>
      <c r="N14" s="1"/>
      <c r="Q14">
        <f t="shared" si="6"/>
        <v>0</v>
      </c>
      <c r="R14" s="2">
        <f t="shared" ca="1" si="2"/>
        <v>0</v>
      </c>
      <c r="S14" s="1"/>
      <c r="V14">
        <f t="shared" si="7"/>
        <v>0</v>
      </c>
      <c r="W14" s="2">
        <f t="shared" ca="1" si="3"/>
        <v>0</v>
      </c>
      <c r="X14" s="1"/>
      <c r="AA14">
        <f t="shared" si="8"/>
        <v>0</v>
      </c>
      <c r="AB14" s="2">
        <f t="shared" ca="1" si="4"/>
        <v>0</v>
      </c>
    </row>
    <row r="15" spans="1:28">
      <c r="A15" t="s">
        <v>100</v>
      </c>
      <c r="B15" t="s">
        <v>27</v>
      </c>
      <c r="C15">
        <v>6</v>
      </c>
      <c r="D15" s="1"/>
      <c r="G15">
        <f>IF(F15=1,$C15,0)</f>
        <v>0</v>
      </c>
      <c r="H15" s="2">
        <f t="shared" ca="1" si="0"/>
        <v>0</v>
      </c>
      <c r="I15" s="1"/>
      <c r="L15">
        <f t="shared" si="5"/>
        <v>0</v>
      </c>
      <c r="M15" s="2">
        <f t="shared" ca="1" si="1"/>
        <v>0</v>
      </c>
      <c r="N15" s="1"/>
      <c r="Q15">
        <f t="shared" si="6"/>
        <v>0</v>
      </c>
      <c r="R15" s="2">
        <f t="shared" ca="1" si="2"/>
        <v>0</v>
      </c>
      <c r="S15" s="1"/>
      <c r="V15">
        <f t="shared" si="7"/>
        <v>0</v>
      </c>
      <c r="W15" s="2">
        <f t="shared" ca="1" si="3"/>
        <v>0</v>
      </c>
      <c r="X15" s="1"/>
      <c r="Z15">
        <v>1</v>
      </c>
      <c r="AA15">
        <f t="shared" si="8"/>
        <v>6</v>
      </c>
      <c r="AB15" s="2">
        <f t="shared" ca="1" si="4"/>
        <v>5.9595549238306402</v>
      </c>
    </row>
    <row r="16" spans="1:28">
      <c r="C16" s="9" t="s">
        <v>254</v>
      </c>
      <c r="H16" s="6" cm="1">
        <f t="array" aca="1" ref="H16" ca="1">AVERAGE(IF(H2:H15=0,1,H2:H15))</f>
        <v>1.0015269622670897</v>
      </c>
      <c r="M16" s="6" cm="1">
        <f t="array" aca="1" ref="M16" ca="1">AVERAGE(IF(M2:M15=0,1,M2:M15))</f>
        <v>1.2849342652097602</v>
      </c>
      <c r="Q16" s="7"/>
      <c r="R16" s="6" cm="1">
        <f t="array" aca="1" ref="R16" ca="1">AVERAGE(IF(R2:R15=0,1,R2:R15))</f>
        <v>1.3608630391900383</v>
      </c>
      <c r="V16" s="2"/>
      <c r="W16" s="6" cm="1">
        <f t="array" aca="1" ref="W16" ca="1">AVERAGE(IF(W2:W15=0,1,W2:W15))</f>
        <v>0.99917973285661188</v>
      </c>
      <c r="AA16" s="8"/>
      <c r="AB16" s="6" cm="1">
        <f t="array" aca="1" ref="AB16" ca="1">AVERAGE(IF(AB2:AB15=0,1,AB2:AB15))</f>
        <v>2.0693190025399728</v>
      </c>
    </row>
    <row r="17" spans="3:28">
      <c r="C17" s="9" t="s">
        <v>259</v>
      </c>
      <c r="H17" s="6">
        <v>1</v>
      </c>
      <c r="M17" s="6">
        <v>1</v>
      </c>
      <c r="Q17" s="7"/>
      <c r="R17" s="6">
        <v>1</v>
      </c>
      <c r="V17" s="2"/>
      <c r="W17" s="6">
        <v>1</v>
      </c>
      <c r="AA17" s="8"/>
      <c r="AB17" s="6">
        <v>1</v>
      </c>
    </row>
    <row r="18" spans="3:28">
      <c r="C18" s="9" t="s">
        <v>260</v>
      </c>
      <c r="H18" s="6" cm="1">
        <f t="array" ref="H18">SUM($C2:$C15/14)</f>
        <v>3.6428571428571423</v>
      </c>
      <c r="M18" s="6">
        <f>H18</f>
        <v>3.6428571428571423</v>
      </c>
      <c r="Q18" s="7"/>
      <c r="R18" s="6">
        <f>H18</f>
        <v>3.6428571428571423</v>
      </c>
      <c r="V18" s="2"/>
      <c r="W18" s="6">
        <f>H18</f>
        <v>3.6428571428571423</v>
      </c>
      <c r="AA18" s="8"/>
      <c r="AB18" s="6">
        <f>H18</f>
        <v>3.6428571428571423</v>
      </c>
    </row>
    <row r="19" spans="3:28">
      <c r="C19" s="9" t="s">
        <v>256</v>
      </c>
      <c r="H19" s="6">
        <f ca="1">SUM((H16-H17)/(H18-H17))</f>
        <v>5.777695064663747E-4</v>
      </c>
      <c r="M19" s="6">
        <f ca="1">SUM((M16-M17)/(M18-M17))</f>
        <v>0.10781296521450387</v>
      </c>
      <c r="R19" s="6">
        <f ca="1">SUM((R16-R17)/(R18-R17))</f>
        <v>0.13654277158541991</v>
      </c>
      <c r="W19" s="6">
        <f ca="1">SUM((W16-W17)/(W18-W17))</f>
        <v>-3.1037135155226179E-4</v>
      </c>
      <c r="AB19" s="6">
        <f ca="1">SUM((AB16-AB17)/(AB18-AB17))</f>
        <v>0.40460719015026003</v>
      </c>
    </row>
    <row r="20" spans="3:28">
      <c r="C20" s="9" t="s">
        <v>257</v>
      </c>
      <c r="H20" s="6">
        <f ca="1">1-H19</f>
        <v>0.99942223049353363</v>
      </c>
      <c r="M20" s="6">
        <f ca="1">1-M19</f>
        <v>0.8921870347854961</v>
      </c>
      <c r="R20" s="6">
        <f ca="1">1-R19</f>
        <v>0.86345722841458006</v>
      </c>
      <c r="W20" s="6">
        <f ca="1">1-W19</f>
        <v>1.0003103713515522</v>
      </c>
      <c r="AB20" s="6">
        <f ca="1">1-AB19</f>
        <v>0.59539280984973997</v>
      </c>
    </row>
    <row r="21" spans="3:28">
      <c r="C21" s="9"/>
      <c r="H21" s="6"/>
      <c r="M21" s="6"/>
      <c r="R21" s="6"/>
      <c r="W21" s="6"/>
      <c r="AB21" s="6"/>
    </row>
    <row r="22" spans="3:28">
      <c r="C22" s="9" t="s">
        <v>261</v>
      </c>
      <c r="H22" s="6" cm="1">
        <f t="array" aca="1" ref="H22" ca="1">SUM(IF(H2:H15=0,(1-H16)^2,(H2:H15-H16)^2))</f>
        <v>1.5739822766438596E-4</v>
      </c>
      <c r="M22" s="6" cm="1">
        <f t="array" aca="1" ref="M22" ca="1">SUM(IF(M2:M15=0,(1-M16)^2,(M2:M15-M16)^2))</f>
        <v>2.8420283862890221</v>
      </c>
      <c r="R22" s="6" cm="1">
        <f t="array" aca="1" ref="R22" ca="1">SUM(IF(R2:R15=0,(1-R16)^2,(R2:R15-R16)^2))</f>
        <v>23.700428215731762</v>
      </c>
      <c r="W22" s="6" cm="1">
        <f t="array" aca="1" ref="W22" ca="1">SUM(IF(W2:W15=0,(1-W16)^2,(W2:W15-W16)^2))</f>
        <v>1.9147355717710361E-4</v>
      </c>
      <c r="AB22" s="6" cm="1">
        <f t="array" aca="1" ref="AB22" ca="1">SUM(IF(AB2:AB15=0,(1-AB16)^2,(AB2:AB15-AB16)^2))</f>
        <v>58.700575753379624</v>
      </c>
    </row>
    <row r="23" spans="3:28">
      <c r="C23" s="9" t="s">
        <v>262</v>
      </c>
      <c r="H23" s="6">
        <f ca="1">H22/(14-1)</f>
        <v>1.2107555974183536E-5</v>
      </c>
      <c r="M23" s="6">
        <f ca="1">M22/(14-1)</f>
        <v>0.21861756817607864</v>
      </c>
      <c r="R23" s="6">
        <f ca="1">R22/(14-1)</f>
        <v>1.8231098627485971</v>
      </c>
      <c r="W23" s="6">
        <f ca="1">W22/(14-1)</f>
        <v>1.4728735167469509E-5</v>
      </c>
      <c r="AB23" s="6">
        <f ca="1">AB22/(14-1)</f>
        <v>4.5154289041061251</v>
      </c>
    </row>
    <row r="24" spans="3:28">
      <c r="C24" s="9" t="s">
        <v>263</v>
      </c>
      <c r="H24" s="6">
        <f ca="1">SQRT(H23)</f>
        <v>3.4795913516077626E-3</v>
      </c>
      <c r="M24" s="6">
        <f ca="1">SQRT(M23)</f>
        <v>0.46756557633777812</v>
      </c>
      <c r="R24" s="6">
        <f ca="1">SQRT(R23)</f>
        <v>1.3502258561991016</v>
      </c>
      <c r="W24" s="6">
        <f ca="1">SQRT(W23)</f>
        <v>3.837803430019509E-3</v>
      </c>
      <c r="AB24" s="6">
        <f ca="1">SQRT(AB23)</f>
        <v>2.1249538592887434</v>
      </c>
    </row>
    <row r="25" spans="3:28">
      <c r="C25" s="9" t="s">
        <v>264</v>
      </c>
      <c r="H25" s="6">
        <f ca="1">R24</f>
        <v>1.3502258561991016</v>
      </c>
      <c r="M25" s="6">
        <f ca="1">R24</f>
        <v>1.3502258561991016</v>
      </c>
      <c r="R25" s="6">
        <f ca="1">R24</f>
        <v>1.3502258561991016</v>
      </c>
      <c r="W25" s="6">
        <f ca="1">R24</f>
        <v>1.3502258561991016</v>
      </c>
      <c r="AB25" s="6">
        <f ca="1">R24</f>
        <v>1.3502258561991016</v>
      </c>
    </row>
    <row r="26" spans="3:28">
      <c r="C26" s="9" t="s">
        <v>265</v>
      </c>
      <c r="H26" s="6">
        <f ca="1">H24/H25</f>
        <v>2.5770439335259395E-3</v>
      </c>
      <c r="M26" s="6">
        <f ca="1">M24/M25</f>
        <v>0.34628693724913517</v>
      </c>
      <c r="R26" s="6">
        <f ca="1">R24/R25</f>
        <v>1</v>
      </c>
      <c r="W26" s="6">
        <f ca="1">W24/W25</f>
        <v>2.8423418292573372E-3</v>
      </c>
      <c r="AB26" s="6">
        <f ca="1">AB24/AB25</f>
        <v>1.5737766015461356</v>
      </c>
    </row>
    <row r="27" spans="3:28">
      <c r="C27" s="9" t="s">
        <v>258</v>
      </c>
      <c r="H27" s="6">
        <f ca="1">1-H26</f>
        <v>0.99742295606647402</v>
      </c>
      <c r="M27" s="6">
        <f ca="1">1-M26</f>
        <v>0.65371306275086483</v>
      </c>
      <c r="R27" s="6">
        <f ca="1">1-R26</f>
        <v>0</v>
      </c>
      <c r="W27" s="6">
        <f ca="1">1-W26</f>
        <v>0.99715765817074264</v>
      </c>
      <c r="AB27" s="6">
        <f ca="1">1-AB26</f>
        <v>-0.57377660154613563</v>
      </c>
    </row>
    <row r="28" spans="3:28">
      <c r="C28" s="9" t="s">
        <v>266</v>
      </c>
      <c r="F28" t="s">
        <v>255</v>
      </c>
      <c r="G28" cm="1">
        <f t="array" ref="G28">ROUND(STDEV(IF(G2:G15&gt;0,G2:G15)), 10)</f>
        <v>0</v>
      </c>
      <c r="H28" s="6" cm="1">
        <f t="array" aca="1" ref="H28" ca="1">ROUND(STDEV(IF(H2:H15&gt;0,H2:H15)), 10)</f>
        <v>4.9659229000000001E-3</v>
      </c>
      <c r="K28" t="s">
        <v>255</v>
      </c>
      <c r="L28" cm="1">
        <f t="array" ref="L28">ROUND(STDEV(IF(L2:L15&gt;0,L2:L15)), 10)</f>
        <v>0</v>
      </c>
      <c r="M28" s="6" cm="1">
        <f t="array" aca="1" ref="M28" ca="1">ROUND(STDEV(IF(M2:M15&gt;0,M2:M15)), 10)</f>
        <v>1.24451345E-2</v>
      </c>
      <c r="P28" t="s">
        <v>255</v>
      </c>
      <c r="Q28" s="7" t="e" cm="1">
        <f t="array" ref="Q28">ROUND(STDEV(IF(Q2:Q15&gt;0,Q2:Q15)), 10)</f>
        <v>#DIV/0!</v>
      </c>
      <c r="R28" s="6" t="e" cm="1">
        <f t="array" aca="1" ref="R28" ca="1">SUM(1+ROUND(STDEV(IF(R2:R15&gt;0,R2:R15)), 10))</f>
        <v>#DIV/0!</v>
      </c>
      <c r="U28" t="s">
        <v>255</v>
      </c>
      <c r="V28" s="7" cm="1">
        <f t="array" ref="V28">ROUND(STDEV(IF(V2:V15&gt;0,V2:V15)), 10)</f>
        <v>0</v>
      </c>
      <c r="W28" s="6" cm="1">
        <f t="array" aca="1" ref="W28" ca="1">ROUND(STDEV(IF(W2:W15&gt;0,W2:W15)), 10)</f>
        <v>6.6052636999999999E-3</v>
      </c>
      <c r="Z28" t="s">
        <v>255</v>
      </c>
      <c r="AA28" s="8" cm="1">
        <f t="array" ref="AA28">ROUND(STDEV(IF(AA2:AA15&gt;0,AA2:AA15)), 10)</f>
        <v>0</v>
      </c>
      <c r="AB28" s="6" cm="1">
        <f t="array" aca="1" ref="AB28" ca="1">ROUND(STDEV(IF(AB2:AB15&gt;0,AB2:AB15)), 10)</f>
        <v>4.3751884499999998E-2</v>
      </c>
    </row>
    <row r="40" spans="19:26">
      <c r="S40">
        <f>COUNTIF(S2:S15,"1")</f>
        <v>5</v>
      </c>
      <c r="T40">
        <f t="shared" ref="T40:U40" si="9">COUNTIF(T2:T15,"1")</f>
        <v>0</v>
      </c>
      <c r="U40">
        <f t="shared" si="9"/>
        <v>0</v>
      </c>
      <c r="X40">
        <f>COUNTIF(X2:X15,"1")</f>
        <v>0</v>
      </c>
      <c r="Y40">
        <f t="shared" ref="Y40:Z40" si="10">COUNTIF(Y2:Y15,"1")</f>
        <v>0</v>
      </c>
      <c r="Z40">
        <f t="shared" si="10"/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5216B-4422-45F0-BDD2-D92DA74AB57B}">
  <sheetPr codeName="Sheet9"/>
  <dimension ref="A1:AB40"/>
  <sheetViews>
    <sheetView workbookViewId="0">
      <pane ySplit="1" topLeftCell="A6" activePane="bottomLeft" state="frozen"/>
      <selection activeCell="B1" sqref="B1"/>
      <selection pane="bottomLeft" activeCell="P17" sqref="P17:P19"/>
    </sheetView>
  </sheetViews>
  <sheetFormatPr defaultRowHeight="13.8" outlineLevelCol="1"/>
  <cols>
    <col min="1" max="1" width="9.69921875" bestFit="1" customWidth="1"/>
    <col min="2" max="2" width="15.19921875" bestFit="1" customWidth="1"/>
    <col min="3" max="3" width="10.59765625" bestFit="1" customWidth="1"/>
    <col min="4" max="4" width="7.3984375" hidden="1" customWidth="1" outlineLevel="1"/>
    <col min="5" max="5" width="8.3984375" hidden="1" customWidth="1" outlineLevel="1"/>
    <col min="6" max="6" width="8.69921875" hidden="1" customWidth="1" outlineLevel="1"/>
    <col min="7" max="7" width="12.59765625" hidden="1" customWidth="1" outlineLevel="1"/>
    <col min="8" max="8" width="13.69921875" customWidth="1" collapsed="1"/>
    <col min="9" max="9" width="7.3984375" hidden="1" customWidth="1" outlineLevel="1"/>
    <col min="10" max="10" width="8.3984375" hidden="1" customWidth="1" outlineLevel="1"/>
    <col min="11" max="11" width="8.69921875" hidden="1" customWidth="1" outlineLevel="1"/>
    <col min="12" max="12" width="12.59765625" hidden="1" customWidth="1" outlineLevel="1"/>
    <col min="13" max="13" width="15.59765625" customWidth="1" collapsed="1"/>
    <col min="14" max="14" width="7.3984375" hidden="1" customWidth="1" outlineLevel="1"/>
    <col min="15" max="15" width="8.3984375" hidden="1" customWidth="1" outlineLevel="1"/>
    <col min="16" max="16" width="8.69921875" hidden="1" customWidth="1" outlineLevel="1"/>
    <col min="17" max="17" width="12.59765625" hidden="1" customWidth="1" outlineLevel="1"/>
    <col min="18" max="18" width="12.59765625" customWidth="1" collapsed="1"/>
    <col min="19" max="19" width="7.3984375" hidden="1" customWidth="1" outlineLevel="1"/>
    <col min="20" max="20" width="8.3984375" hidden="1" customWidth="1" outlineLevel="1"/>
    <col min="21" max="21" width="8.69921875" hidden="1" customWidth="1" outlineLevel="1"/>
    <col min="22" max="22" width="12.59765625" hidden="1" customWidth="1" outlineLevel="1"/>
    <col min="23" max="23" width="12.59765625" customWidth="1" collapsed="1"/>
    <col min="24" max="24" width="7.3984375" hidden="1" customWidth="1" outlineLevel="1"/>
    <col min="25" max="25" width="8.3984375" hidden="1" customWidth="1" outlineLevel="1"/>
    <col min="26" max="26" width="8.69921875" hidden="1" customWidth="1" outlineLevel="1"/>
    <col min="27" max="27" width="12.59765625" hidden="1" customWidth="1" outlineLevel="1"/>
    <col min="28" max="28" width="12.09765625" customWidth="1" collapsed="1"/>
  </cols>
  <sheetData>
    <row r="1" spans="1:28" ht="43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7</v>
      </c>
      <c r="I1" t="s">
        <v>3</v>
      </c>
      <c r="J1" t="s">
        <v>4</v>
      </c>
      <c r="K1" t="s">
        <v>5</v>
      </c>
      <c r="L1" s="3" t="s">
        <v>8</v>
      </c>
      <c r="M1" s="3" t="s">
        <v>9</v>
      </c>
      <c r="N1" t="s">
        <v>3</v>
      </c>
      <c r="O1" t="s">
        <v>4</v>
      </c>
      <c r="P1" t="s">
        <v>5</v>
      </c>
      <c r="Q1" s="3" t="s">
        <v>10</v>
      </c>
      <c r="R1" s="3" t="s">
        <v>11</v>
      </c>
      <c r="S1" t="s">
        <v>3</v>
      </c>
      <c r="T1" t="s">
        <v>4</v>
      </c>
      <c r="U1" t="s">
        <v>5</v>
      </c>
      <c r="V1" s="4" t="s">
        <v>12</v>
      </c>
      <c r="W1" s="4" t="s">
        <v>13</v>
      </c>
      <c r="X1" t="s">
        <v>3</v>
      </c>
      <c r="Y1" t="s">
        <v>4</v>
      </c>
      <c r="Z1" t="s">
        <v>5</v>
      </c>
      <c r="AA1" s="4" t="s">
        <v>14</v>
      </c>
      <c r="AB1" s="5" t="s">
        <v>15</v>
      </c>
    </row>
    <row r="2" spans="1:28">
      <c r="A2" t="s">
        <v>101</v>
      </c>
      <c r="B2" t="s">
        <v>17</v>
      </c>
      <c r="C2">
        <v>1</v>
      </c>
      <c r="D2" s="1">
        <v>1</v>
      </c>
      <c r="G2" cm="1">
        <f t="array" ref="G2">IF(AND(D$2=1,D$2=D$3:D$10),$C2,0)</f>
        <v>1</v>
      </c>
      <c r="H2" s="2">
        <f t="shared" ref="H2:H20" ca="1" si="0">G2*(0.99+0.02*RAND())</f>
        <v>0.99603245700901666</v>
      </c>
      <c r="I2" s="1"/>
      <c r="L2" cm="1">
        <f t="array" ref="L2">IF(AND(I$2=1,I$2=I$3:I$10),$C2,0)</f>
        <v>0</v>
      </c>
      <c r="M2" s="2">
        <f t="shared" ref="M2:M20" ca="1" si="1">L2*(0.99+0.02*RAND())</f>
        <v>0</v>
      </c>
      <c r="N2" s="1"/>
      <c r="Q2" cm="1">
        <f t="array" ref="Q2">IF(AND(N$2=1,N$2=N$3:N$10),$C2,0)</f>
        <v>0</v>
      </c>
      <c r="R2" s="2">
        <f t="shared" ref="R2:R20" ca="1" si="2">Q2*(0.99+0.02*RAND())</f>
        <v>0</v>
      </c>
      <c r="S2" s="1"/>
      <c r="V2" cm="1">
        <f t="array" ref="V2">IF(AND(S$2=1,S$2=S$3:S$10),$C2,0)</f>
        <v>0</v>
      </c>
      <c r="W2" s="2">
        <f t="shared" ref="W2:W20" ca="1" si="3">V2*(0.99+0.02*RAND())</f>
        <v>0</v>
      </c>
      <c r="X2" s="1"/>
      <c r="AA2" cm="1">
        <f t="array" ref="AA2">IF(AND(X$2=1,X$2=X$3:X$10),$C2,0)</f>
        <v>0</v>
      </c>
      <c r="AB2" s="2">
        <f t="shared" ref="AB2:AB20" ca="1" si="4">AA2*(0.99+0.02*RAND())</f>
        <v>0</v>
      </c>
    </row>
    <row r="3" spans="1:28">
      <c r="A3" t="s">
        <v>102</v>
      </c>
      <c r="B3" t="s">
        <v>17</v>
      </c>
      <c r="C3">
        <v>1</v>
      </c>
      <c r="D3" s="1">
        <v>1</v>
      </c>
      <c r="G3" cm="1">
        <f t="array" ref="G3">IF(AND(D$2=1,D$2=D$3:D$10),$C3,0)</f>
        <v>1</v>
      </c>
      <c r="H3" s="2">
        <f t="shared" ca="1" si="0"/>
        <v>0.99375720319280714</v>
      </c>
      <c r="I3" s="1"/>
      <c r="L3" cm="1">
        <f t="array" ref="L3">IF(AND(I$2=1,I$2=I$3:I$10),$C3,0)</f>
        <v>0</v>
      </c>
      <c r="M3" s="2">
        <f t="shared" ca="1" si="1"/>
        <v>0</v>
      </c>
      <c r="N3" s="1"/>
      <c r="Q3" cm="1">
        <f t="array" ref="Q3">IF(AND(N$2=1,N$2=N$3:N$10),$C3,0)</f>
        <v>0</v>
      </c>
      <c r="R3" s="2">
        <f t="shared" ca="1" si="2"/>
        <v>0</v>
      </c>
      <c r="S3" s="1"/>
      <c r="V3" cm="1">
        <f t="array" ref="V3">IF(AND(S$2=1,S$2=S$3:S$10),$C3,0)</f>
        <v>0</v>
      </c>
      <c r="W3" s="2">
        <f t="shared" ca="1" si="3"/>
        <v>0</v>
      </c>
      <c r="X3" s="1"/>
      <c r="AA3" cm="1">
        <f t="array" ref="AA3">IF(AND(X$2=1,X$2=X$3:X$10),$C3,0)</f>
        <v>0</v>
      </c>
      <c r="AB3" s="2">
        <f t="shared" ca="1" si="4"/>
        <v>0</v>
      </c>
    </row>
    <row r="4" spans="1:28">
      <c r="A4" t="s">
        <v>103</v>
      </c>
      <c r="B4" t="s">
        <v>17</v>
      </c>
      <c r="C4">
        <v>1</v>
      </c>
      <c r="D4" s="1">
        <v>1</v>
      </c>
      <c r="G4" cm="1">
        <f t="array" ref="G4">IF(AND(D$2=1,D$2=D$3:D$10),$C4,0)</f>
        <v>1</v>
      </c>
      <c r="H4" s="2">
        <f t="shared" ca="1" si="0"/>
        <v>1.0023324250690879</v>
      </c>
      <c r="I4" s="1"/>
      <c r="L4" cm="1">
        <f t="array" ref="L4">IF(AND(I$2=1,I$2=I$3:I$10),$C4,0)</f>
        <v>0</v>
      </c>
      <c r="M4" s="2">
        <f t="shared" ca="1" si="1"/>
        <v>0</v>
      </c>
      <c r="N4" s="1"/>
      <c r="Q4" cm="1">
        <f t="array" ref="Q4">IF(AND(N$2=1,N$2=N$3:N$10),$C4,0)</f>
        <v>0</v>
      </c>
      <c r="R4" s="2">
        <f t="shared" ca="1" si="2"/>
        <v>0</v>
      </c>
      <c r="S4" s="1"/>
      <c r="V4" cm="1">
        <f t="array" ref="V4">IF(AND(S$2=1,S$2=S$3:S$10),$C4,0)</f>
        <v>0</v>
      </c>
      <c r="W4" s="2">
        <f t="shared" ca="1" si="3"/>
        <v>0</v>
      </c>
      <c r="X4" s="1"/>
      <c r="AA4" cm="1">
        <f t="array" ref="AA4">IF(AND(X$2=1,X$2=X$3:X$10),$C4,0)</f>
        <v>0</v>
      </c>
      <c r="AB4" s="2">
        <f t="shared" ca="1" si="4"/>
        <v>0</v>
      </c>
    </row>
    <row r="5" spans="1:28">
      <c r="A5" t="s">
        <v>104</v>
      </c>
      <c r="B5" t="s">
        <v>17</v>
      </c>
      <c r="C5">
        <v>1</v>
      </c>
      <c r="D5" s="1">
        <v>1</v>
      </c>
      <c r="G5" cm="1">
        <f t="array" ref="G5">IF(AND(D$2=1,D$2=D$3:D$10),$C5,0)</f>
        <v>1</v>
      </c>
      <c r="H5" s="2">
        <f t="shared" ca="1" si="0"/>
        <v>0.9935856660148592</v>
      </c>
      <c r="I5" s="1"/>
      <c r="L5" cm="1">
        <f t="array" ref="L5">IF(AND(I$2=1,I$2=I$3:I$10),$C5,0)</f>
        <v>0</v>
      </c>
      <c r="M5" s="2">
        <f t="shared" ca="1" si="1"/>
        <v>0</v>
      </c>
      <c r="N5" s="1"/>
      <c r="Q5" cm="1">
        <f t="array" ref="Q5">IF(AND(N$2=1,N$2=N$3:N$10),$C5,0)</f>
        <v>0</v>
      </c>
      <c r="R5" s="2">
        <f t="shared" ca="1" si="2"/>
        <v>0</v>
      </c>
      <c r="S5" s="1"/>
      <c r="V5" cm="1">
        <f t="array" ref="V5">IF(AND(S$2=1,S$2=S$3:S$10),$C5,0)</f>
        <v>0</v>
      </c>
      <c r="W5" s="2">
        <f t="shared" ca="1" si="3"/>
        <v>0</v>
      </c>
      <c r="X5" s="1"/>
      <c r="AA5" cm="1">
        <f t="array" ref="AA5">IF(AND(X$2=1,X$2=X$3:X$10),$C5,0)</f>
        <v>0</v>
      </c>
      <c r="AB5" s="2">
        <f t="shared" ca="1" si="4"/>
        <v>0</v>
      </c>
    </row>
    <row r="6" spans="1:28">
      <c r="A6" t="s">
        <v>105</v>
      </c>
      <c r="B6" t="s">
        <v>17</v>
      </c>
      <c r="C6">
        <v>1</v>
      </c>
      <c r="D6" s="1">
        <v>1</v>
      </c>
      <c r="G6" cm="1">
        <f t="array" ref="G6">IF(AND(D$2=1,D$2=D$3:D$10),$C6,0)</f>
        <v>1</v>
      </c>
      <c r="H6" s="2">
        <f t="shared" ca="1" si="0"/>
        <v>1.0083557961395901</v>
      </c>
      <c r="I6" s="1"/>
      <c r="L6" cm="1">
        <f t="array" ref="L6">IF(AND(I$2=1,I$2=I$3:I$10),$C6,0)</f>
        <v>0</v>
      </c>
      <c r="M6" s="2">
        <f t="shared" ca="1" si="1"/>
        <v>0</v>
      </c>
      <c r="N6" s="1"/>
      <c r="Q6" cm="1">
        <f t="array" ref="Q6">IF(AND(N$2=1,N$2=N$3:N$10),$C6,0)</f>
        <v>0</v>
      </c>
      <c r="R6" s="2">
        <f t="shared" ca="1" si="2"/>
        <v>0</v>
      </c>
      <c r="S6" s="1"/>
      <c r="V6" cm="1">
        <f t="array" ref="V6">IF(AND(S$2=1,S$2=S$3:S$10),$C6,0)</f>
        <v>0</v>
      </c>
      <c r="W6" s="2">
        <f t="shared" ca="1" si="3"/>
        <v>0</v>
      </c>
      <c r="X6" s="1"/>
      <c r="AA6" cm="1">
        <f t="array" ref="AA6">IF(AND(X$2=1,X$2=X$3:X$10),$C6,0)</f>
        <v>0</v>
      </c>
      <c r="AB6" s="2">
        <f t="shared" ca="1" si="4"/>
        <v>0</v>
      </c>
    </row>
    <row r="7" spans="1:28">
      <c r="A7" t="s">
        <v>106</v>
      </c>
      <c r="B7" t="s">
        <v>17</v>
      </c>
      <c r="C7">
        <v>1</v>
      </c>
      <c r="D7" s="1">
        <v>1</v>
      </c>
      <c r="G7" cm="1">
        <f t="array" ref="G7">IF(AND(D$2=1,D$2=D$3:D$10),$C7,0)</f>
        <v>1</v>
      </c>
      <c r="H7" s="2">
        <f t="shared" ca="1" si="0"/>
        <v>0.99081400145695664</v>
      </c>
      <c r="I7" s="1"/>
      <c r="L7" cm="1">
        <f t="array" ref="L7">IF(AND(I$2=1,I$2=I$3:I$10),$C7,0)</f>
        <v>0</v>
      </c>
      <c r="M7" s="2">
        <f t="shared" ca="1" si="1"/>
        <v>0</v>
      </c>
      <c r="N7" s="1"/>
      <c r="Q7" cm="1">
        <f t="array" ref="Q7">IF(AND(N$2=1,N$2=N$3:N$10),$C7,0)</f>
        <v>0</v>
      </c>
      <c r="R7" s="2">
        <f t="shared" ca="1" si="2"/>
        <v>0</v>
      </c>
      <c r="S7" s="1"/>
      <c r="V7" cm="1">
        <f t="array" ref="V7">IF(AND(S$2=1,S$2=S$3:S$10),$C7,0)</f>
        <v>0</v>
      </c>
      <c r="W7" s="2">
        <f t="shared" ca="1" si="3"/>
        <v>0</v>
      </c>
      <c r="X7" s="1"/>
      <c r="AA7" cm="1">
        <f t="array" ref="AA7">IF(AND(X$2=1,X$2=X$3:X$10),$C7,0)</f>
        <v>0</v>
      </c>
      <c r="AB7" s="2">
        <f t="shared" ca="1" si="4"/>
        <v>0</v>
      </c>
    </row>
    <row r="8" spans="1:28">
      <c r="A8" t="s">
        <v>107</v>
      </c>
      <c r="B8" t="s">
        <v>17</v>
      </c>
      <c r="C8">
        <v>1</v>
      </c>
      <c r="D8" s="1">
        <v>1</v>
      </c>
      <c r="G8" cm="1">
        <f t="array" ref="G8">IF(AND(D$2=1,D$2=D$3:D$10),$C8,0)</f>
        <v>1</v>
      </c>
      <c r="H8" s="2">
        <f t="shared" ca="1" si="0"/>
        <v>0.99973169451644106</v>
      </c>
      <c r="I8" s="1"/>
      <c r="L8" cm="1">
        <f t="array" ref="L8">IF(AND(I$2=1,I$2=I$3:I$10),$C8,0)</f>
        <v>0</v>
      </c>
      <c r="M8" s="2">
        <f t="shared" ca="1" si="1"/>
        <v>0</v>
      </c>
      <c r="N8" s="1"/>
      <c r="Q8" cm="1">
        <f t="array" ref="Q8">IF(AND(N$2=1,N$2=N$3:N$10),$C8,0)</f>
        <v>0</v>
      </c>
      <c r="R8" s="2">
        <f t="shared" ca="1" si="2"/>
        <v>0</v>
      </c>
      <c r="S8" s="1"/>
      <c r="V8" cm="1">
        <f t="array" ref="V8">IF(AND(S$2=1,S$2=S$3:S$10),$C8,0)</f>
        <v>0</v>
      </c>
      <c r="W8" s="2">
        <f t="shared" ca="1" si="3"/>
        <v>0</v>
      </c>
      <c r="X8" s="1"/>
      <c r="AA8" cm="1">
        <f t="array" ref="AA8">IF(AND(X$2=1,X$2=X$3:X$10),$C8,0)</f>
        <v>0</v>
      </c>
      <c r="AB8" s="2">
        <f t="shared" ca="1" si="4"/>
        <v>0</v>
      </c>
    </row>
    <row r="9" spans="1:28">
      <c r="A9" t="s">
        <v>108</v>
      </c>
      <c r="B9" t="s">
        <v>17</v>
      </c>
      <c r="C9">
        <v>1</v>
      </c>
      <c r="D9" s="1">
        <v>1</v>
      </c>
      <c r="G9" cm="1">
        <f t="array" ref="G9">IF(AND(D$2=1,D$2=D$3:D$10),$C9,0)</f>
        <v>1</v>
      </c>
      <c r="H9" s="2">
        <f t="shared" ca="1" si="0"/>
        <v>1.0091783527236091</v>
      </c>
      <c r="I9" s="1"/>
      <c r="L9" cm="1">
        <f t="array" ref="L9">IF(AND(I$2=1,I$2=I$3:I$10),$C9,0)</f>
        <v>0</v>
      </c>
      <c r="M9" s="2">
        <f t="shared" ca="1" si="1"/>
        <v>0</v>
      </c>
      <c r="N9" s="1"/>
      <c r="Q9" cm="1">
        <f t="array" ref="Q9">IF(AND(N$2=1,N$2=N$3:N$10),$C9,0)</f>
        <v>0</v>
      </c>
      <c r="R9" s="2">
        <f t="shared" ca="1" si="2"/>
        <v>0</v>
      </c>
      <c r="S9" s="1"/>
      <c r="V9" cm="1">
        <f t="array" ref="V9">IF(AND(S$2=1,S$2=S$3:S$10),$C9,0)</f>
        <v>0</v>
      </c>
      <c r="W9" s="2">
        <f t="shared" ca="1" si="3"/>
        <v>0</v>
      </c>
      <c r="X9" s="1"/>
      <c r="AA9" cm="1">
        <f t="array" ref="AA9">IF(AND(X$2=1,X$2=X$3:X$10),$C9,0)</f>
        <v>0</v>
      </c>
      <c r="AB9" s="2">
        <f t="shared" ca="1" si="4"/>
        <v>0</v>
      </c>
    </row>
    <row r="10" spans="1:28">
      <c r="A10" t="s">
        <v>109</v>
      </c>
      <c r="B10" t="s">
        <v>17</v>
      </c>
      <c r="C10">
        <v>1</v>
      </c>
      <c r="D10" s="1">
        <v>1</v>
      </c>
      <c r="G10" cm="1">
        <f t="array" ref="G10">IF(AND(D$2=1,D$2=D$3:D$10),$C10,0)</f>
        <v>1</v>
      </c>
      <c r="H10" s="2">
        <f t="shared" ca="1" si="0"/>
        <v>1.0047987273744468</v>
      </c>
      <c r="I10" s="1"/>
      <c r="L10" cm="1">
        <f t="array" ref="L10">IF(AND(I$2=1,I$2=I$3:I$10),$C10,0)</f>
        <v>0</v>
      </c>
      <c r="M10" s="2">
        <f t="shared" ca="1" si="1"/>
        <v>0</v>
      </c>
      <c r="N10" s="1"/>
      <c r="Q10" cm="1">
        <f t="array" ref="Q10">IF(AND(N$2=1,N$2=N$3:N$10),$C10,0)</f>
        <v>0</v>
      </c>
      <c r="R10" s="2">
        <f t="shared" ca="1" si="2"/>
        <v>0</v>
      </c>
      <c r="S10" s="1"/>
      <c r="V10" cm="1">
        <f t="array" ref="V10">IF(AND(S$2=1,S$2=S$3:S$10),$C10,0)</f>
        <v>0</v>
      </c>
      <c r="W10" s="2">
        <f t="shared" ca="1" si="3"/>
        <v>0</v>
      </c>
      <c r="X10" s="1"/>
      <c r="AA10" cm="1">
        <f t="array" ref="AA10">IF(AND(X$2=1,X$2=X$3:X$10),$C10,0)</f>
        <v>0</v>
      </c>
      <c r="AB10" s="2">
        <f t="shared" ca="1" si="4"/>
        <v>0</v>
      </c>
    </row>
    <row r="11" spans="1:28">
      <c r="A11" t="s">
        <v>110</v>
      </c>
      <c r="B11" t="s">
        <v>24</v>
      </c>
      <c r="C11">
        <v>2</v>
      </c>
      <c r="D11" s="1"/>
      <c r="G11" cm="1">
        <f t="array" ref="G11">IF(AND(E$11=1,E$11=E$12:E$16),$C11,0)</f>
        <v>0</v>
      </c>
      <c r="H11" s="2">
        <f t="shared" ca="1" si="0"/>
        <v>0</v>
      </c>
      <c r="I11" s="1"/>
      <c r="J11">
        <v>1</v>
      </c>
      <c r="L11" cm="1">
        <f t="array" ref="L11">IF(AND(J$11=1,J$11=J$12:J$16),$C11,0)</f>
        <v>2</v>
      </c>
      <c r="M11" s="2">
        <f t="shared" ca="1" si="1"/>
        <v>1.9877457722767893</v>
      </c>
      <c r="N11" s="1"/>
      <c r="Q11" cm="1">
        <f t="array" ref="Q11">IF(AND(O$11=1,O$11=O$12:O$16),$C11,0)</f>
        <v>0</v>
      </c>
      <c r="R11" s="2">
        <f t="shared" ca="1" si="2"/>
        <v>0</v>
      </c>
      <c r="S11" s="1"/>
      <c r="T11">
        <v>1</v>
      </c>
      <c r="V11" cm="1">
        <f t="array" ref="V11">IF(AND(T$11=1,T$11=T$12:T$16),$C11,0)</f>
        <v>2</v>
      </c>
      <c r="W11" s="2">
        <f t="shared" ca="1" si="3"/>
        <v>2.0122338053302928</v>
      </c>
      <c r="X11" s="1"/>
      <c r="Y11">
        <v>1</v>
      </c>
      <c r="AA11" cm="1">
        <f t="array" ref="AA11">IF(AND(Y$11=1,Y$11=Y$12:Y$16),$C11,0)</f>
        <v>2</v>
      </c>
      <c r="AB11" s="2">
        <f t="shared" ca="1" si="4"/>
        <v>1.9938795727977081</v>
      </c>
    </row>
    <row r="12" spans="1:28">
      <c r="A12" t="s">
        <v>111</v>
      </c>
      <c r="B12" t="s">
        <v>24</v>
      </c>
      <c r="C12">
        <v>2</v>
      </c>
      <c r="D12" s="1"/>
      <c r="G12" cm="1">
        <f t="array" ref="G12">IF(AND(E$11=1,E$11=E$12:E$16),$C12,0)</f>
        <v>0</v>
      </c>
      <c r="H12" s="2">
        <f t="shared" ca="1" si="0"/>
        <v>0</v>
      </c>
      <c r="I12" s="1"/>
      <c r="J12">
        <v>1</v>
      </c>
      <c r="L12" cm="1">
        <f t="array" ref="L12">IF(AND(J$11=1,J$11=J$12:J$16),$C12,0)</f>
        <v>2</v>
      </c>
      <c r="M12" s="2">
        <f t="shared" ca="1" si="1"/>
        <v>1.99263975789604</v>
      </c>
      <c r="N12" s="1"/>
      <c r="Q12" cm="1">
        <f t="array" ref="Q12">IF(AND(O$11=1,O$11=O$12:O$16),$C12,0)</f>
        <v>0</v>
      </c>
      <c r="R12" s="2">
        <f t="shared" ca="1" si="2"/>
        <v>0</v>
      </c>
      <c r="S12" s="1"/>
      <c r="T12">
        <v>1</v>
      </c>
      <c r="V12" cm="1">
        <f t="array" ref="V12">IF(AND(T$11=1,T$11=T$12:T$16),$C12,0)</f>
        <v>2</v>
      </c>
      <c r="W12" s="2">
        <f t="shared" ca="1" si="3"/>
        <v>2.0004932466038152</v>
      </c>
      <c r="X12" s="1"/>
      <c r="Y12">
        <v>1</v>
      </c>
      <c r="AA12" cm="1">
        <f t="array" ref="AA12">IF(AND(Y$11=1,Y$11=Y$12:Y$16),$C12,0)</f>
        <v>2</v>
      </c>
      <c r="AB12" s="2">
        <f t="shared" ca="1" si="4"/>
        <v>1.9942445198765271</v>
      </c>
    </row>
    <row r="13" spans="1:28">
      <c r="A13" t="s">
        <v>112</v>
      </c>
      <c r="B13" t="s">
        <v>24</v>
      </c>
      <c r="C13">
        <v>2</v>
      </c>
      <c r="D13" s="1"/>
      <c r="G13" cm="1">
        <f t="array" ref="G13">IF(AND(E$11=1,E$11=E$12:E$16),$C13,0)</f>
        <v>0</v>
      </c>
      <c r="H13" s="2">
        <f t="shared" ca="1" si="0"/>
        <v>0</v>
      </c>
      <c r="I13" s="1"/>
      <c r="J13">
        <v>1</v>
      </c>
      <c r="L13" cm="1">
        <f t="array" ref="L13">IF(AND(J$11=1,J$11=J$12:J$16),$C13,0)</f>
        <v>2</v>
      </c>
      <c r="M13" s="2">
        <f t="shared" ca="1" si="1"/>
        <v>1.9889881289039497</v>
      </c>
      <c r="N13" s="1"/>
      <c r="Q13" cm="1">
        <f t="array" ref="Q13">IF(AND(O$11=1,O$11=O$12:O$16),$C13,0)</f>
        <v>0</v>
      </c>
      <c r="R13" s="2">
        <f t="shared" ca="1" si="2"/>
        <v>0</v>
      </c>
      <c r="S13" s="1"/>
      <c r="T13">
        <v>1</v>
      </c>
      <c r="V13" cm="1">
        <f t="array" ref="V13">IF(AND(T$11=1,T$11=T$12:T$16),$C13,0)</f>
        <v>2</v>
      </c>
      <c r="W13" s="2">
        <f t="shared" ca="1" si="3"/>
        <v>2.0119384074358839</v>
      </c>
      <c r="X13" s="1"/>
      <c r="Y13">
        <v>1</v>
      </c>
      <c r="AA13" cm="1">
        <f t="array" ref="AA13">IF(AND(Y$11=1,Y$11=Y$12:Y$16),$C13,0)</f>
        <v>2</v>
      </c>
      <c r="AB13" s="2">
        <f t="shared" ca="1" si="4"/>
        <v>1.9912177880079598</v>
      </c>
    </row>
    <row r="14" spans="1:28">
      <c r="A14" t="s">
        <v>113</v>
      </c>
      <c r="B14" t="s">
        <v>24</v>
      </c>
      <c r="C14">
        <v>2</v>
      </c>
      <c r="D14" s="1"/>
      <c r="G14" cm="1">
        <f t="array" ref="G14">IF(AND(E$11=1,E$11=E$12:E$16),$C14,0)</f>
        <v>0</v>
      </c>
      <c r="H14" s="2">
        <f t="shared" ca="1" si="0"/>
        <v>0</v>
      </c>
      <c r="I14" s="1"/>
      <c r="J14">
        <v>1</v>
      </c>
      <c r="L14" cm="1">
        <f t="array" ref="L14">IF(AND(J$11=1,J$11=J$12:J$16),$C14,0)</f>
        <v>2</v>
      </c>
      <c r="M14" s="2">
        <f t="shared" ca="1" si="1"/>
        <v>2.0190544725826793</v>
      </c>
      <c r="N14" s="1"/>
      <c r="Q14" cm="1">
        <f t="array" ref="Q14">IF(AND(O$11=1,O$11=O$12:O$16),$C14,0)</f>
        <v>0</v>
      </c>
      <c r="R14" s="2">
        <f t="shared" ca="1" si="2"/>
        <v>0</v>
      </c>
      <c r="S14" s="1"/>
      <c r="T14">
        <v>1</v>
      </c>
      <c r="V14" cm="1">
        <f t="array" ref="V14">IF(AND(T$11=1,T$11=T$12:T$16),$C14,0)</f>
        <v>2</v>
      </c>
      <c r="W14" s="2">
        <f t="shared" ca="1" si="3"/>
        <v>1.9955986382258259</v>
      </c>
      <c r="X14" s="1"/>
      <c r="Y14">
        <v>1</v>
      </c>
      <c r="AA14" cm="1">
        <f t="array" ref="AA14">IF(AND(Y$11=1,Y$11=Y$12:Y$16),$C14,0)</f>
        <v>2</v>
      </c>
      <c r="AB14" s="2">
        <f t="shared" ca="1" si="4"/>
        <v>2.0002161066224184</v>
      </c>
    </row>
    <row r="15" spans="1:28">
      <c r="A15" t="s">
        <v>114</v>
      </c>
      <c r="B15" t="s">
        <v>24</v>
      </c>
      <c r="C15">
        <v>2</v>
      </c>
      <c r="D15" s="1"/>
      <c r="G15" cm="1">
        <f t="array" ref="G15">IF(AND(E$11=1,E$11=E$12:E$16),$C15,0)</f>
        <v>0</v>
      </c>
      <c r="H15" s="2">
        <f t="shared" ca="1" si="0"/>
        <v>0</v>
      </c>
      <c r="I15" s="1"/>
      <c r="J15">
        <v>1</v>
      </c>
      <c r="L15" cm="1">
        <f t="array" ref="L15">IF(AND(J$11=1,J$11=J$12:J$16),$C15,0)</f>
        <v>2</v>
      </c>
      <c r="M15" s="2">
        <f t="shared" ca="1" si="1"/>
        <v>2.009152208009644</v>
      </c>
      <c r="N15" s="1"/>
      <c r="Q15" cm="1">
        <f t="array" ref="Q15">IF(AND(O$11=1,O$11=O$12:O$16),$C15,0)</f>
        <v>0</v>
      </c>
      <c r="R15" s="2">
        <f t="shared" ca="1" si="2"/>
        <v>0</v>
      </c>
      <c r="S15" s="1"/>
      <c r="T15">
        <v>1</v>
      </c>
      <c r="V15" cm="1">
        <f t="array" ref="V15">IF(AND(T$11=1,T$11=T$12:T$16),$C15,0)</f>
        <v>2</v>
      </c>
      <c r="W15" s="2">
        <f t="shared" ca="1" si="3"/>
        <v>1.9954889149396509</v>
      </c>
      <c r="X15" s="1"/>
      <c r="Y15">
        <v>1</v>
      </c>
      <c r="AA15" cm="1">
        <f t="array" ref="AA15">IF(AND(Y$11=1,Y$11=Y$12:Y$16),$C15,0)</f>
        <v>2</v>
      </c>
      <c r="AB15" s="2">
        <f t="shared" ca="1" si="4"/>
        <v>2.0192833192213375</v>
      </c>
    </row>
    <row r="16" spans="1:28">
      <c r="A16" t="s">
        <v>115</v>
      </c>
      <c r="B16" t="s">
        <v>24</v>
      </c>
      <c r="C16">
        <v>2</v>
      </c>
      <c r="D16" s="1"/>
      <c r="G16" cm="1">
        <f t="array" ref="G16">IF(AND(E$11=1,E$11=E$12:E$16),$C16,0)</f>
        <v>0</v>
      </c>
      <c r="H16" s="2">
        <f t="shared" ca="1" si="0"/>
        <v>0</v>
      </c>
      <c r="I16" s="1"/>
      <c r="J16">
        <v>1</v>
      </c>
      <c r="L16" cm="1">
        <f t="array" ref="L16">IF(AND(J$11=1,J$11=J$12:J$16),$C16,0)</f>
        <v>2</v>
      </c>
      <c r="M16" s="2">
        <f t="shared" ca="1" si="1"/>
        <v>2.0179147068487682</v>
      </c>
      <c r="N16" s="1"/>
      <c r="Q16" cm="1">
        <f t="array" ref="Q16">IF(AND(O$11=1,O$11=O$12:O$16),$C16,0)</f>
        <v>0</v>
      </c>
      <c r="R16" s="2">
        <f t="shared" ca="1" si="2"/>
        <v>0</v>
      </c>
      <c r="S16" s="1"/>
      <c r="T16">
        <v>1</v>
      </c>
      <c r="V16" cm="1">
        <f t="array" ref="V16">IF(AND(T$11=1,T$11=T$12:T$16),$C16,0)</f>
        <v>2</v>
      </c>
      <c r="W16" s="2">
        <f t="shared" ca="1" si="3"/>
        <v>1.9967850293007465</v>
      </c>
      <c r="X16" s="1"/>
      <c r="Y16">
        <v>1</v>
      </c>
      <c r="AA16" cm="1">
        <f t="array" ref="AA16">IF(AND(Y$11=1,Y$11=Y$12:Y$16),$C16,0)</f>
        <v>2</v>
      </c>
      <c r="AB16" s="2">
        <f t="shared" ca="1" si="4"/>
        <v>1.995059828537431</v>
      </c>
    </row>
    <row r="17" spans="1:28">
      <c r="A17" t="s">
        <v>116</v>
      </c>
      <c r="B17" t="s">
        <v>27</v>
      </c>
      <c r="C17">
        <v>8</v>
      </c>
      <c r="D17" s="1"/>
      <c r="G17">
        <f>IF(F17=1,$C17,0)</f>
        <v>0</v>
      </c>
      <c r="H17" s="2">
        <f t="shared" ca="1" si="0"/>
        <v>0</v>
      </c>
      <c r="I17" s="1"/>
      <c r="L17">
        <f t="shared" ref="L17:L20" si="5">IF(K17=1,$C17,0)</f>
        <v>0</v>
      </c>
      <c r="M17" s="2">
        <f t="shared" ca="1" si="1"/>
        <v>0</v>
      </c>
      <c r="N17" s="1"/>
      <c r="Q17">
        <f t="shared" ref="Q17:Q20" si="6">IF(P17=1,$C17,0)</f>
        <v>0</v>
      </c>
      <c r="R17" s="2">
        <f t="shared" ca="1" si="2"/>
        <v>0</v>
      </c>
      <c r="S17" s="1"/>
      <c r="V17">
        <f t="shared" ref="V17:V20" si="7">IF(U17=1,$C17,0)</f>
        <v>0</v>
      </c>
      <c r="W17" s="2">
        <f t="shared" ca="1" si="3"/>
        <v>0</v>
      </c>
      <c r="X17" s="1"/>
      <c r="AA17">
        <f t="shared" ref="AA17:AA20" si="8">IF(Z17=1,$C17,0)</f>
        <v>0</v>
      </c>
      <c r="AB17" s="2">
        <f t="shared" ca="1" si="4"/>
        <v>0</v>
      </c>
    </row>
    <row r="18" spans="1:28">
      <c r="A18" t="s">
        <v>117</v>
      </c>
      <c r="B18" t="s">
        <v>27</v>
      </c>
      <c r="C18">
        <v>6</v>
      </c>
      <c r="D18" s="1"/>
      <c r="G18">
        <f>IF(F18=1,$C18,0)</f>
        <v>0</v>
      </c>
      <c r="H18" s="2">
        <f t="shared" ca="1" si="0"/>
        <v>0</v>
      </c>
      <c r="I18" s="1"/>
      <c r="L18">
        <f t="shared" si="5"/>
        <v>0</v>
      </c>
      <c r="M18" s="2">
        <f t="shared" ca="1" si="1"/>
        <v>0</v>
      </c>
      <c r="N18" s="1"/>
      <c r="Q18">
        <f t="shared" si="6"/>
        <v>0</v>
      </c>
      <c r="R18" s="2">
        <f t="shared" ca="1" si="2"/>
        <v>0</v>
      </c>
      <c r="S18" s="1"/>
      <c r="V18">
        <f t="shared" si="7"/>
        <v>0</v>
      </c>
      <c r="W18" s="2">
        <f t="shared" ca="1" si="3"/>
        <v>0</v>
      </c>
      <c r="X18" s="1"/>
      <c r="AA18">
        <f t="shared" si="8"/>
        <v>0</v>
      </c>
      <c r="AB18" s="2">
        <f t="shared" ca="1" si="4"/>
        <v>0</v>
      </c>
    </row>
    <row r="19" spans="1:28">
      <c r="A19" t="s">
        <v>118</v>
      </c>
      <c r="B19" t="s">
        <v>27</v>
      </c>
      <c r="C19">
        <v>10</v>
      </c>
      <c r="D19" s="1"/>
      <c r="G19">
        <f>IF(F19=1,$C19,0)</f>
        <v>0</v>
      </c>
      <c r="H19" s="2">
        <f t="shared" ca="1" si="0"/>
        <v>0</v>
      </c>
      <c r="I19" s="1"/>
      <c r="L19">
        <f t="shared" si="5"/>
        <v>0</v>
      </c>
      <c r="M19" s="2">
        <f t="shared" ca="1" si="1"/>
        <v>0</v>
      </c>
      <c r="N19" s="1"/>
      <c r="Q19">
        <f t="shared" si="6"/>
        <v>0</v>
      </c>
      <c r="R19" s="2">
        <f t="shared" ca="1" si="2"/>
        <v>0</v>
      </c>
      <c r="S19" s="1"/>
      <c r="V19">
        <f t="shared" si="7"/>
        <v>0</v>
      </c>
      <c r="W19" s="2">
        <f t="shared" ca="1" si="3"/>
        <v>0</v>
      </c>
      <c r="X19" s="1"/>
      <c r="AA19">
        <f t="shared" si="8"/>
        <v>0</v>
      </c>
      <c r="AB19" s="2">
        <f t="shared" ca="1" si="4"/>
        <v>0</v>
      </c>
    </row>
    <row r="20" spans="1:28">
      <c r="A20" t="s">
        <v>119</v>
      </c>
      <c r="B20" t="s">
        <v>27</v>
      </c>
      <c r="C20">
        <v>4</v>
      </c>
      <c r="D20" s="1"/>
      <c r="G20">
        <f>IF(F20=1,$C20,0)</f>
        <v>0</v>
      </c>
      <c r="H20" s="2">
        <f t="shared" ca="1" si="0"/>
        <v>0</v>
      </c>
      <c r="I20" s="1"/>
      <c r="L20">
        <f t="shared" si="5"/>
        <v>0</v>
      </c>
      <c r="M20" s="2">
        <f t="shared" ca="1" si="1"/>
        <v>0</v>
      </c>
      <c r="N20" s="1"/>
      <c r="P20">
        <v>1</v>
      </c>
      <c r="Q20">
        <f t="shared" si="6"/>
        <v>4</v>
      </c>
      <c r="R20" s="2">
        <f t="shared" ca="1" si="2"/>
        <v>4.0291416128587798</v>
      </c>
      <c r="S20" s="1"/>
      <c r="V20">
        <f t="shared" si="7"/>
        <v>0</v>
      </c>
      <c r="W20" s="2">
        <f t="shared" ca="1" si="3"/>
        <v>0</v>
      </c>
      <c r="X20" s="1"/>
      <c r="AA20">
        <f t="shared" si="8"/>
        <v>0</v>
      </c>
      <c r="AB20" s="2">
        <f t="shared" ca="1" si="4"/>
        <v>0</v>
      </c>
    </row>
    <row r="21" spans="1:28">
      <c r="C21" s="9" t="s">
        <v>254</v>
      </c>
      <c r="H21" s="6" cm="1">
        <f t="array" aca="1" ref="H21" ca="1">AVERAGE(IF(H2:H20=0,1,H2:H20))</f>
        <v>0.9999255959735166</v>
      </c>
      <c r="M21" s="6" cm="1">
        <f t="array" aca="1" ref="M21" ca="1">AVERAGE(IF(M2:M20=0,1,M2:M20))</f>
        <v>1.3166050024483089</v>
      </c>
      <c r="Q21" s="7"/>
      <c r="R21" s="6" cm="1">
        <f t="array" aca="1" ref="R21" ca="1">AVERAGE(IF(R2:R20=0,1,R2:R20))</f>
        <v>1.1594285059399358</v>
      </c>
      <c r="V21" s="2"/>
      <c r="W21" s="6" cm="1">
        <f t="array" aca="1" ref="W21" ca="1">AVERAGE(IF(W2:W20=0,1,W2:W20))</f>
        <v>1.3164493706229585</v>
      </c>
      <c r="AA21" s="8"/>
      <c r="AB21" s="6" cm="1">
        <f t="array" aca="1" ref="AB21" ca="1">AVERAGE(IF(AB2:AB20=0,1,AB2:AB20))</f>
        <v>1.3154684807928096</v>
      </c>
    </row>
    <row r="22" spans="1:28">
      <c r="C22" s="9" t="s">
        <v>259</v>
      </c>
      <c r="H22" s="6">
        <v>1</v>
      </c>
      <c r="M22" s="6">
        <v>1</v>
      </c>
      <c r="Q22" s="7"/>
      <c r="R22" s="6">
        <v>1</v>
      </c>
      <c r="V22" s="2"/>
      <c r="W22" s="6">
        <v>1</v>
      </c>
      <c r="AA22" s="8"/>
      <c r="AB22" s="6">
        <v>1</v>
      </c>
    </row>
    <row r="23" spans="1:28">
      <c r="C23" s="9" t="s">
        <v>260</v>
      </c>
      <c r="H23" s="6" cm="1">
        <f t="array" ref="H23">SUM($C2:$C20/19)</f>
        <v>2.5789473684210522</v>
      </c>
      <c r="M23" s="6">
        <f>H23</f>
        <v>2.5789473684210522</v>
      </c>
      <c r="Q23" s="7"/>
      <c r="R23" s="6">
        <f>H23</f>
        <v>2.5789473684210522</v>
      </c>
      <c r="V23" s="2"/>
      <c r="W23" s="6">
        <f>H23</f>
        <v>2.5789473684210522</v>
      </c>
      <c r="AA23" s="8"/>
      <c r="AB23" s="6">
        <f>H23</f>
        <v>2.5789473684210522</v>
      </c>
    </row>
    <row r="24" spans="1:28">
      <c r="C24" s="9" t="s">
        <v>256</v>
      </c>
      <c r="H24" s="6">
        <f ca="1">SUM((H21-H22)/(H23-H22))</f>
        <v>-4.7122550106152674E-5</v>
      </c>
      <c r="M24" s="6">
        <f ca="1">SUM((M21-M22)/(M23-M22))</f>
        <v>0.20051650155059569</v>
      </c>
      <c r="R24" s="6">
        <f ca="1">SUM((R21-R22)/(R23-R22))</f>
        <v>0.10097138709529273</v>
      </c>
      <c r="W24" s="6">
        <f ca="1">SUM((W21-W22)/(W23-W22))</f>
        <v>0.20041793472787378</v>
      </c>
      <c r="AB24" s="6">
        <f ca="1">SUM((AB21-AB22)/(AB23-AB22))</f>
        <v>0.19979670450211284</v>
      </c>
    </row>
    <row r="25" spans="1:28">
      <c r="C25" s="9" t="s">
        <v>257</v>
      </c>
      <c r="H25" s="6">
        <f ca="1">1-H24</f>
        <v>1.0000471225501062</v>
      </c>
      <c r="M25" s="6">
        <f ca="1">1-M24</f>
        <v>0.79948349844940436</v>
      </c>
      <c r="R25" s="6">
        <f ca="1">1-R24</f>
        <v>0.89902861290470726</v>
      </c>
      <c r="W25" s="6">
        <f ca="1">1-W24</f>
        <v>0.79958206527212616</v>
      </c>
      <c r="AB25" s="6">
        <f ca="1">1-AB24</f>
        <v>0.80020329549788716</v>
      </c>
    </row>
    <row r="26" spans="1:28">
      <c r="C26" s="9"/>
      <c r="H26" s="6"/>
      <c r="M26" s="6"/>
      <c r="R26" s="6"/>
      <c r="W26" s="6"/>
      <c r="AB26" s="6"/>
    </row>
    <row r="27" spans="1:28">
      <c r="C27" s="9" t="s">
        <v>261</v>
      </c>
      <c r="H27" s="6" cm="1">
        <f t="array" aca="1" ref="H27" ca="1">SUM(IF(H2:H20=0,(1-H21)^2,(H2:H20-H21)^2))</f>
        <v>3.6273644263799831E-4</v>
      </c>
      <c r="M27" s="6" cm="1">
        <f t="array" aca="1" ref="M27" ca="1">SUM(IF(M2:M20=0,(1-M21)^2,(M2:M20-M21)^2))</f>
        <v>4.1275476422294508</v>
      </c>
      <c r="R27" s="6" cm="1">
        <f t="array" aca="1" ref="R27" ca="1">SUM(IF(R2:R20=0,(1-R21)^2,(R2:R20-R21)^2))</f>
        <v>8.6927673891341275</v>
      </c>
      <c r="W27" s="6" cm="1">
        <f t="array" aca="1" ref="W27" ca="1">SUM(IF(W2:W20=0,(1-W21)^2,(W2:W20-W21)^2))</f>
        <v>4.1227546972544262</v>
      </c>
      <c r="AB27" s="6" cm="1">
        <f t="array" aca="1" ref="AB27" ca="1">SUM(IF(AB2:AB20=0,(1-AB21)^2,(AB2:AB20-AB21)^2))</f>
        <v>4.0974593958504286</v>
      </c>
    </row>
    <row r="28" spans="1:28">
      <c r="C28" s="9" t="s">
        <v>262</v>
      </c>
      <c r="H28" s="6">
        <f ca="1">H27/(19-1)</f>
        <v>2.0152024590999907E-5</v>
      </c>
      <c r="M28" s="6">
        <f ca="1">M27/(19-1)</f>
        <v>0.2293082023460806</v>
      </c>
      <c r="R28" s="6">
        <f ca="1">R27/(19-1)</f>
        <v>0.48293152161856262</v>
      </c>
      <c r="W28" s="6">
        <f ca="1">W27/(19-1)</f>
        <v>0.22904192762524589</v>
      </c>
      <c r="AB28" s="6">
        <f ca="1">AB27/(19-1)</f>
        <v>0.22763663310280158</v>
      </c>
    </row>
    <row r="29" spans="1:28">
      <c r="C29" s="9" t="s">
        <v>263</v>
      </c>
      <c r="H29" s="6">
        <f ca="1">SQRT(H28)</f>
        <v>4.4891006438929288E-3</v>
      </c>
      <c r="M29" s="6">
        <f ca="1">SQRT(M28)</f>
        <v>0.47886136025584752</v>
      </c>
      <c r="R29" s="6">
        <f ca="1">SQRT(R28)</f>
        <v>0.69493274611185407</v>
      </c>
      <c r="W29" s="6">
        <f ca="1">SQRT(W28)</f>
        <v>0.47858325046458311</v>
      </c>
      <c r="AB29" s="6">
        <f ca="1">SQRT(AB28)</f>
        <v>0.47711280961927816</v>
      </c>
    </row>
    <row r="30" spans="1:28">
      <c r="C30" s="9" t="s">
        <v>264</v>
      </c>
      <c r="H30" s="6">
        <f ca="1">R29</f>
        <v>0.69493274611185407</v>
      </c>
      <c r="M30" s="6">
        <f ca="1">R29</f>
        <v>0.69493274611185407</v>
      </c>
      <c r="R30" s="6">
        <f ca="1">R29</f>
        <v>0.69493274611185407</v>
      </c>
      <c r="W30" s="6">
        <f ca="1">R29</f>
        <v>0.69493274611185407</v>
      </c>
      <c r="AB30" s="6">
        <f ca="1">R29</f>
        <v>0.69493274611185407</v>
      </c>
    </row>
    <row r="31" spans="1:28">
      <c r="C31" s="9" t="s">
        <v>265</v>
      </c>
      <c r="H31" s="6">
        <f ca="1">H29/H30</f>
        <v>6.4597627166217576E-3</v>
      </c>
      <c r="M31" s="6">
        <f ca="1">M29/M30</f>
        <v>0.68907583206443346</v>
      </c>
      <c r="R31" s="6">
        <f ca="1">R29/R30</f>
        <v>1</v>
      </c>
      <c r="W31" s="6">
        <f ca="1">W29/W30</f>
        <v>0.68867563536508314</v>
      </c>
      <c r="AB31" s="6">
        <f ca="1">AB29/AB30</f>
        <v>0.68655968838527526</v>
      </c>
    </row>
    <row r="32" spans="1:28">
      <c r="C32" s="9" t="s">
        <v>258</v>
      </c>
      <c r="H32" s="6">
        <f ca="1">1-H31</f>
        <v>0.99354023728337826</v>
      </c>
      <c r="M32" s="6">
        <f ca="1">1-M31</f>
        <v>0.31092416793556654</v>
      </c>
      <c r="R32" s="6">
        <f ca="1">1-R31</f>
        <v>0</v>
      </c>
      <c r="W32" s="6">
        <f ca="1">1-W31</f>
        <v>0.31132436463491686</v>
      </c>
      <c r="AB32" s="6">
        <f ca="1">1-AB31</f>
        <v>0.31344031161472474</v>
      </c>
    </row>
    <row r="33" spans="3:28">
      <c r="C33" s="9" t="s">
        <v>266</v>
      </c>
      <c r="F33" t="s">
        <v>255</v>
      </c>
      <c r="G33" cm="1">
        <f t="array" ref="G33">ROUND(STDEV(IF(G2:G20&gt;0,G2:G20)), 10)</f>
        <v>0</v>
      </c>
      <c r="H33" s="6" cm="1">
        <f t="array" aca="1" ref="H33" ca="1">ROUND(STDEV(IF(H2:H20&gt;0,H2:H20)), 10)</f>
        <v>6.7325661000000002E-3</v>
      </c>
      <c r="K33" t="s">
        <v>255</v>
      </c>
      <c r="L33" cm="1">
        <f t="array" ref="L33">ROUND(STDEV(IF(L2:L20&gt;0,L2:L20)), 10)</f>
        <v>0</v>
      </c>
      <c r="M33" s="6" cm="1">
        <f t="array" aca="1" ref="M33" ca="1">ROUND(STDEV(IF(M2:M20&gt;0,M2:M20)), 10)</f>
        <v>1.45145241E-2</v>
      </c>
      <c r="P33" t="s">
        <v>255</v>
      </c>
      <c r="Q33" s="7" t="e" cm="1">
        <f t="array" ref="Q33">ROUND(STDEV(IF(Q2:Q20&gt;0,Q2:Q20)), 10)</f>
        <v>#DIV/0!</v>
      </c>
      <c r="R33" s="6" t="e" cm="1">
        <f t="array" aca="1" ref="R33" ca="1">SUM(1+ROUND(STDEV(IF(R2:R20&gt;0,R2:R20)), 10))</f>
        <v>#DIV/0!</v>
      </c>
      <c r="U33" t="s">
        <v>255</v>
      </c>
      <c r="V33" s="7" cm="1">
        <f t="array" ref="V33">ROUND(STDEV(IF(V2:V20&gt;0,V2:V20)), 10)</f>
        <v>0</v>
      </c>
      <c r="W33" s="6" cm="1">
        <f t="array" aca="1" ref="W33" ca="1">ROUND(STDEV(IF(W2:W20&gt;0,W2:W20)), 10)</f>
        <v>7.9535193999999993E-3</v>
      </c>
      <c r="Z33" t="s">
        <v>255</v>
      </c>
      <c r="AA33" s="8" cm="1">
        <f t="array" ref="AA33">ROUND(STDEV(IF(AA2:AA20&gt;0,AA2:AA20)), 10)</f>
        <v>0</v>
      </c>
      <c r="AB33" s="6" cm="1">
        <f t="array" aca="1" ref="AB33" ca="1">ROUND(STDEV(IF(AB2:AB20&gt;0,AB2:AB20)), 10)</f>
        <v>1.0371224300000001E-2</v>
      </c>
    </row>
    <row r="40" spans="3:28">
      <c r="S40">
        <f>COUNTIF(S2:S20,"1")</f>
        <v>0</v>
      </c>
      <c r="T40">
        <f t="shared" ref="T40:U40" si="9">COUNTIF(T2:T20,"1")</f>
        <v>6</v>
      </c>
      <c r="U40">
        <f t="shared" si="9"/>
        <v>0</v>
      </c>
      <c r="X40">
        <f>COUNTIF(X2:X20,"1")</f>
        <v>0</v>
      </c>
      <c r="Y40">
        <f t="shared" ref="Y40:Z40" si="10">COUNTIF(Y2:Y20,"1")</f>
        <v>6</v>
      </c>
      <c r="Z40">
        <f t="shared" si="10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436D6-359C-4E62-8C65-DA3DA7C3C1EE}">
  <sheetPr codeName="Sheet10"/>
  <dimension ref="A1:AB40"/>
  <sheetViews>
    <sheetView zoomScaleNormal="100" workbookViewId="0">
      <pane ySplit="1" topLeftCell="A2" activePane="bottomLeft" state="frozen"/>
      <selection activeCell="B1" sqref="B1"/>
      <selection pane="bottomLeft" activeCell="P7" sqref="P7:P8"/>
    </sheetView>
  </sheetViews>
  <sheetFormatPr defaultRowHeight="13.8" outlineLevelCol="1"/>
  <cols>
    <col min="1" max="1" width="9.69921875" bestFit="1" customWidth="1"/>
    <col min="2" max="2" width="15.19921875" bestFit="1" customWidth="1"/>
    <col min="3" max="3" width="10.59765625" bestFit="1" customWidth="1"/>
    <col min="4" max="4" width="7.3984375" hidden="1" customWidth="1" outlineLevel="1"/>
    <col min="5" max="5" width="8.3984375" hidden="1" customWidth="1" outlineLevel="1"/>
    <col min="6" max="6" width="8.69921875" hidden="1" customWidth="1" outlineLevel="1"/>
    <col min="7" max="7" width="12.59765625" hidden="1" customWidth="1" outlineLevel="1"/>
    <col min="8" max="8" width="13.69921875" customWidth="1" collapsed="1"/>
    <col min="9" max="9" width="7.3984375" hidden="1" customWidth="1" outlineLevel="1"/>
    <col min="10" max="10" width="8.3984375" hidden="1" customWidth="1" outlineLevel="1"/>
    <col min="11" max="11" width="8.69921875" hidden="1" customWidth="1" outlineLevel="1"/>
    <col min="12" max="12" width="12.59765625" hidden="1" customWidth="1" outlineLevel="1"/>
    <col min="13" max="13" width="15.59765625" customWidth="1" collapsed="1"/>
    <col min="14" max="14" width="7.3984375" hidden="1" customWidth="1" outlineLevel="1"/>
    <col min="15" max="15" width="8.3984375" hidden="1" customWidth="1" outlineLevel="1"/>
    <col min="16" max="16" width="8.69921875" hidden="1" customWidth="1" outlineLevel="1"/>
    <col min="17" max="17" width="12.59765625" hidden="1" customWidth="1" outlineLevel="1"/>
    <col min="18" max="18" width="12.59765625" customWidth="1" collapsed="1"/>
    <col min="19" max="19" width="7.3984375" hidden="1" customWidth="1" outlineLevel="1"/>
    <col min="20" max="20" width="8.3984375" hidden="1" customWidth="1" outlineLevel="1"/>
    <col min="21" max="21" width="8.69921875" hidden="1" customWidth="1" outlineLevel="1"/>
    <col min="22" max="22" width="12.59765625" hidden="1" customWidth="1" outlineLevel="1"/>
    <col min="23" max="23" width="12.59765625" customWidth="1" collapsed="1"/>
    <col min="24" max="24" width="7.3984375" hidden="1" customWidth="1" outlineLevel="1"/>
    <col min="25" max="25" width="8.3984375" hidden="1" customWidth="1" outlineLevel="1"/>
    <col min="26" max="26" width="8.69921875" hidden="1" customWidth="1" outlineLevel="1"/>
    <col min="27" max="27" width="12.59765625" hidden="1" customWidth="1" outlineLevel="1"/>
    <col min="28" max="28" width="12.09765625" customWidth="1" collapsed="1"/>
  </cols>
  <sheetData>
    <row r="1" spans="1:28" ht="43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7</v>
      </c>
      <c r="I1" t="s">
        <v>3</v>
      </c>
      <c r="J1" t="s">
        <v>4</v>
      </c>
      <c r="K1" t="s">
        <v>5</v>
      </c>
      <c r="L1" s="3" t="s">
        <v>8</v>
      </c>
      <c r="M1" s="3" t="s">
        <v>9</v>
      </c>
      <c r="N1" t="s">
        <v>3</v>
      </c>
      <c r="O1" t="s">
        <v>4</v>
      </c>
      <c r="P1" t="s">
        <v>5</v>
      </c>
      <c r="Q1" s="3" t="s">
        <v>10</v>
      </c>
      <c r="R1" s="3" t="s">
        <v>11</v>
      </c>
      <c r="S1" t="s">
        <v>3</v>
      </c>
      <c r="T1" t="s">
        <v>4</v>
      </c>
      <c r="U1" t="s">
        <v>5</v>
      </c>
      <c r="V1" s="4" t="s">
        <v>12</v>
      </c>
      <c r="W1" s="4" t="s">
        <v>13</v>
      </c>
      <c r="X1" t="s">
        <v>3</v>
      </c>
      <c r="Y1" t="s">
        <v>4</v>
      </c>
      <c r="Z1" t="s">
        <v>5</v>
      </c>
      <c r="AA1" s="4" t="s">
        <v>14</v>
      </c>
      <c r="AB1" s="5" t="s">
        <v>15</v>
      </c>
    </row>
    <row r="2" spans="1:28">
      <c r="A2" t="s">
        <v>120</v>
      </c>
      <c r="B2" t="s">
        <v>17</v>
      </c>
      <c r="C2">
        <v>1</v>
      </c>
      <c r="D2" s="1">
        <v>1</v>
      </c>
      <c r="G2" cm="1">
        <f t="array" ref="G2">IF(AND(D$2=1,D$2=D$3:D$4),$C2,0)</f>
        <v>1</v>
      </c>
      <c r="H2" s="2">
        <f t="shared" ref="H2:H9" ca="1" si="0">G2*(0.99+0.02*RAND())</f>
        <v>0.99346569030600052</v>
      </c>
      <c r="I2" s="1"/>
      <c r="L2" cm="1">
        <f t="array" ref="L2">IF(AND(I$2=1,I$2=I$3:I$4),$C2,0)</f>
        <v>0</v>
      </c>
      <c r="M2" s="2">
        <f t="shared" ref="M2:M9" ca="1" si="1">L2*(0.99+0.02*RAND())</f>
        <v>0</v>
      </c>
      <c r="N2" s="1"/>
      <c r="Q2" cm="1">
        <f t="array" ref="Q2">IF(AND(N$2=1,N$2=N$3:N$4),$C2,0)</f>
        <v>0</v>
      </c>
      <c r="R2" s="2">
        <f t="shared" ref="R2:R9" ca="1" si="2">Q2*(0.99+0.02*RAND())</f>
        <v>0</v>
      </c>
      <c r="S2" s="1"/>
      <c r="V2" cm="1">
        <f t="array" ref="V2">IF(AND(S$2=1,S$2=S$3:S$4),$C2,0)</f>
        <v>0</v>
      </c>
      <c r="W2" s="2">
        <f t="shared" ref="W2:W9" ca="1" si="3">V2*(0.99+0.02*RAND())</f>
        <v>0</v>
      </c>
      <c r="X2" s="1"/>
      <c r="AA2" cm="1">
        <f t="array" ref="AA2">IF(AND(X$2=1,X$2=X$3:X$4),$C2,0)</f>
        <v>0</v>
      </c>
      <c r="AB2" s="2">
        <f t="shared" ref="AB2:AB9" ca="1" si="4">AA2*(0.99+0.02*RAND())</f>
        <v>0</v>
      </c>
    </row>
    <row r="3" spans="1:28">
      <c r="A3" t="s">
        <v>121</v>
      </c>
      <c r="B3" t="s">
        <v>17</v>
      </c>
      <c r="C3">
        <v>1</v>
      </c>
      <c r="D3" s="1">
        <v>1</v>
      </c>
      <c r="G3" cm="1">
        <f t="array" ref="G3">IF(AND(D$2=1,D$2=D$3:D$4),$C3,0)</f>
        <v>1</v>
      </c>
      <c r="H3" s="2">
        <f t="shared" ca="1" si="0"/>
        <v>0.99286482726459024</v>
      </c>
      <c r="I3" s="1"/>
      <c r="L3" cm="1">
        <f t="array" ref="L3">IF(AND(I$2=1,I$2=I$3:I$4),$C3,0)</f>
        <v>0</v>
      </c>
      <c r="M3" s="2">
        <f t="shared" ca="1" si="1"/>
        <v>0</v>
      </c>
      <c r="N3" s="1"/>
      <c r="Q3" cm="1">
        <f t="array" ref="Q3">IF(AND(N$2=1,N$2=N$3:N$4),$C3,0)</f>
        <v>0</v>
      </c>
      <c r="R3" s="2">
        <f t="shared" ca="1" si="2"/>
        <v>0</v>
      </c>
      <c r="S3" s="1"/>
      <c r="V3" cm="1">
        <f t="array" ref="V3">IF(AND(S$2=1,S$2=S$3:S$4),$C3,0)</f>
        <v>0</v>
      </c>
      <c r="W3" s="2">
        <f t="shared" ca="1" si="3"/>
        <v>0</v>
      </c>
      <c r="X3" s="1"/>
      <c r="AA3" cm="1">
        <f t="array" ref="AA3">IF(AND(X$2=1,X$2=X$3:X$4),$C3,0)</f>
        <v>0</v>
      </c>
      <c r="AB3" s="2">
        <f t="shared" ca="1" si="4"/>
        <v>0</v>
      </c>
    </row>
    <row r="4" spans="1:28">
      <c r="A4" t="s">
        <v>122</v>
      </c>
      <c r="B4" t="s">
        <v>17</v>
      </c>
      <c r="C4">
        <v>1</v>
      </c>
      <c r="D4" s="1">
        <v>1</v>
      </c>
      <c r="G4" cm="1">
        <f t="array" ref="G4">IF(AND(D$2=1,D$2=D$3:D$4),$C4,0)</f>
        <v>1</v>
      </c>
      <c r="H4" s="2">
        <f t="shared" ca="1" si="0"/>
        <v>1.0017523877978827</v>
      </c>
      <c r="I4" s="1"/>
      <c r="L4" cm="1">
        <f t="array" ref="L4">IF(AND(I$2=1,I$2=I$3:I$4),$C4,0)</f>
        <v>0</v>
      </c>
      <c r="M4" s="2">
        <f t="shared" ca="1" si="1"/>
        <v>0</v>
      </c>
      <c r="N4" s="1"/>
      <c r="Q4" cm="1">
        <f t="array" ref="Q4">IF(AND(N$2=1,N$2=N$3:N$4),$C4,0)</f>
        <v>0</v>
      </c>
      <c r="R4" s="2">
        <f t="shared" ca="1" si="2"/>
        <v>0</v>
      </c>
      <c r="S4" s="1"/>
      <c r="V4" cm="1">
        <f t="array" ref="V4">IF(AND(S$2=1,S$2=S$3:S$4),$C4,0)</f>
        <v>0</v>
      </c>
      <c r="W4" s="2">
        <f t="shared" ca="1" si="3"/>
        <v>0</v>
      </c>
      <c r="X4" s="1"/>
      <c r="AA4" cm="1">
        <f t="array" ref="AA4">IF(AND(X$2=1,X$2=X$3:X$4),$C4,0)</f>
        <v>0</v>
      </c>
      <c r="AB4" s="2">
        <f t="shared" ca="1" si="4"/>
        <v>0</v>
      </c>
    </row>
    <row r="5" spans="1:28">
      <c r="A5" t="s">
        <v>123</v>
      </c>
      <c r="B5" t="s">
        <v>24</v>
      </c>
      <c r="C5">
        <v>2</v>
      </c>
      <c r="D5" s="1"/>
      <c r="G5">
        <f>IF(AND(E$5=1,E$6=1),$C5,0)</f>
        <v>0</v>
      </c>
      <c r="H5" s="2">
        <f t="shared" ca="1" si="0"/>
        <v>0</v>
      </c>
      <c r="I5" s="1"/>
      <c r="J5">
        <v>1</v>
      </c>
      <c r="L5">
        <f>IF(AND(J$5=1,J$6=1),$C5,0)</f>
        <v>2</v>
      </c>
      <c r="M5" s="2">
        <f t="shared" ca="1" si="1"/>
        <v>1.9850338354137469</v>
      </c>
      <c r="N5" s="1"/>
      <c r="Q5">
        <f>IF(AND(O$5=1,O$6=1),$C5,0)</f>
        <v>0</v>
      </c>
      <c r="R5" s="2">
        <f t="shared" ca="1" si="2"/>
        <v>0</v>
      </c>
      <c r="S5" s="1"/>
      <c r="T5">
        <v>1</v>
      </c>
      <c r="V5">
        <f>IF(AND(T$5=1,T$6=1),$C5,0)</f>
        <v>2</v>
      </c>
      <c r="W5" s="2">
        <f t="shared" ca="1" si="3"/>
        <v>2.0185867627908332</v>
      </c>
      <c r="X5" s="1"/>
      <c r="Y5">
        <v>1</v>
      </c>
      <c r="AA5">
        <f>IF(AND(Y$5=1,Y$6=1),$C5,0)</f>
        <v>2</v>
      </c>
      <c r="AB5" s="2">
        <f t="shared" ca="1" si="4"/>
        <v>1.9896574310759538</v>
      </c>
    </row>
    <row r="6" spans="1:28">
      <c r="A6" t="s">
        <v>124</v>
      </c>
      <c r="B6" t="s">
        <v>24</v>
      </c>
      <c r="C6">
        <v>2</v>
      </c>
      <c r="D6" s="1"/>
      <c r="G6">
        <f>IF(AND(E$5=1,E$6=1),$C6,0)</f>
        <v>0</v>
      </c>
      <c r="H6" s="2">
        <f t="shared" ca="1" si="0"/>
        <v>0</v>
      </c>
      <c r="I6" s="1"/>
      <c r="J6">
        <v>1</v>
      </c>
      <c r="L6">
        <f>IF(AND(J$5=1,J$6=1),$C6,0)</f>
        <v>2</v>
      </c>
      <c r="M6" s="2">
        <f t="shared" ca="1" si="1"/>
        <v>1.9891854362927524</v>
      </c>
      <c r="N6" s="1"/>
      <c r="Q6">
        <f>IF(AND(O$5=1,O$6=1),$C6,0)</f>
        <v>0</v>
      </c>
      <c r="R6" s="2">
        <f t="shared" ca="1" si="2"/>
        <v>0</v>
      </c>
      <c r="S6" s="1"/>
      <c r="T6">
        <v>1</v>
      </c>
      <c r="V6">
        <f>IF(AND(T$5=1,T$6=1),$C6,0)</f>
        <v>2</v>
      </c>
      <c r="W6" s="2">
        <f t="shared" ca="1" si="3"/>
        <v>2.0083384045687587</v>
      </c>
      <c r="X6" s="1"/>
      <c r="Y6">
        <v>1</v>
      </c>
      <c r="AA6">
        <f>IF(AND(Y$5=1,Y$6=1),$C6,0)</f>
        <v>2</v>
      </c>
      <c r="AB6" s="2">
        <f t="shared" ca="1" si="4"/>
        <v>1.9879421071163543</v>
      </c>
    </row>
    <row r="7" spans="1:28">
      <c r="A7" t="s">
        <v>125</v>
      </c>
      <c r="B7" t="s">
        <v>27</v>
      </c>
      <c r="C7">
        <v>8</v>
      </c>
      <c r="D7" s="1"/>
      <c r="G7">
        <f>IF(F7=1,$C7,0)</f>
        <v>0</v>
      </c>
      <c r="H7" s="2">
        <f t="shared" ca="1" si="0"/>
        <v>0</v>
      </c>
      <c r="I7" s="1"/>
      <c r="L7">
        <f t="shared" ref="L7:L9" si="5">IF(K7=1,$C7,0)</f>
        <v>0</v>
      </c>
      <c r="M7" s="2">
        <f t="shared" ca="1" si="1"/>
        <v>0</v>
      </c>
      <c r="N7" s="1"/>
      <c r="Q7">
        <f t="shared" ref="Q7:Q9" si="6">IF(P7=1,$C7,0)</f>
        <v>0</v>
      </c>
      <c r="R7" s="2">
        <f t="shared" ca="1" si="2"/>
        <v>0</v>
      </c>
      <c r="S7" s="1"/>
      <c r="V7">
        <f t="shared" ref="V7:V9" si="7">IF(U7=1,$C7,0)</f>
        <v>0</v>
      </c>
      <c r="W7" s="2">
        <f t="shared" ca="1" si="3"/>
        <v>0</v>
      </c>
      <c r="X7" s="1"/>
      <c r="AA7">
        <f t="shared" ref="AA7:AA9" si="8">IF(Z7=1,$C7,0)</f>
        <v>0</v>
      </c>
      <c r="AB7" s="2">
        <f t="shared" ca="1" si="4"/>
        <v>0</v>
      </c>
    </row>
    <row r="8" spans="1:28">
      <c r="A8" t="s">
        <v>126</v>
      </c>
      <c r="B8" t="s">
        <v>27</v>
      </c>
      <c r="C8">
        <v>10</v>
      </c>
      <c r="D8" s="1"/>
      <c r="G8">
        <f>IF(F8=1,$C8,0)</f>
        <v>0</v>
      </c>
      <c r="H8" s="2">
        <f t="shared" ca="1" si="0"/>
        <v>0</v>
      </c>
      <c r="I8" s="1"/>
      <c r="L8">
        <f t="shared" si="5"/>
        <v>0</v>
      </c>
      <c r="M8" s="2">
        <f t="shared" ca="1" si="1"/>
        <v>0</v>
      </c>
      <c r="N8" s="1"/>
      <c r="Q8">
        <f t="shared" si="6"/>
        <v>0</v>
      </c>
      <c r="R8" s="2">
        <f t="shared" ca="1" si="2"/>
        <v>0</v>
      </c>
      <c r="S8" s="1"/>
      <c r="V8">
        <f t="shared" si="7"/>
        <v>0</v>
      </c>
      <c r="W8" s="2">
        <f t="shared" ca="1" si="3"/>
        <v>0</v>
      </c>
      <c r="X8" s="1"/>
      <c r="AA8">
        <f t="shared" si="8"/>
        <v>0</v>
      </c>
      <c r="AB8" s="2">
        <f t="shared" ca="1" si="4"/>
        <v>0</v>
      </c>
    </row>
    <row r="9" spans="1:28">
      <c r="A9" t="s">
        <v>127</v>
      </c>
      <c r="B9" t="s">
        <v>27</v>
      </c>
      <c r="C9">
        <v>6</v>
      </c>
      <c r="D9" s="1"/>
      <c r="G9">
        <f>IF(F9=1,$C9,0)</f>
        <v>0</v>
      </c>
      <c r="H9" s="2">
        <f t="shared" ca="1" si="0"/>
        <v>0</v>
      </c>
      <c r="I9" s="1"/>
      <c r="L9">
        <f t="shared" si="5"/>
        <v>0</v>
      </c>
      <c r="M9" s="2">
        <f t="shared" ca="1" si="1"/>
        <v>0</v>
      </c>
      <c r="N9" s="1"/>
      <c r="P9">
        <v>1</v>
      </c>
      <c r="Q9">
        <f t="shared" si="6"/>
        <v>6</v>
      </c>
      <c r="R9" s="2">
        <f t="shared" ca="1" si="2"/>
        <v>5.9690385366482372</v>
      </c>
      <c r="S9" s="1"/>
      <c r="V9">
        <f t="shared" si="7"/>
        <v>0</v>
      </c>
      <c r="W9" s="2">
        <f t="shared" ca="1" si="3"/>
        <v>0</v>
      </c>
      <c r="X9" s="1"/>
      <c r="AA9">
        <f t="shared" si="8"/>
        <v>0</v>
      </c>
      <c r="AB9" s="2">
        <f t="shared" ca="1" si="4"/>
        <v>0</v>
      </c>
    </row>
    <row r="10" spans="1:28">
      <c r="C10" s="9" t="s">
        <v>254</v>
      </c>
      <c r="H10" s="6" cm="1">
        <f t="array" aca="1" ref="H10" ca="1">AVERAGE(IF(H2:H9=0,1,H2:H9))</f>
        <v>0.99851036317105923</v>
      </c>
      <c r="M10" s="6" cm="1">
        <f t="array" aca="1" ref="M10" ca="1">AVERAGE(IF(M2:M9=0,1,M2:M9))</f>
        <v>1.2467774089633124</v>
      </c>
      <c r="Q10" s="7"/>
      <c r="R10" s="6" cm="1">
        <f t="array" aca="1" ref="R10" ca="1">AVERAGE(IF(R2:R9=0,1,R2:R9))</f>
        <v>1.6211298170810298</v>
      </c>
      <c r="V10" s="2"/>
      <c r="W10" s="6" cm="1">
        <f t="array" aca="1" ref="W10" ca="1">AVERAGE(IF(W2:W9=0,1,W2:W9))</f>
        <v>1.2533656459199489</v>
      </c>
      <c r="AA10" s="8"/>
      <c r="AB10" s="6" cm="1">
        <f t="array" aca="1" ref="AB10" ca="1">AVERAGE(IF(AB2:AB9=0,1,AB2:AB9))</f>
        <v>1.2471999422740385</v>
      </c>
    </row>
    <row r="11" spans="1:28">
      <c r="C11" s="9" t="s">
        <v>259</v>
      </c>
      <c r="H11" s="6">
        <v>1</v>
      </c>
      <c r="M11" s="6">
        <v>1</v>
      </c>
      <c r="Q11" s="7"/>
      <c r="R11" s="6">
        <v>1</v>
      </c>
      <c r="V11" s="2"/>
      <c r="W11" s="6">
        <v>1</v>
      </c>
      <c r="AA11" s="8"/>
      <c r="AB11" s="6">
        <v>1</v>
      </c>
    </row>
    <row r="12" spans="1:28">
      <c r="C12" s="9" t="s">
        <v>260</v>
      </c>
      <c r="H12" s="6" cm="1">
        <f t="array" ref="H12">SUM($C2:$C9/8)</f>
        <v>3.875</v>
      </c>
      <c r="M12" s="6">
        <f>H12</f>
        <v>3.875</v>
      </c>
      <c r="Q12" s="7"/>
      <c r="R12" s="6">
        <f>H12</f>
        <v>3.875</v>
      </c>
      <c r="V12" s="2"/>
      <c r="W12" s="6">
        <f>H12</f>
        <v>3.875</v>
      </c>
      <c r="AA12" s="8"/>
      <c r="AB12" s="6">
        <f>H12</f>
        <v>3.875</v>
      </c>
    </row>
    <row r="13" spans="1:28">
      <c r="C13" s="9" t="s">
        <v>256</v>
      </c>
      <c r="H13" s="6">
        <f ca="1">SUM((H10-H11)/(H12-H11))</f>
        <v>-5.1813454919678805E-4</v>
      </c>
      <c r="M13" s="6">
        <f ca="1">SUM((M10-M11)/(M12-M11))</f>
        <v>8.5835620508978208E-2</v>
      </c>
      <c r="R13" s="6">
        <f ca="1">SUM((R10-R11)/(R12-R11))</f>
        <v>0.2160451537673147</v>
      </c>
      <c r="W13" s="6">
        <f ca="1">SUM((W10-W11)/(W12-W11))</f>
        <v>8.8127181189547446E-2</v>
      </c>
      <c r="AB13" s="6">
        <f ca="1">SUM((AB10-AB11)/(AB12-AB11))</f>
        <v>8.5982588617056877E-2</v>
      </c>
    </row>
    <row r="14" spans="1:28">
      <c r="C14" s="9" t="s">
        <v>257</v>
      </c>
      <c r="H14" s="6">
        <f ca="1">1-H13</f>
        <v>1.0005181345491967</v>
      </c>
      <c r="M14" s="6">
        <f ca="1">1-M13</f>
        <v>0.91416437949102181</v>
      </c>
      <c r="R14" s="6">
        <f ca="1">1-R13</f>
        <v>0.7839548462326853</v>
      </c>
      <c r="W14" s="6">
        <f ca="1">1-W13</f>
        <v>0.91187281881045257</v>
      </c>
      <c r="AB14" s="6">
        <f ca="1">1-AB13</f>
        <v>0.91401741138294312</v>
      </c>
    </row>
    <row r="15" spans="1:28">
      <c r="C15" s="9"/>
      <c r="H15" s="6"/>
      <c r="M15" s="6"/>
      <c r="R15" s="6"/>
      <c r="W15" s="6"/>
      <c r="AB15" s="6"/>
    </row>
    <row r="16" spans="1:28">
      <c r="C16" s="9" t="s">
        <v>261</v>
      </c>
      <c r="H16" s="6" cm="1">
        <f t="array" aca="1" ref="H16" ca="1">SUM(IF(H2:H9=0,(1-H10)^2,(H2:H9-H10)^2))</f>
        <v>7.8926613078303547E-5</v>
      </c>
      <c r="M16" s="6" cm="1">
        <f t="array" aca="1" ref="M16" ca="1">SUM(IF(M2:M9=0,(1-M10)^2,(M2:M9-M10)^2))</f>
        <v>1.4615867676864323</v>
      </c>
      <c r="R16" s="6" cm="1">
        <f t="array" aca="1" ref="R16" ca="1">SUM(IF(R2:R9=0,(1-R10)^2,(R2:R9-R10)^2))</f>
        <v>21.604925981358353</v>
      </c>
      <c r="W16" s="6" cm="1">
        <f t="array" aca="1" ref="W16" ca="1">SUM(IF(W2:W9=0,(1-W10)^2,(W2:W9-W10)^2))</f>
        <v>1.5407121272015147</v>
      </c>
      <c r="AB16" s="6" cm="1">
        <f t="array" aca="1" ref="AB16" ca="1">SUM(IF(AB2:AB9=0,(1-AB10)^2,(AB2:AB9-AB10)^2))</f>
        <v>1.4665889462150543</v>
      </c>
    </row>
    <row r="17" spans="3:28">
      <c r="C17" s="9" t="s">
        <v>262</v>
      </c>
      <c r="H17" s="6">
        <f ca="1">H16/(8-1)</f>
        <v>1.127523043975765E-5</v>
      </c>
      <c r="M17" s="6">
        <f ca="1">M16/(8-1)</f>
        <v>0.20879810966949033</v>
      </c>
      <c r="R17" s="6">
        <f ca="1">R16/(8-1)</f>
        <v>3.0864179973369077</v>
      </c>
      <c r="W17" s="6">
        <f ca="1">W16/(8-1)</f>
        <v>0.22010173245735926</v>
      </c>
      <c r="AB17" s="6">
        <f ca="1">AB16/(8-1)</f>
        <v>0.20951270660215063</v>
      </c>
    </row>
    <row r="18" spans="3:28">
      <c r="C18" s="9" t="s">
        <v>263</v>
      </c>
      <c r="H18" s="6">
        <f ca="1">SQRT(H17)</f>
        <v>3.3578609917263771E-3</v>
      </c>
      <c r="M18" s="6">
        <f ca="1">SQRT(M17)</f>
        <v>0.45694431790918499</v>
      </c>
      <c r="R18" s="6">
        <f ca="1">SQRT(R17)</f>
        <v>1.7568204226206239</v>
      </c>
      <c r="W18" s="6">
        <f ca="1">SQRT(W17)</f>
        <v>0.46915001061212741</v>
      </c>
      <c r="AB18" s="6">
        <f ca="1">SQRT(AB17)</f>
        <v>0.45772558001727481</v>
      </c>
    </row>
    <row r="19" spans="3:28">
      <c r="C19" s="9" t="s">
        <v>264</v>
      </c>
      <c r="H19" s="6">
        <f ca="1">R18</f>
        <v>1.7568204226206239</v>
      </c>
      <c r="M19" s="6">
        <f ca="1">R18</f>
        <v>1.7568204226206239</v>
      </c>
      <c r="R19" s="6">
        <f ca="1">R18</f>
        <v>1.7568204226206239</v>
      </c>
      <c r="W19" s="6">
        <f ca="1">R18</f>
        <v>1.7568204226206239</v>
      </c>
      <c r="AB19" s="6">
        <f ca="1">R18</f>
        <v>1.7568204226206239</v>
      </c>
    </row>
    <row r="20" spans="3:28">
      <c r="C20" s="9" t="s">
        <v>265</v>
      </c>
      <c r="H20" s="6">
        <f ca="1">H18/H19</f>
        <v>1.9113285276576555E-3</v>
      </c>
      <c r="M20" s="6">
        <f ca="1">M18/M19</f>
        <v>0.26009733950358321</v>
      </c>
      <c r="R20" s="6">
        <f ca="1">R18/R19</f>
        <v>1</v>
      </c>
      <c r="W20" s="6">
        <f ca="1">W18/W19</f>
        <v>0.2670449435647515</v>
      </c>
      <c r="AB20" s="6">
        <f ca="1">AB18/AB19</f>
        <v>0.26054204181807727</v>
      </c>
    </row>
    <row r="21" spans="3:28">
      <c r="C21" s="9" t="s">
        <v>258</v>
      </c>
      <c r="H21" s="6">
        <f ca="1">1-H20</f>
        <v>0.99808867147234237</v>
      </c>
      <c r="M21" s="6">
        <f ca="1">1-M20</f>
        <v>0.73990266049641673</v>
      </c>
      <c r="R21" s="6">
        <f ca="1">1-R20</f>
        <v>0</v>
      </c>
      <c r="W21" s="6">
        <f ca="1">1-W20</f>
        <v>0.7329550564352485</v>
      </c>
      <c r="AB21" s="6">
        <f ca="1">1-AB20</f>
        <v>0.73945795818192273</v>
      </c>
    </row>
    <row r="22" spans="3:28">
      <c r="C22" s="9" t="s">
        <v>266</v>
      </c>
      <c r="F22" t="s">
        <v>255</v>
      </c>
      <c r="G22" cm="1">
        <f t="array" ref="G22">ROUND(STDEV(IF(G2:G9&gt;0,G2:G9)), 10)</f>
        <v>0</v>
      </c>
      <c r="H22" s="6" cm="1">
        <f t="array" aca="1" ref="H22" ca="1">ROUND(STDEV(IF(H2:H9&gt;0,H2:H9)), 10)</f>
        <v>4.9668756999999997E-3</v>
      </c>
      <c r="K22" t="s">
        <v>255</v>
      </c>
      <c r="L22" cm="1">
        <f t="array" ref="L22">ROUND(STDEV(IF(L2:L9&gt;0,L2:L9)), 10)</f>
        <v>0</v>
      </c>
      <c r="M22" s="6" cm="1">
        <f t="array" aca="1" ref="M22" ca="1">ROUND(STDEV(IF(M2:M9&gt;0,M2:M9)), 10)</f>
        <v>2.9356250999999999E-3</v>
      </c>
      <c r="P22" t="s">
        <v>255</v>
      </c>
      <c r="Q22" s="7" t="e" cm="1">
        <f t="array" ref="Q22">ROUND(STDEV(IF(Q2:Q9&gt;0,Q2:Q9)), 10)</f>
        <v>#DIV/0!</v>
      </c>
      <c r="R22" s="6" t="e" cm="1">
        <f t="array" aca="1" ref="R22" ca="1">SUM(1+ROUND(STDEV(IF(R2:R9&gt;0,R2:R9)), 10))</f>
        <v>#DIV/0!</v>
      </c>
      <c r="U22" t="s">
        <v>255</v>
      </c>
      <c r="V22" s="7" cm="1">
        <f t="array" ref="V22">ROUND(STDEV(IF(V2:V9&gt;0,V2:V9)), 10)</f>
        <v>0</v>
      </c>
      <c r="W22" s="6" cm="1">
        <f t="array" aca="1" ref="W22" ca="1">ROUND(STDEV(IF(W2:W9&gt;0,W2:W9)), 10)</f>
        <v>7.2466835999999996E-3</v>
      </c>
      <c r="Z22" t="s">
        <v>255</v>
      </c>
      <c r="AA22" s="8" cm="1">
        <f t="array" ref="AA22">ROUND(STDEV(IF(AA2:AA9&gt;0,AA2:AA9)), 10)</f>
        <v>0</v>
      </c>
      <c r="AB22" s="6" cm="1">
        <f t="array" aca="1" ref="AB22" ca="1">ROUND(STDEV(IF(AB2:AB9&gt;0,AB2:AB9)), 10)</f>
        <v>1.2129172000000001E-3</v>
      </c>
    </row>
    <row r="40" spans="19:26">
      <c r="S40">
        <f>COUNTIF(S2:S9,"1")</f>
        <v>0</v>
      </c>
      <c r="T40">
        <f t="shared" ref="T40:U40" si="9">COUNTIF(T2:T9,"1")</f>
        <v>2</v>
      </c>
      <c r="U40">
        <f t="shared" si="9"/>
        <v>0</v>
      </c>
      <c r="X40">
        <f>COUNTIF(X2:X9,"1")</f>
        <v>0</v>
      </c>
      <c r="Y40">
        <f t="shared" ref="Y40:Z40" si="10">COUNTIF(Y2:Y9,"1")</f>
        <v>2</v>
      </c>
      <c r="Z40">
        <f t="shared" si="10"/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32A6E-9089-4D35-B988-7F7BA4A4241E}">
  <sheetPr codeName="Sheet11"/>
  <dimension ref="A1:AB40"/>
  <sheetViews>
    <sheetView zoomScaleNormal="100" workbookViewId="0">
      <pane ySplit="1" topLeftCell="A2" activePane="bottomLeft" state="frozen"/>
      <selection activeCell="B1" sqref="B1"/>
      <selection pane="bottomLeft" activeCell="P11" sqref="P11:P12"/>
    </sheetView>
  </sheetViews>
  <sheetFormatPr defaultRowHeight="13.8" outlineLevelCol="1"/>
  <cols>
    <col min="1" max="1" width="9.69921875" bestFit="1" customWidth="1"/>
    <col min="2" max="2" width="15.19921875" bestFit="1" customWidth="1"/>
    <col min="3" max="3" width="10.59765625" bestFit="1" customWidth="1"/>
    <col min="4" max="4" width="7.3984375" hidden="1" customWidth="1" outlineLevel="1"/>
    <col min="5" max="5" width="8.3984375" hidden="1" customWidth="1" outlineLevel="1"/>
    <col min="6" max="6" width="8.69921875" hidden="1" customWidth="1" outlineLevel="1"/>
    <col min="7" max="7" width="12.59765625" hidden="1" customWidth="1" outlineLevel="1"/>
    <col min="8" max="8" width="13.69921875" customWidth="1" collapsed="1"/>
    <col min="9" max="9" width="7.3984375" hidden="1" customWidth="1" outlineLevel="1"/>
    <col min="10" max="10" width="8.3984375" hidden="1" customWidth="1" outlineLevel="1"/>
    <col min="11" max="11" width="8.69921875" hidden="1" customWidth="1" outlineLevel="1"/>
    <col min="12" max="12" width="12.59765625" hidden="1" customWidth="1" outlineLevel="1"/>
    <col min="13" max="13" width="15.59765625" customWidth="1" collapsed="1"/>
    <col min="14" max="14" width="7.3984375" hidden="1" customWidth="1" outlineLevel="1"/>
    <col min="15" max="15" width="8.3984375" hidden="1" customWidth="1" outlineLevel="1"/>
    <col min="16" max="16" width="8.69921875" hidden="1" customWidth="1" outlineLevel="1"/>
    <col min="17" max="17" width="12.59765625" hidden="1" customWidth="1" outlineLevel="1"/>
    <col min="18" max="18" width="12.59765625" customWidth="1" collapsed="1"/>
    <col min="19" max="19" width="7.3984375" hidden="1" customWidth="1" outlineLevel="1"/>
    <col min="20" max="20" width="8.3984375" hidden="1" customWidth="1" outlineLevel="1"/>
    <col min="21" max="21" width="8.69921875" hidden="1" customWidth="1" outlineLevel="1"/>
    <col min="22" max="22" width="12.59765625" hidden="1" customWidth="1" outlineLevel="1"/>
    <col min="23" max="23" width="12.59765625" customWidth="1" collapsed="1"/>
    <col min="24" max="24" width="7.3984375" hidden="1" customWidth="1" outlineLevel="1"/>
    <col min="25" max="25" width="8.3984375" hidden="1" customWidth="1" outlineLevel="1"/>
    <col min="26" max="26" width="8.69921875" hidden="1" customWidth="1" outlineLevel="1"/>
    <col min="27" max="27" width="12.59765625" hidden="1" customWidth="1" outlineLevel="1"/>
    <col min="28" max="28" width="12.09765625" customWidth="1" collapsed="1"/>
  </cols>
  <sheetData>
    <row r="1" spans="1:28" ht="43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7</v>
      </c>
      <c r="I1" t="s">
        <v>3</v>
      </c>
      <c r="J1" t="s">
        <v>4</v>
      </c>
      <c r="K1" t="s">
        <v>5</v>
      </c>
      <c r="L1" s="3" t="s">
        <v>8</v>
      </c>
      <c r="M1" s="3" t="s">
        <v>9</v>
      </c>
      <c r="N1" t="s">
        <v>3</v>
      </c>
      <c r="O1" t="s">
        <v>4</v>
      </c>
      <c r="P1" t="s">
        <v>5</v>
      </c>
      <c r="Q1" s="3" t="s">
        <v>10</v>
      </c>
      <c r="R1" s="3" t="s">
        <v>11</v>
      </c>
      <c r="S1" t="s">
        <v>3</v>
      </c>
      <c r="T1" t="s">
        <v>4</v>
      </c>
      <c r="U1" t="s">
        <v>5</v>
      </c>
      <c r="V1" s="4" t="s">
        <v>12</v>
      </c>
      <c r="W1" s="4" t="s">
        <v>13</v>
      </c>
      <c r="X1" t="s">
        <v>3</v>
      </c>
      <c r="Y1" t="s">
        <v>4</v>
      </c>
      <c r="Z1" t="s">
        <v>5</v>
      </c>
      <c r="AA1" s="4" t="s">
        <v>14</v>
      </c>
      <c r="AB1" s="5" t="s">
        <v>15</v>
      </c>
    </row>
    <row r="2" spans="1:28">
      <c r="A2" t="s">
        <v>128</v>
      </c>
      <c r="B2" t="s">
        <v>17</v>
      </c>
      <c r="C2">
        <v>1</v>
      </c>
      <c r="D2" s="1">
        <v>1</v>
      </c>
      <c r="G2" cm="1">
        <f t="array" ref="G2">IF(AND(D$2=1,D$2=D$3:D$6),$C2,0)</f>
        <v>1</v>
      </c>
      <c r="H2" s="2">
        <f t="shared" ref="H2:H13" ca="1" si="0">G2*(0.99+0.02*RAND())</f>
        <v>1.0006423609613235</v>
      </c>
      <c r="I2" s="1"/>
      <c r="L2" cm="1">
        <f t="array" ref="L2">IF(AND(I$2=1,I$2=I$3:I$6),$C2,0)</f>
        <v>0</v>
      </c>
      <c r="M2" s="2">
        <f t="shared" ref="M2:M13" ca="1" si="1">L2*(0.99+0.02*RAND())</f>
        <v>0</v>
      </c>
      <c r="N2" s="1"/>
      <c r="Q2" cm="1">
        <f t="array" ref="Q2">IF(AND(N$2=1,N$2=N$3:N$6),$C2,0)</f>
        <v>0</v>
      </c>
      <c r="R2" s="2">
        <f t="shared" ref="R2:R13" ca="1" si="2">Q2*(0.99+0.02*RAND())</f>
        <v>0</v>
      </c>
      <c r="S2" s="1">
        <v>1</v>
      </c>
      <c r="V2" cm="1">
        <f t="array" ref="V2">IF(AND(S$2=1,S$2=S$3:S$6),$C2,0)</f>
        <v>1</v>
      </c>
      <c r="W2" s="2">
        <f t="shared" ref="W2:W13" ca="1" si="3">V2*(0.99+0.02*RAND())</f>
        <v>1.0095806675143615</v>
      </c>
      <c r="X2" s="1"/>
      <c r="AA2" cm="1">
        <f t="array" ref="AA2">IF(AND(X$2=1,X$2=X$3:X$6),$C2,0)</f>
        <v>0</v>
      </c>
      <c r="AB2" s="2">
        <f t="shared" ref="AB2:AB13" ca="1" si="4">AA2*(0.99+0.02*RAND())</f>
        <v>0</v>
      </c>
    </row>
    <row r="3" spans="1:28">
      <c r="A3" t="s">
        <v>129</v>
      </c>
      <c r="B3" t="s">
        <v>17</v>
      </c>
      <c r="C3">
        <v>1</v>
      </c>
      <c r="D3" s="1">
        <v>1</v>
      </c>
      <c r="G3" cm="1">
        <f t="array" ref="G3">IF(AND(D$2=1,D$2=D$3:D$6),$C3,0)</f>
        <v>1</v>
      </c>
      <c r="H3" s="2">
        <f t="shared" ca="1" si="0"/>
        <v>0.99338738629921153</v>
      </c>
      <c r="I3" s="1"/>
      <c r="L3" cm="1">
        <f t="array" ref="L3">IF(AND(I$2=1,I$2=I$3:I$6),$C3,0)</f>
        <v>0</v>
      </c>
      <c r="M3" s="2">
        <f t="shared" ca="1" si="1"/>
        <v>0</v>
      </c>
      <c r="N3" s="1"/>
      <c r="Q3" cm="1">
        <f t="array" ref="Q3">IF(AND(N$2=1,N$2=N$3:N$6),$C3,0)</f>
        <v>0</v>
      </c>
      <c r="R3" s="2">
        <f t="shared" ca="1" si="2"/>
        <v>0</v>
      </c>
      <c r="S3" s="1">
        <v>1</v>
      </c>
      <c r="V3" cm="1">
        <f t="array" ref="V3">IF(AND(S$2=1,S$2=S$3:S$6),$C3,0)</f>
        <v>1</v>
      </c>
      <c r="W3" s="2">
        <f t="shared" ca="1" si="3"/>
        <v>0.9992795472793492</v>
      </c>
      <c r="X3" s="1"/>
      <c r="AA3" cm="1">
        <f t="array" ref="AA3">IF(AND(X$2=1,X$2=X$3:X$6),$C3,0)</f>
        <v>0</v>
      </c>
      <c r="AB3" s="2">
        <f t="shared" ca="1" si="4"/>
        <v>0</v>
      </c>
    </row>
    <row r="4" spans="1:28">
      <c r="A4" t="s">
        <v>130</v>
      </c>
      <c r="B4" t="s">
        <v>17</v>
      </c>
      <c r="C4">
        <v>1</v>
      </c>
      <c r="D4" s="1">
        <v>1</v>
      </c>
      <c r="G4" cm="1">
        <f t="array" ref="G4">IF(AND(D$2=1,D$2=D$3:D$6),$C4,0)</f>
        <v>1</v>
      </c>
      <c r="H4" s="2">
        <f t="shared" ca="1" si="0"/>
        <v>1.0044202468140455</v>
      </c>
      <c r="I4" s="1"/>
      <c r="L4" cm="1">
        <f t="array" ref="L4">IF(AND(I$2=1,I$2=I$3:I$6),$C4,0)</f>
        <v>0</v>
      </c>
      <c r="M4" s="2">
        <f t="shared" ca="1" si="1"/>
        <v>0</v>
      </c>
      <c r="N4" s="1"/>
      <c r="Q4" cm="1">
        <f t="array" ref="Q4">IF(AND(N$2=1,N$2=N$3:N$6),$C4,0)</f>
        <v>0</v>
      </c>
      <c r="R4" s="2">
        <f t="shared" ca="1" si="2"/>
        <v>0</v>
      </c>
      <c r="S4" s="1">
        <v>1</v>
      </c>
      <c r="V4" cm="1">
        <f t="array" ref="V4">IF(AND(S$2=1,S$2=S$3:S$6),$C4,0)</f>
        <v>1</v>
      </c>
      <c r="W4" s="2">
        <f t="shared" ca="1" si="3"/>
        <v>1.0087096261127679</v>
      </c>
      <c r="X4" s="1"/>
      <c r="AA4" cm="1">
        <f t="array" ref="AA4">IF(AND(X$2=1,X$2=X$3:X$6),$C4,0)</f>
        <v>0</v>
      </c>
      <c r="AB4" s="2">
        <f t="shared" ca="1" si="4"/>
        <v>0</v>
      </c>
    </row>
    <row r="5" spans="1:28">
      <c r="A5" t="s">
        <v>131</v>
      </c>
      <c r="B5" t="s">
        <v>17</v>
      </c>
      <c r="C5">
        <v>1</v>
      </c>
      <c r="D5" s="1">
        <v>1</v>
      </c>
      <c r="G5" cm="1">
        <f t="array" ref="G5">IF(AND(D$2=1,D$2=D$3:D$6),$C5,0)</f>
        <v>1</v>
      </c>
      <c r="H5" s="2">
        <f t="shared" ca="1" si="0"/>
        <v>0.99357881393528669</v>
      </c>
      <c r="I5" s="1"/>
      <c r="L5" cm="1">
        <f t="array" ref="L5">IF(AND(I$2=1,I$2=I$3:I$6),$C5,0)</f>
        <v>0</v>
      </c>
      <c r="M5" s="2">
        <f t="shared" ca="1" si="1"/>
        <v>0</v>
      </c>
      <c r="N5" s="1"/>
      <c r="Q5" cm="1">
        <f t="array" ref="Q5">IF(AND(N$2=1,N$2=N$3:N$6),$C5,0)</f>
        <v>0</v>
      </c>
      <c r="R5" s="2">
        <f t="shared" ca="1" si="2"/>
        <v>0</v>
      </c>
      <c r="S5" s="1">
        <v>1</v>
      </c>
      <c r="V5" cm="1">
        <f t="array" ref="V5">IF(AND(S$2=1,S$2=S$3:S$6),$C5,0)</f>
        <v>1</v>
      </c>
      <c r="W5" s="2">
        <f t="shared" ca="1" si="3"/>
        <v>0.9958367853942478</v>
      </c>
      <c r="X5" s="1"/>
      <c r="AA5" cm="1">
        <f t="array" ref="AA5">IF(AND(X$2=1,X$2=X$3:X$6),$C5,0)</f>
        <v>0</v>
      </c>
      <c r="AB5" s="2">
        <f t="shared" ca="1" si="4"/>
        <v>0</v>
      </c>
    </row>
    <row r="6" spans="1:28">
      <c r="A6" t="s">
        <v>132</v>
      </c>
      <c r="B6" t="s">
        <v>17</v>
      </c>
      <c r="C6">
        <v>1</v>
      </c>
      <c r="D6" s="1">
        <v>1</v>
      </c>
      <c r="G6" cm="1">
        <f t="array" ref="G6">IF(AND(D$2=1,D$2=D$3:D$6),$C6,0)</f>
        <v>1</v>
      </c>
      <c r="H6" s="2">
        <f t="shared" ca="1" si="0"/>
        <v>0.99283231985698706</v>
      </c>
      <c r="I6" s="1"/>
      <c r="L6" cm="1">
        <f t="array" ref="L6">IF(AND(I$2=1,I$2=I$3:I$6),$C6,0)</f>
        <v>0</v>
      </c>
      <c r="M6" s="2">
        <f t="shared" ca="1" si="1"/>
        <v>0</v>
      </c>
      <c r="N6" s="1"/>
      <c r="Q6" cm="1">
        <f t="array" ref="Q6">IF(AND(N$2=1,N$2=N$3:N$6),$C6,0)</f>
        <v>0</v>
      </c>
      <c r="R6" s="2">
        <f t="shared" ca="1" si="2"/>
        <v>0</v>
      </c>
      <c r="S6" s="1">
        <v>1</v>
      </c>
      <c r="V6" cm="1">
        <f t="array" ref="V6">IF(AND(S$2=1,S$2=S$3:S$6),$C6,0)</f>
        <v>1</v>
      </c>
      <c r="W6" s="2">
        <f t="shared" ca="1" si="3"/>
        <v>0.99440538165748671</v>
      </c>
      <c r="X6" s="1"/>
      <c r="AA6" cm="1">
        <f t="array" ref="AA6">IF(AND(X$2=1,X$2=X$3:X$6),$C6,0)</f>
        <v>0</v>
      </c>
      <c r="AB6" s="2">
        <f t="shared" ca="1" si="4"/>
        <v>0</v>
      </c>
    </row>
    <row r="7" spans="1:28">
      <c r="A7" t="s">
        <v>133</v>
      </c>
      <c r="B7" t="s">
        <v>24</v>
      </c>
      <c r="C7">
        <v>2</v>
      </c>
      <c r="D7" s="1"/>
      <c r="G7" cm="1">
        <f t="array" ref="G7">IF(AND(E$7=1,E$7=E$8:E$10),$C7,0)</f>
        <v>0</v>
      </c>
      <c r="H7" s="2">
        <f t="shared" ca="1" si="0"/>
        <v>0</v>
      </c>
      <c r="I7" s="1"/>
      <c r="J7">
        <v>1</v>
      </c>
      <c r="L7" cm="1">
        <f t="array" ref="L7">IF(AND(J$7=1,J$7=J$8:J$10),$C7,0)</f>
        <v>2</v>
      </c>
      <c r="M7" s="2">
        <f t="shared" ca="1" si="1"/>
        <v>1.982864129748193</v>
      </c>
      <c r="N7" s="1"/>
      <c r="Q7" cm="1">
        <f t="array" ref="Q7">IF(AND(O$7=1,O$7=O$8:O$10),$C7,0)</f>
        <v>0</v>
      </c>
      <c r="R7" s="2">
        <f t="shared" ca="1" si="2"/>
        <v>0</v>
      </c>
      <c r="S7" s="1"/>
      <c r="V7" cm="1">
        <f t="array" ref="V7">IF(AND(T$7=1,T$7=T$8:T$10),$C7,0)</f>
        <v>0</v>
      </c>
      <c r="W7" s="2">
        <f t="shared" ca="1" si="3"/>
        <v>0</v>
      </c>
      <c r="X7" s="1"/>
      <c r="AA7" cm="1">
        <f t="array" ref="AA7">IF(AND(Y$7=1,Y$7=Y$8:Y$10),$C7,0)</f>
        <v>0</v>
      </c>
      <c r="AB7" s="2">
        <f t="shared" ca="1" si="4"/>
        <v>0</v>
      </c>
    </row>
    <row r="8" spans="1:28">
      <c r="A8" t="s">
        <v>134</v>
      </c>
      <c r="B8" t="s">
        <v>24</v>
      </c>
      <c r="C8">
        <v>2</v>
      </c>
      <c r="D8" s="1"/>
      <c r="G8" cm="1">
        <f t="array" ref="G8">IF(AND(E$7=1,E$7=E$8:E$10),$C8,0)</f>
        <v>0</v>
      </c>
      <c r="H8" s="2">
        <f t="shared" ca="1" si="0"/>
        <v>0</v>
      </c>
      <c r="I8" s="1"/>
      <c r="J8">
        <v>1</v>
      </c>
      <c r="L8" cm="1">
        <f t="array" ref="L8">IF(AND(J$7=1,J$7=J$8:J$10),$C8,0)</f>
        <v>2</v>
      </c>
      <c r="M8" s="2">
        <f t="shared" ca="1" si="1"/>
        <v>1.994470293196462</v>
      </c>
      <c r="N8" s="1"/>
      <c r="Q8" cm="1">
        <f t="array" ref="Q8">IF(AND(O$7=1,O$7=O$8:O$10),$C8,0)</f>
        <v>0</v>
      </c>
      <c r="R8" s="2">
        <f t="shared" ca="1" si="2"/>
        <v>0</v>
      </c>
      <c r="S8" s="1"/>
      <c r="V8" cm="1">
        <f t="array" ref="V8">IF(AND(T$7=1,T$7=T$8:T$10),$C8,0)</f>
        <v>0</v>
      </c>
      <c r="W8" s="2">
        <f t="shared" ca="1" si="3"/>
        <v>0</v>
      </c>
      <c r="X8" s="1"/>
      <c r="AA8" cm="1">
        <f t="array" ref="AA8">IF(AND(Y$7=1,Y$7=Y$8:Y$10),$C8,0)</f>
        <v>0</v>
      </c>
      <c r="AB8" s="2">
        <f t="shared" ca="1" si="4"/>
        <v>0</v>
      </c>
    </row>
    <row r="9" spans="1:28">
      <c r="A9" t="s">
        <v>135</v>
      </c>
      <c r="B9" t="s">
        <v>24</v>
      </c>
      <c r="C9">
        <v>2</v>
      </c>
      <c r="D9" s="1"/>
      <c r="G9" cm="1">
        <f t="array" ref="G9">IF(AND(E$7=1,E$7=E$8:E$10),$C9,0)</f>
        <v>0</v>
      </c>
      <c r="H9" s="2">
        <f t="shared" ca="1" si="0"/>
        <v>0</v>
      </c>
      <c r="I9" s="1"/>
      <c r="J9">
        <v>1</v>
      </c>
      <c r="L9" cm="1">
        <f t="array" ref="L9">IF(AND(J$7=1,J$7=J$8:J$10),$C9,0)</f>
        <v>2</v>
      </c>
      <c r="M9" s="2">
        <f t="shared" ca="1" si="1"/>
        <v>1.9948433059785979</v>
      </c>
      <c r="N9" s="1"/>
      <c r="Q9" cm="1">
        <f t="array" ref="Q9">IF(AND(O$7=1,O$7=O$8:O$10),$C9,0)</f>
        <v>0</v>
      </c>
      <c r="R9" s="2">
        <f t="shared" ca="1" si="2"/>
        <v>0</v>
      </c>
      <c r="S9" s="1"/>
      <c r="V9" cm="1">
        <f t="array" ref="V9">IF(AND(T$7=1,T$7=T$8:T$10),$C9,0)</f>
        <v>0</v>
      </c>
      <c r="W9" s="2">
        <f t="shared" ca="1" si="3"/>
        <v>0</v>
      </c>
      <c r="X9" s="1"/>
      <c r="AA9" cm="1">
        <f t="array" ref="AA9">IF(AND(Y$7=1,Y$7=Y$8:Y$10),$C9,0)</f>
        <v>0</v>
      </c>
      <c r="AB9" s="2">
        <f t="shared" ca="1" si="4"/>
        <v>0</v>
      </c>
    </row>
    <row r="10" spans="1:28">
      <c r="A10" t="s">
        <v>136</v>
      </c>
      <c r="B10" t="s">
        <v>24</v>
      </c>
      <c r="C10">
        <v>2</v>
      </c>
      <c r="D10" s="1"/>
      <c r="G10" cm="1">
        <f t="array" ref="G10">IF(AND(E$7=1,E$7=E$8:E$10),$C10,0)</f>
        <v>0</v>
      </c>
      <c r="H10" s="2">
        <f t="shared" ca="1" si="0"/>
        <v>0</v>
      </c>
      <c r="I10" s="1"/>
      <c r="J10">
        <v>1</v>
      </c>
      <c r="L10" cm="1">
        <f t="array" ref="L10">IF(AND(J$7=1,J$7=J$8:J$10),$C10,0)</f>
        <v>2</v>
      </c>
      <c r="M10" s="2">
        <f t="shared" ca="1" si="1"/>
        <v>1.9993804392414483</v>
      </c>
      <c r="N10" s="1"/>
      <c r="Q10" cm="1">
        <f t="array" ref="Q10">IF(AND(O$7=1,O$7=O$8:O$10),$C10,0)</f>
        <v>0</v>
      </c>
      <c r="R10" s="2">
        <f t="shared" ca="1" si="2"/>
        <v>0</v>
      </c>
      <c r="S10" s="1"/>
      <c r="V10" cm="1">
        <f t="array" ref="V10">IF(AND(T$7=1,T$7=T$8:T$10),$C10,0)</f>
        <v>0</v>
      </c>
      <c r="W10" s="2">
        <f t="shared" ca="1" si="3"/>
        <v>0</v>
      </c>
      <c r="X10" s="1"/>
      <c r="AA10" cm="1">
        <f t="array" ref="AA10">IF(AND(Y$7=1,Y$7=Y$8:Y$10),$C10,0)</f>
        <v>0</v>
      </c>
      <c r="AB10" s="2">
        <f t="shared" ca="1" si="4"/>
        <v>0</v>
      </c>
    </row>
    <row r="11" spans="1:28">
      <c r="A11" t="s">
        <v>137</v>
      </c>
      <c r="B11" t="s">
        <v>27</v>
      </c>
      <c r="C11">
        <v>8</v>
      </c>
      <c r="D11" s="1"/>
      <c r="G11">
        <f>IF(F11=1,$C11,0)</f>
        <v>0</v>
      </c>
      <c r="H11" s="2">
        <f t="shared" ca="1" si="0"/>
        <v>0</v>
      </c>
      <c r="I11" s="1"/>
      <c r="L11">
        <f t="shared" ref="L11:L13" si="5">IF(K11=1,$C11,0)</f>
        <v>0</v>
      </c>
      <c r="M11" s="2">
        <f t="shared" ca="1" si="1"/>
        <v>0</v>
      </c>
      <c r="N11" s="1"/>
      <c r="Q11">
        <f t="shared" ref="Q11:Q13" si="6">IF(P11=1,$C11,0)</f>
        <v>0</v>
      </c>
      <c r="R11" s="2">
        <f t="shared" ca="1" si="2"/>
        <v>0</v>
      </c>
      <c r="S11" s="1"/>
      <c r="V11">
        <f t="shared" ref="V11:V13" si="7">IF(U11=1,$C11,0)</f>
        <v>0</v>
      </c>
      <c r="W11" s="2">
        <f t="shared" ca="1" si="3"/>
        <v>0</v>
      </c>
      <c r="X11" s="1"/>
      <c r="Z11">
        <v>1</v>
      </c>
      <c r="AA11">
        <f t="shared" ref="AA11:AA13" si="8">IF(Z11=1,$C11,0)</f>
        <v>8</v>
      </c>
      <c r="AB11" s="2">
        <f t="shared" ca="1" si="4"/>
        <v>8.0741884327952889</v>
      </c>
    </row>
    <row r="12" spans="1:28">
      <c r="A12" t="s">
        <v>138</v>
      </c>
      <c r="B12" t="s">
        <v>27</v>
      </c>
      <c r="C12">
        <v>10</v>
      </c>
      <c r="D12" s="1"/>
      <c r="G12">
        <f>IF(F12=1,$C12,0)</f>
        <v>0</v>
      </c>
      <c r="H12" s="2">
        <f t="shared" ca="1" si="0"/>
        <v>0</v>
      </c>
      <c r="I12" s="1"/>
      <c r="L12">
        <f t="shared" si="5"/>
        <v>0</v>
      </c>
      <c r="M12" s="2">
        <f t="shared" ca="1" si="1"/>
        <v>0</v>
      </c>
      <c r="N12" s="1"/>
      <c r="Q12">
        <f t="shared" si="6"/>
        <v>0</v>
      </c>
      <c r="R12" s="2">
        <f t="shared" ca="1" si="2"/>
        <v>0</v>
      </c>
      <c r="S12" s="1"/>
      <c r="V12">
        <f t="shared" si="7"/>
        <v>0</v>
      </c>
      <c r="W12" s="2">
        <f t="shared" ca="1" si="3"/>
        <v>0</v>
      </c>
      <c r="X12" s="1"/>
      <c r="Z12">
        <v>1</v>
      </c>
      <c r="AA12">
        <f t="shared" si="8"/>
        <v>10</v>
      </c>
      <c r="AB12" s="2">
        <f t="shared" ca="1" si="4"/>
        <v>9.9124915760520516</v>
      </c>
    </row>
    <row r="13" spans="1:28">
      <c r="A13" t="s">
        <v>139</v>
      </c>
      <c r="B13" t="s">
        <v>27</v>
      </c>
      <c r="C13">
        <v>8</v>
      </c>
      <c r="D13" s="1"/>
      <c r="G13">
        <f>IF(F13=1,$C13,0)</f>
        <v>0</v>
      </c>
      <c r="H13" s="2">
        <f t="shared" ca="1" si="0"/>
        <v>0</v>
      </c>
      <c r="I13" s="1"/>
      <c r="L13">
        <f t="shared" si="5"/>
        <v>0</v>
      </c>
      <c r="M13" s="2">
        <f t="shared" ca="1" si="1"/>
        <v>0</v>
      </c>
      <c r="N13" s="1"/>
      <c r="P13">
        <v>1</v>
      </c>
      <c r="Q13">
        <f t="shared" si="6"/>
        <v>8</v>
      </c>
      <c r="R13" s="2">
        <f t="shared" ca="1" si="2"/>
        <v>8.0559014355019176</v>
      </c>
      <c r="S13" s="1"/>
      <c r="V13">
        <f t="shared" si="7"/>
        <v>0</v>
      </c>
      <c r="W13" s="2">
        <f t="shared" ca="1" si="3"/>
        <v>0</v>
      </c>
      <c r="X13" s="1"/>
      <c r="Z13">
        <v>1</v>
      </c>
      <c r="AA13">
        <f t="shared" si="8"/>
        <v>8</v>
      </c>
      <c r="AB13" s="2">
        <f t="shared" ca="1" si="4"/>
        <v>8.0061073452616647</v>
      </c>
    </row>
    <row r="14" spans="1:28">
      <c r="C14" s="9" t="s">
        <v>254</v>
      </c>
      <c r="H14" s="6" cm="1">
        <f t="array" aca="1" ref="H14" ca="1">AVERAGE(IF(H2:H13=0,1,H2:H13))</f>
        <v>0.99873842732223783</v>
      </c>
      <c r="M14" s="6" cm="1">
        <f t="array" aca="1" ref="M14" ca="1">AVERAGE(IF(M2:M13=0,1,M2:M13))</f>
        <v>1.3309631806803919</v>
      </c>
      <c r="Q14" s="7"/>
      <c r="R14" s="6" cm="1">
        <f t="array" aca="1" ref="R14" ca="1">AVERAGE(IF(R2:R13=0,1,R2:R13))</f>
        <v>1.5879917862918262</v>
      </c>
      <c r="V14" s="2"/>
      <c r="W14" s="6" cm="1">
        <f t="array" aca="1" ref="W14" ca="1">AVERAGE(IF(W2:W13=0,1,W2:W13))</f>
        <v>1.0006510006631844</v>
      </c>
      <c r="AA14" s="8"/>
      <c r="AB14" s="6" cm="1">
        <f t="array" aca="1" ref="AB14" ca="1">AVERAGE(IF(AB2:AB13=0,1,AB2:AB13))</f>
        <v>2.9160656128424169</v>
      </c>
    </row>
    <row r="15" spans="1:28">
      <c r="C15" s="9" t="s">
        <v>259</v>
      </c>
      <c r="H15" s="6">
        <v>1</v>
      </c>
      <c r="M15" s="6">
        <v>1</v>
      </c>
      <c r="Q15" s="7"/>
      <c r="R15" s="6">
        <v>1</v>
      </c>
      <c r="V15" s="2"/>
      <c r="W15" s="6">
        <v>1</v>
      </c>
      <c r="AA15" s="8"/>
      <c r="AB15" s="6">
        <v>1</v>
      </c>
    </row>
    <row r="16" spans="1:28">
      <c r="C16" s="9" t="s">
        <v>260</v>
      </c>
      <c r="H16" s="6" cm="1">
        <f t="array" ref="H16">SUM($C2:$C13/12)</f>
        <v>3.25</v>
      </c>
      <c r="M16" s="6">
        <f>H16</f>
        <v>3.25</v>
      </c>
      <c r="Q16" s="7"/>
      <c r="R16" s="6">
        <f>H16</f>
        <v>3.25</v>
      </c>
      <c r="V16" s="2"/>
      <c r="W16" s="6">
        <f>H16</f>
        <v>3.25</v>
      </c>
      <c r="AA16" s="8"/>
      <c r="AB16" s="6">
        <f>H16</f>
        <v>3.25</v>
      </c>
    </row>
    <row r="17" spans="3:28">
      <c r="C17" s="9" t="s">
        <v>256</v>
      </c>
      <c r="H17" s="6">
        <f ca="1">SUM((H14-H15)/(H16-H15))</f>
        <v>-5.6069896789429704E-4</v>
      </c>
      <c r="M17" s="6">
        <f ca="1">SUM((M14-M15)/(M16-M15))</f>
        <v>0.14709474696906305</v>
      </c>
      <c r="R17" s="6">
        <f ca="1">SUM((R14-R15)/(R16-R15))</f>
        <v>0.2613296827963672</v>
      </c>
      <c r="W17" s="6">
        <f ca="1">SUM((W14-W15)/(W16-W15))</f>
        <v>2.8933362808193489E-4</v>
      </c>
      <c r="AB17" s="6">
        <f ca="1">SUM((AB14-AB15)/(AB16-AB15))</f>
        <v>0.85158471681885195</v>
      </c>
    </row>
    <row r="18" spans="3:28">
      <c r="C18" s="9" t="s">
        <v>257</v>
      </c>
      <c r="H18" s="6">
        <f ca="1">1-H17</f>
        <v>1.0005606989678943</v>
      </c>
      <c r="M18" s="6">
        <f ca="1">1-M17</f>
        <v>0.85290525303093689</v>
      </c>
      <c r="R18" s="6">
        <f ca="1">1-R17</f>
        <v>0.73867031720363285</v>
      </c>
      <c r="W18" s="6">
        <f ca="1">1-W17</f>
        <v>0.99971066637191808</v>
      </c>
      <c r="AB18" s="6">
        <f ca="1">1-AB17</f>
        <v>0.14841528318114805</v>
      </c>
    </row>
    <row r="19" spans="3:28">
      <c r="C19" s="9"/>
      <c r="H19" s="6"/>
      <c r="M19" s="6"/>
      <c r="R19" s="6"/>
      <c r="W19" s="6"/>
      <c r="AB19" s="6"/>
    </row>
    <row r="20" spans="3:28">
      <c r="C20" s="9" t="s">
        <v>261</v>
      </c>
      <c r="H20" s="6" cm="1">
        <f t="array" aca="1" ref="H20" ca="1">SUM(IF(H2:H13=0,(1-H14)^2,(H2:H13-H14)^2))</f>
        <v>1.3718635111246668E-4</v>
      </c>
      <c r="M20" s="6" cm="1">
        <f t="array" aca="1" ref="M20" ca="1">SUM(IF(M2:M13=0,(1-M14)^2,(M2:M13-M14)^2))</f>
        <v>2.6290280037918059</v>
      </c>
      <c r="R20" s="6" cm="1">
        <f t="array" aca="1" ref="R20" ca="1">SUM(IF(R2:R13=0,(1-R14)^2,(R2:R13-R14)^2))</f>
        <v>45.636932978558185</v>
      </c>
      <c r="W20" s="6" cm="1">
        <f t="array" aca="1" ref="W20" ca="1">SUM(IF(W2:W13=0,(1-W14)^2,(W2:W13-W14)^2))</f>
        <v>2.1171231705797939E-4</v>
      </c>
      <c r="AB20" s="6" cm="1">
        <f t="array" aca="1" ref="AB20" ca="1">SUM(IF(AB2:AB13=0,(1-AB14)^2,(AB2:AB13-AB14)^2))</f>
        <v>134.50649901661666</v>
      </c>
    </row>
    <row r="21" spans="3:28">
      <c r="C21" s="9" t="s">
        <v>262</v>
      </c>
      <c r="H21" s="6">
        <f ca="1">H20/(12-1)</f>
        <v>1.2471486464769698E-5</v>
      </c>
      <c r="M21" s="6">
        <f ca="1">M20/(12-1)</f>
        <v>0.23900254579925509</v>
      </c>
      <c r="R21" s="6">
        <f ca="1">R20/(12-1)</f>
        <v>4.1488120889598354</v>
      </c>
      <c r="W21" s="6">
        <f ca="1">W20/(12-1)</f>
        <v>1.9246574277998126E-5</v>
      </c>
      <c r="AB21" s="6">
        <f ca="1">AB20/(12-1)</f>
        <v>12.227863546965152</v>
      </c>
    </row>
    <row r="22" spans="3:28">
      <c r="C22" s="9" t="s">
        <v>263</v>
      </c>
      <c r="H22" s="6">
        <f ca="1">SQRT(H21)</f>
        <v>3.5314991809102404E-3</v>
      </c>
      <c r="M22" s="6">
        <f ca="1">SQRT(M21)</f>
        <v>0.488878866181854</v>
      </c>
      <c r="R22" s="6">
        <f ca="1">SQRT(R21)</f>
        <v>2.0368632965812496</v>
      </c>
      <c r="W22" s="6">
        <f ca="1">SQRT(W21)</f>
        <v>4.387091779071658E-3</v>
      </c>
      <c r="AB22" s="6">
        <f ca="1">SQRT(AB21)</f>
        <v>3.4968362196369953</v>
      </c>
    </row>
    <row r="23" spans="3:28">
      <c r="C23" s="9" t="s">
        <v>264</v>
      </c>
      <c r="H23" s="6">
        <f ca="1">R22</f>
        <v>2.0368632965812496</v>
      </c>
      <c r="M23" s="6">
        <f ca="1">R22</f>
        <v>2.0368632965812496</v>
      </c>
      <c r="R23" s="6">
        <f ca="1">R22</f>
        <v>2.0368632965812496</v>
      </c>
      <c r="W23" s="6">
        <f ca="1">R22</f>
        <v>2.0368632965812496</v>
      </c>
      <c r="AB23" s="6">
        <f ca="1">R22</f>
        <v>2.0368632965812496</v>
      </c>
    </row>
    <row r="24" spans="3:28">
      <c r="C24" s="9" t="s">
        <v>265</v>
      </c>
      <c r="H24" s="6">
        <f ca="1">H22/H23</f>
        <v>1.7337929289793995E-3</v>
      </c>
      <c r="M24" s="6">
        <f ca="1">M22/M23</f>
        <v>0.24001555087295609</v>
      </c>
      <c r="R24" s="6">
        <f ca="1">R22/R23</f>
        <v>1</v>
      </c>
      <c r="W24" s="6">
        <f ca="1">W22/W23</f>
        <v>2.1538469402610982E-3</v>
      </c>
      <c r="AB24" s="6">
        <f ca="1">AB22/AB23</f>
        <v>1.7167751147100647</v>
      </c>
    </row>
    <row r="25" spans="3:28">
      <c r="C25" s="9" t="s">
        <v>258</v>
      </c>
      <c r="H25" s="6">
        <f ca="1">1-H24</f>
        <v>0.99826620707102065</v>
      </c>
      <c r="M25" s="6">
        <f ca="1">1-M24</f>
        <v>0.75998444912704388</v>
      </c>
      <c r="R25" s="6">
        <f ca="1">1-R24</f>
        <v>0</v>
      </c>
      <c r="W25" s="6">
        <f ca="1">1-W24</f>
        <v>0.99784615305973889</v>
      </c>
      <c r="AB25" s="6">
        <f ca="1">1-AB24</f>
        <v>-0.71677511471006472</v>
      </c>
    </row>
    <row r="26" spans="3:28">
      <c r="C26" s="9" t="s">
        <v>266</v>
      </c>
      <c r="F26" t="s">
        <v>255</v>
      </c>
      <c r="G26" cm="1">
        <f t="array" ref="G26">ROUND(STDEV(IF(G2:G13&gt;0,G2:G13)), 10)</f>
        <v>0</v>
      </c>
      <c r="H26" s="6" cm="1">
        <f t="array" aca="1" ref="H26" ca="1">ROUND(STDEV(IF(H2:H13&gt;0,H2:H13)), 10)</f>
        <v>5.2547132999999999E-3</v>
      </c>
      <c r="K26" t="s">
        <v>255</v>
      </c>
      <c r="L26" cm="1">
        <f t="array" ref="L26">ROUND(STDEV(IF(L2:L13&gt;0,L2:L13)), 10)</f>
        <v>0</v>
      </c>
      <c r="M26" s="6" cm="1">
        <f t="array" aca="1" ref="M26" ca="1">ROUND(STDEV(IF(M2:M13&gt;0,M2:M13)), 10)</f>
        <v>7.0464318999999996E-3</v>
      </c>
      <c r="P26" t="s">
        <v>255</v>
      </c>
      <c r="Q26" s="7" t="e" cm="1">
        <f t="array" ref="Q26">ROUND(STDEV(IF(Q2:Q13&gt;0,Q2:Q13)), 10)</f>
        <v>#DIV/0!</v>
      </c>
      <c r="R26" s="6" t="e" cm="1">
        <f t="array" aca="1" ref="R26" ca="1">SUM(1+ROUND(STDEV(IF(R2:R13&gt;0,R2:R13)), 10))</f>
        <v>#DIV/0!</v>
      </c>
      <c r="U26" t="s">
        <v>255</v>
      </c>
      <c r="V26" s="7" cm="1">
        <f t="array" ref="V26">ROUND(STDEV(IF(V2:V13&gt;0,V2:V13)), 10)</f>
        <v>0</v>
      </c>
      <c r="W26" s="6" cm="1">
        <f t="array" aca="1" ref="W26" ca="1">ROUND(STDEV(IF(W2:W13&gt;0,W2:W13)), 10)</f>
        <v>7.1517908000000002E-3</v>
      </c>
      <c r="Z26" t="s">
        <v>255</v>
      </c>
      <c r="AA26" s="8" cm="1">
        <f t="array" ref="AA26">ROUND(STDEV(IF(AA2:AA13&gt;0,AA2:AA13)), 10)</f>
        <v>1.1547005384</v>
      </c>
      <c r="AB26" s="6" cm="1">
        <f t="array" aca="1" ref="AB26" ca="1">ROUND(STDEV(IF(AB2:AB13&gt;0,AB2:AB13)), 10)</f>
        <v>1.0815339659000001</v>
      </c>
    </row>
    <row r="40" spans="19:26">
      <c r="S40">
        <f>COUNTIF(S2:S13,"1")</f>
        <v>5</v>
      </c>
      <c r="T40">
        <f t="shared" ref="T40:U40" si="9">COUNTIF(T2:T13,"1")</f>
        <v>0</v>
      </c>
      <c r="U40">
        <f t="shared" si="9"/>
        <v>0</v>
      </c>
      <c r="X40">
        <f>COUNTIF(X2:X13,"1")</f>
        <v>0</v>
      </c>
      <c r="Y40">
        <f t="shared" ref="Y40:Z40" si="10">COUNTIF(Y2:Y13,"1")</f>
        <v>0</v>
      </c>
      <c r="Z40">
        <f t="shared" si="10"/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BB349-C2F3-44D8-92A3-3F63AC89633F}">
  <sheetPr codeName="Sheet12"/>
  <dimension ref="A1:AB40"/>
  <sheetViews>
    <sheetView zoomScaleNormal="100" workbookViewId="0">
      <pane ySplit="1" topLeftCell="A2" activePane="bottomLeft" state="frozen"/>
      <selection activeCell="B1" sqref="B1"/>
      <selection pane="bottomLeft" activeCell="Z9" sqref="Z9"/>
    </sheetView>
  </sheetViews>
  <sheetFormatPr defaultRowHeight="13.8" outlineLevelCol="1"/>
  <cols>
    <col min="1" max="1" width="9.69921875" bestFit="1" customWidth="1"/>
    <col min="2" max="2" width="15.19921875" bestFit="1" customWidth="1"/>
    <col min="3" max="3" width="10.59765625" bestFit="1" customWidth="1"/>
    <col min="4" max="4" width="7.3984375" hidden="1" customWidth="1" outlineLevel="1"/>
    <col min="5" max="5" width="8.3984375" hidden="1" customWidth="1" outlineLevel="1"/>
    <col min="6" max="6" width="8.69921875" hidden="1" customWidth="1" outlineLevel="1"/>
    <col min="7" max="7" width="12.59765625" hidden="1" customWidth="1" outlineLevel="1"/>
    <col min="8" max="8" width="13.69921875" customWidth="1" collapsed="1"/>
    <col min="9" max="9" width="7.3984375" hidden="1" customWidth="1" outlineLevel="1"/>
    <col min="10" max="10" width="8.3984375" hidden="1" customWidth="1" outlineLevel="1"/>
    <col min="11" max="11" width="8.69921875" hidden="1" customWidth="1" outlineLevel="1"/>
    <col min="12" max="12" width="12.59765625" hidden="1" customWidth="1" outlineLevel="1"/>
    <col min="13" max="13" width="15.59765625" customWidth="1" collapsed="1"/>
    <col min="14" max="14" width="7.3984375" hidden="1" customWidth="1" outlineLevel="1"/>
    <col min="15" max="15" width="8.3984375" hidden="1" customWidth="1" outlineLevel="1"/>
    <col min="16" max="16" width="8.69921875" hidden="1" customWidth="1" outlineLevel="1"/>
    <col min="17" max="17" width="12.59765625" hidden="1" customWidth="1" outlineLevel="1"/>
    <col min="18" max="18" width="12.59765625" customWidth="1" collapsed="1"/>
    <col min="19" max="19" width="7.3984375" hidden="1" customWidth="1" outlineLevel="1"/>
    <col min="20" max="20" width="8.3984375" hidden="1" customWidth="1" outlineLevel="1"/>
    <col min="21" max="21" width="8.69921875" hidden="1" customWidth="1" outlineLevel="1"/>
    <col min="22" max="22" width="12.59765625" hidden="1" customWidth="1" outlineLevel="1"/>
    <col min="23" max="23" width="12.59765625" customWidth="1" collapsed="1"/>
    <col min="24" max="24" width="7.3984375" hidden="1" customWidth="1" outlineLevel="1"/>
    <col min="25" max="25" width="8.3984375" hidden="1" customWidth="1" outlineLevel="1"/>
    <col min="26" max="26" width="8.69921875" hidden="1" customWidth="1" outlineLevel="1"/>
    <col min="27" max="27" width="12.59765625" hidden="1" customWidth="1" outlineLevel="1"/>
    <col min="28" max="28" width="12.09765625" customWidth="1" collapsed="1"/>
  </cols>
  <sheetData>
    <row r="1" spans="1:28" ht="43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7</v>
      </c>
      <c r="I1" t="s">
        <v>3</v>
      </c>
      <c r="J1" t="s">
        <v>4</v>
      </c>
      <c r="K1" t="s">
        <v>5</v>
      </c>
      <c r="L1" s="3" t="s">
        <v>8</v>
      </c>
      <c r="M1" s="3" t="s">
        <v>9</v>
      </c>
      <c r="N1" t="s">
        <v>3</v>
      </c>
      <c r="O1" t="s">
        <v>4</v>
      </c>
      <c r="P1" t="s">
        <v>5</v>
      </c>
      <c r="Q1" s="3" t="s">
        <v>10</v>
      </c>
      <c r="R1" s="3" t="s">
        <v>11</v>
      </c>
      <c r="S1" t="s">
        <v>3</v>
      </c>
      <c r="T1" t="s">
        <v>4</v>
      </c>
      <c r="U1" t="s">
        <v>5</v>
      </c>
      <c r="V1" s="4" t="s">
        <v>12</v>
      </c>
      <c r="W1" s="4" t="s">
        <v>13</v>
      </c>
      <c r="X1" t="s">
        <v>3</v>
      </c>
      <c r="Y1" t="s">
        <v>4</v>
      </c>
      <c r="Z1" t="s">
        <v>5</v>
      </c>
      <c r="AA1" s="4" t="s">
        <v>14</v>
      </c>
      <c r="AB1" s="5" t="s">
        <v>15</v>
      </c>
    </row>
    <row r="2" spans="1:28">
      <c r="A2" t="s">
        <v>140</v>
      </c>
      <c r="B2" t="s">
        <v>17</v>
      </c>
      <c r="C2">
        <v>1</v>
      </c>
      <c r="D2" s="1">
        <v>1</v>
      </c>
      <c r="G2" cm="1">
        <f t="array" ref="G2">IF(AND(D$2=1,D$2=D$3:D$4),$C2,0)</f>
        <v>1</v>
      </c>
      <c r="H2" s="2">
        <f t="shared" ref="H2:H10" ca="1" si="0">G2*(0.99+0.02*RAND())</f>
        <v>1.0070178612185527</v>
      </c>
      <c r="I2" s="1"/>
      <c r="L2" cm="1">
        <f t="array" ref="L2">IF(AND(I$2=1,I$2=I$3:I$4),$C2,0)</f>
        <v>0</v>
      </c>
      <c r="M2" s="2">
        <f t="shared" ref="M2:M10" ca="1" si="1">L2*(0.99+0.02*RAND())</f>
        <v>0</v>
      </c>
      <c r="N2" s="1"/>
      <c r="Q2" cm="1">
        <f t="array" ref="Q2">IF(AND(N$2=1,N$2=N$3:N$4),$C2,0)</f>
        <v>0</v>
      </c>
      <c r="R2" s="2">
        <f t="shared" ref="R2:R10" ca="1" si="2">Q2*(0.99+0.02*RAND())</f>
        <v>0</v>
      </c>
      <c r="S2" s="1"/>
      <c r="V2" cm="1">
        <f t="array" ref="V2">IF(AND(S$2=1,S$2=S$3:S$4),$C2,0)</f>
        <v>0</v>
      </c>
      <c r="W2" s="2">
        <f t="shared" ref="W2:W10" ca="1" si="3">V2*(0.99+0.02*RAND())</f>
        <v>0</v>
      </c>
      <c r="X2" s="1"/>
      <c r="AA2" cm="1">
        <f t="array" ref="AA2">IF(AND(X$2=1,X$2=X$3:X$4),$C2,0)</f>
        <v>0</v>
      </c>
      <c r="AB2" s="2">
        <f t="shared" ref="AB2:AB10" ca="1" si="4">AA2*(0.99+0.02*RAND())</f>
        <v>0</v>
      </c>
    </row>
    <row r="3" spans="1:28">
      <c r="A3" t="s">
        <v>141</v>
      </c>
      <c r="B3" t="s">
        <v>17</v>
      </c>
      <c r="C3">
        <v>1</v>
      </c>
      <c r="D3" s="1">
        <v>1</v>
      </c>
      <c r="G3" cm="1">
        <f t="array" ref="G3">IF(AND(D$2=1,D$2=D$3:D$4),$C3,0)</f>
        <v>1</v>
      </c>
      <c r="H3" s="2">
        <f t="shared" ca="1" si="0"/>
        <v>0.99390963356196393</v>
      </c>
      <c r="I3" s="1"/>
      <c r="L3" cm="1">
        <f t="array" ref="L3">IF(AND(I$2=1,I$2=I$3:I$4),$C3,0)</f>
        <v>0</v>
      </c>
      <c r="M3" s="2">
        <f t="shared" ca="1" si="1"/>
        <v>0</v>
      </c>
      <c r="N3" s="1"/>
      <c r="Q3" cm="1">
        <f t="array" ref="Q3">IF(AND(N$2=1,N$2=N$3:N$4),$C3,0)</f>
        <v>0</v>
      </c>
      <c r="R3" s="2">
        <f t="shared" ca="1" si="2"/>
        <v>0</v>
      </c>
      <c r="S3" s="1"/>
      <c r="V3" cm="1">
        <f t="array" ref="V3">IF(AND(S$2=1,S$2=S$3:S$4),$C3,0)</f>
        <v>0</v>
      </c>
      <c r="W3" s="2">
        <f t="shared" ca="1" si="3"/>
        <v>0</v>
      </c>
      <c r="X3" s="1"/>
      <c r="AA3" cm="1">
        <f t="array" ref="AA3">IF(AND(X$2=1,X$2=X$3:X$4),$C3,0)</f>
        <v>0</v>
      </c>
      <c r="AB3" s="2">
        <f t="shared" ca="1" si="4"/>
        <v>0</v>
      </c>
    </row>
    <row r="4" spans="1:28">
      <c r="A4" t="s">
        <v>142</v>
      </c>
      <c r="B4" t="s">
        <v>17</v>
      </c>
      <c r="C4">
        <v>1</v>
      </c>
      <c r="D4" s="1">
        <v>1</v>
      </c>
      <c r="G4" cm="1">
        <f t="array" ref="G4">IF(AND(D$2=1,D$2=D$3:D$4),$C4,0)</f>
        <v>1</v>
      </c>
      <c r="H4" s="2">
        <f t="shared" ca="1" si="0"/>
        <v>1.0070402332883361</v>
      </c>
      <c r="I4" s="1"/>
      <c r="L4" cm="1">
        <f t="array" ref="L4">IF(AND(I$2=1,I$2=I$3:I$4),$C4,0)</f>
        <v>0</v>
      </c>
      <c r="M4" s="2">
        <f t="shared" ca="1" si="1"/>
        <v>0</v>
      </c>
      <c r="N4" s="1"/>
      <c r="Q4" cm="1">
        <f t="array" ref="Q4">IF(AND(N$2=1,N$2=N$3:N$4),$C4,0)</f>
        <v>0</v>
      </c>
      <c r="R4" s="2">
        <f t="shared" ca="1" si="2"/>
        <v>0</v>
      </c>
      <c r="S4" s="1"/>
      <c r="V4" cm="1">
        <f t="array" ref="V4">IF(AND(S$2=1,S$2=S$3:S$4),$C4,0)</f>
        <v>0</v>
      </c>
      <c r="W4" s="2">
        <f t="shared" ca="1" si="3"/>
        <v>0</v>
      </c>
      <c r="X4" s="1"/>
      <c r="AA4" cm="1">
        <f t="array" ref="AA4">IF(AND(X$2=1,X$2=X$3:X$4),$C4,0)</f>
        <v>0</v>
      </c>
      <c r="AB4" s="2">
        <f t="shared" ca="1" si="4"/>
        <v>0</v>
      </c>
    </row>
    <row r="5" spans="1:28">
      <c r="A5" t="s">
        <v>143</v>
      </c>
      <c r="B5" t="s">
        <v>24</v>
      </c>
      <c r="C5">
        <v>2</v>
      </c>
      <c r="D5" s="1"/>
      <c r="G5" cm="1">
        <f t="array" ref="G5">IF(AND(E$5=1,E$5=E$6:E$7),$C5,0)</f>
        <v>0</v>
      </c>
      <c r="H5" s="2">
        <f t="shared" ca="1" si="0"/>
        <v>0</v>
      </c>
      <c r="I5" s="1"/>
      <c r="J5">
        <v>1</v>
      </c>
      <c r="L5" cm="1">
        <f t="array" ref="L5">IF(AND(J$5=1,J$5=J$6:J$7),$C5,0)</f>
        <v>2</v>
      </c>
      <c r="M5" s="2">
        <f t="shared" ca="1" si="1"/>
        <v>1.9857401711787588</v>
      </c>
      <c r="N5" s="1"/>
      <c r="Q5" cm="1">
        <f t="array" ref="Q5">IF(AND(O$5=1,O$5=O$6:O$7),$C5,0)</f>
        <v>0</v>
      </c>
      <c r="R5" s="2">
        <f t="shared" ca="1" si="2"/>
        <v>0</v>
      </c>
      <c r="S5" s="1"/>
      <c r="V5" cm="1">
        <f t="array" ref="V5">IF(AND(T$5=1,T$5=T$6:T$7),$C5,0)</f>
        <v>0</v>
      </c>
      <c r="W5" s="2">
        <f t="shared" ca="1" si="3"/>
        <v>0</v>
      </c>
      <c r="X5" s="1"/>
      <c r="AA5" cm="1">
        <f t="array" ref="AA5">IF(AND(Y$5=1,Y$5=Y$6:Y$7),$C5,0)</f>
        <v>0</v>
      </c>
      <c r="AB5" s="2">
        <f t="shared" ca="1" si="4"/>
        <v>0</v>
      </c>
    </row>
    <row r="6" spans="1:28">
      <c r="A6" t="s">
        <v>144</v>
      </c>
      <c r="B6" t="s">
        <v>24</v>
      </c>
      <c r="C6">
        <v>2</v>
      </c>
      <c r="D6" s="1"/>
      <c r="G6" cm="1">
        <f t="array" ref="G6">IF(AND(E$5=1,E$5=E$6:E$7),$C6,0)</f>
        <v>0</v>
      </c>
      <c r="H6" s="2">
        <f t="shared" ca="1" si="0"/>
        <v>0</v>
      </c>
      <c r="I6" s="1"/>
      <c r="J6">
        <v>1</v>
      </c>
      <c r="L6" cm="1">
        <f t="array" ref="L6">IF(AND(J$5=1,J$5=J$6:J$7),$C6,0)</f>
        <v>2</v>
      </c>
      <c r="M6" s="2">
        <f t="shared" ca="1" si="1"/>
        <v>1.9918643937176825</v>
      </c>
      <c r="N6" s="1"/>
      <c r="Q6" cm="1">
        <f t="array" ref="Q6">IF(AND(O$5=1,O$5=O$6:O$7),$C6,0)</f>
        <v>0</v>
      </c>
      <c r="R6" s="2">
        <f t="shared" ca="1" si="2"/>
        <v>0</v>
      </c>
      <c r="S6" s="1"/>
      <c r="V6" cm="1">
        <f t="array" ref="V6">IF(AND(T$5=1,T$5=T$6:T$7),$C6,0)</f>
        <v>0</v>
      </c>
      <c r="W6" s="2">
        <f t="shared" ca="1" si="3"/>
        <v>0</v>
      </c>
      <c r="X6" s="1"/>
      <c r="AA6" cm="1">
        <f t="array" ref="AA6">IF(AND(Y$5=1,Y$5=Y$6:Y$7),$C6,0)</f>
        <v>0</v>
      </c>
      <c r="AB6" s="2">
        <f t="shared" ca="1" si="4"/>
        <v>0</v>
      </c>
    </row>
    <row r="7" spans="1:28">
      <c r="A7" t="s">
        <v>145</v>
      </c>
      <c r="B7" t="s">
        <v>24</v>
      </c>
      <c r="C7">
        <v>2</v>
      </c>
      <c r="D7" s="1"/>
      <c r="G7" cm="1">
        <f t="array" ref="G7">IF(AND(E$5=1,E$5=E$6:E$7),$C7,0)</f>
        <v>0</v>
      </c>
      <c r="H7" s="2">
        <f t="shared" ca="1" si="0"/>
        <v>0</v>
      </c>
      <c r="I7" s="1"/>
      <c r="J7">
        <v>1</v>
      </c>
      <c r="L7" cm="1">
        <f t="array" ref="L7">IF(AND(J$5=1,J$5=J$6:J$7),$C7,0)</f>
        <v>2</v>
      </c>
      <c r="M7" s="2">
        <f t="shared" ca="1" si="1"/>
        <v>1.9913768947369304</v>
      </c>
      <c r="N7" s="1"/>
      <c r="Q7" cm="1">
        <f t="array" ref="Q7">IF(AND(O$5=1,O$5=O$6:O$7),$C7,0)</f>
        <v>0</v>
      </c>
      <c r="R7" s="2">
        <f t="shared" ca="1" si="2"/>
        <v>0</v>
      </c>
      <c r="S7" s="1"/>
      <c r="V7" cm="1">
        <f t="array" ref="V7">IF(AND(T$5=1,T$5=T$6:T$7),$C7,0)</f>
        <v>0</v>
      </c>
      <c r="W7" s="2">
        <f t="shared" ca="1" si="3"/>
        <v>0</v>
      </c>
      <c r="X7" s="1"/>
      <c r="AA7" cm="1">
        <f t="array" ref="AA7">IF(AND(Y$5=1,Y$5=Y$6:Y$7),$C7,0)</f>
        <v>0</v>
      </c>
      <c r="AB7" s="2">
        <f t="shared" ca="1" si="4"/>
        <v>0</v>
      </c>
    </row>
    <row r="8" spans="1:28">
      <c r="A8" t="s">
        <v>146</v>
      </c>
      <c r="B8" t="s">
        <v>27</v>
      </c>
      <c r="C8">
        <v>8</v>
      </c>
      <c r="D8" s="1"/>
      <c r="G8">
        <f>IF(F8=1,$C8,0)</f>
        <v>0</v>
      </c>
      <c r="H8" s="2">
        <f t="shared" ca="1" si="0"/>
        <v>0</v>
      </c>
      <c r="I8" s="1"/>
      <c r="L8">
        <f t="shared" ref="L8:L10" si="5">IF(K8=1,$C8,0)</f>
        <v>0</v>
      </c>
      <c r="M8" s="2">
        <f t="shared" ca="1" si="1"/>
        <v>0</v>
      </c>
      <c r="N8" s="1"/>
      <c r="Q8">
        <f t="shared" ref="Q8:Q10" si="6">IF(P8=1,$C8,0)</f>
        <v>0</v>
      </c>
      <c r="R8" s="2">
        <f t="shared" ca="1" si="2"/>
        <v>0</v>
      </c>
      <c r="S8" s="1"/>
      <c r="U8">
        <v>1</v>
      </c>
      <c r="V8">
        <f t="shared" ref="V8:V10" si="7">IF(U8=1,$C8,0)</f>
        <v>8</v>
      </c>
      <c r="W8" s="2">
        <f t="shared" ca="1" si="3"/>
        <v>7.9421845483179734</v>
      </c>
      <c r="X8" s="1"/>
      <c r="AA8">
        <f t="shared" ref="AA8:AA10" si="8">IF(Z8=1,$C8,0)</f>
        <v>0</v>
      </c>
      <c r="AB8" s="2">
        <f t="shared" ca="1" si="4"/>
        <v>0</v>
      </c>
    </row>
    <row r="9" spans="1:28">
      <c r="A9" t="s">
        <v>147</v>
      </c>
      <c r="B9" t="s">
        <v>27</v>
      </c>
      <c r="C9">
        <v>10</v>
      </c>
      <c r="D9" s="1"/>
      <c r="G9">
        <f>IF(F9=1,$C9,0)</f>
        <v>0</v>
      </c>
      <c r="H9" s="2">
        <f t="shared" ca="1" si="0"/>
        <v>0</v>
      </c>
      <c r="I9" s="1"/>
      <c r="L9">
        <f t="shared" si="5"/>
        <v>0</v>
      </c>
      <c r="M9" s="2">
        <f t="shared" ca="1" si="1"/>
        <v>0</v>
      </c>
      <c r="N9" s="1"/>
      <c r="Q9">
        <f t="shared" si="6"/>
        <v>0</v>
      </c>
      <c r="R9" s="2">
        <f t="shared" ca="1" si="2"/>
        <v>0</v>
      </c>
      <c r="S9" s="1"/>
      <c r="V9">
        <f t="shared" si="7"/>
        <v>0</v>
      </c>
      <c r="W9" s="2">
        <f t="shared" ca="1" si="3"/>
        <v>0</v>
      </c>
      <c r="X9" s="1"/>
      <c r="AA9">
        <f t="shared" si="8"/>
        <v>0</v>
      </c>
      <c r="AB9" s="2">
        <f t="shared" ca="1" si="4"/>
        <v>0</v>
      </c>
    </row>
    <row r="10" spans="1:28">
      <c r="A10" t="s">
        <v>148</v>
      </c>
      <c r="B10" t="s">
        <v>27</v>
      </c>
      <c r="C10">
        <v>8</v>
      </c>
      <c r="D10" s="1"/>
      <c r="G10">
        <f>IF(F10=1,$C10,0)</f>
        <v>0</v>
      </c>
      <c r="H10" s="2">
        <f t="shared" ca="1" si="0"/>
        <v>0</v>
      </c>
      <c r="I10" s="1"/>
      <c r="L10">
        <f t="shared" si="5"/>
        <v>0</v>
      </c>
      <c r="M10" s="2">
        <f t="shared" ca="1" si="1"/>
        <v>0</v>
      </c>
      <c r="N10" s="1"/>
      <c r="P10">
        <v>1</v>
      </c>
      <c r="Q10">
        <f t="shared" si="6"/>
        <v>8</v>
      </c>
      <c r="R10" s="2">
        <f t="shared" ca="1" si="2"/>
        <v>7.9750987564846039</v>
      </c>
      <c r="S10" s="1"/>
      <c r="U10">
        <v>1</v>
      </c>
      <c r="V10">
        <f t="shared" si="7"/>
        <v>8</v>
      </c>
      <c r="W10" s="2">
        <f t="shared" ca="1" si="3"/>
        <v>7.9432554932306809</v>
      </c>
      <c r="X10" s="1"/>
      <c r="Z10">
        <v>1</v>
      </c>
      <c r="AA10">
        <f t="shared" si="8"/>
        <v>8</v>
      </c>
      <c r="AB10" s="2">
        <f t="shared" ca="1" si="4"/>
        <v>8.0138805692633959</v>
      </c>
    </row>
    <row r="11" spans="1:28">
      <c r="C11" s="9" t="s">
        <v>254</v>
      </c>
      <c r="H11" s="6" cm="1">
        <f t="array" aca="1" ref="H11" ca="1">AVERAGE(IF(H2:H10=0,1,H2:H10))</f>
        <v>1.0008853031187614</v>
      </c>
      <c r="M11" s="6" cm="1">
        <f t="array" aca="1" ref="M11" ca="1">AVERAGE(IF(M2:M10=0,1,M2:M10))</f>
        <v>1.3298868288481525</v>
      </c>
      <c r="Q11" s="7"/>
      <c r="R11" s="6" cm="1">
        <f t="array" aca="1" ref="R11" ca="1">AVERAGE(IF(R2:R10=0,1,R2:R10))</f>
        <v>1.7750109729427337</v>
      </c>
      <c r="V11" s="2"/>
      <c r="W11" s="6" cm="1">
        <f t="array" aca="1" ref="W11" ca="1">AVERAGE(IF(W2:W10=0,1,W2:W10))</f>
        <v>2.542826671283184</v>
      </c>
      <c r="AA11" s="8"/>
      <c r="AB11" s="6" cm="1">
        <f t="array" aca="1" ref="AB11" ca="1">AVERAGE(IF(AB2:AB10=0,1,AB2:AB10))</f>
        <v>1.7793200632514885</v>
      </c>
    </row>
    <row r="12" spans="1:28">
      <c r="C12" s="9" t="s">
        <v>259</v>
      </c>
      <c r="H12" s="6">
        <v>1</v>
      </c>
      <c r="M12" s="6">
        <v>1</v>
      </c>
      <c r="Q12" s="7"/>
      <c r="R12" s="6">
        <v>1</v>
      </c>
      <c r="V12" s="2"/>
      <c r="W12" s="6">
        <v>1</v>
      </c>
      <c r="AA12" s="8"/>
      <c r="AB12" s="6">
        <v>1</v>
      </c>
    </row>
    <row r="13" spans="1:28">
      <c r="C13" s="9" t="s">
        <v>260</v>
      </c>
      <c r="H13" s="6" cm="1">
        <f t="array" ref="H13">SUM($C2:$C10/9)</f>
        <v>3.8888888888888888</v>
      </c>
      <c r="M13" s="6">
        <f>H13</f>
        <v>3.8888888888888888</v>
      </c>
      <c r="Q13" s="7"/>
      <c r="R13" s="6">
        <f>H13</f>
        <v>3.8888888888888888</v>
      </c>
      <c r="V13" s="2"/>
      <c r="W13" s="6">
        <f>H13</f>
        <v>3.8888888888888888</v>
      </c>
      <c r="AA13" s="8"/>
      <c r="AB13" s="6">
        <f>H13</f>
        <v>3.8888888888888888</v>
      </c>
    </row>
    <row r="14" spans="1:28">
      <c r="C14" s="9" t="s">
        <v>256</v>
      </c>
      <c r="H14" s="6">
        <f ca="1">SUM((H11-H12)/(H13-H12))</f>
        <v>3.0645107957127086E-4</v>
      </c>
      <c r="M14" s="6">
        <f ca="1">SUM((M11-M12)/(M13-M12))</f>
        <v>0.11419159460128354</v>
      </c>
      <c r="R14" s="6">
        <f ca="1">SUM((R11-R12)/(R13-R12))</f>
        <v>0.26827302909556167</v>
      </c>
      <c r="W14" s="6">
        <f ca="1">SUM((W11-W12)/(W13-W12))</f>
        <v>0.53405538621340987</v>
      </c>
      <c r="AB14" s="6">
        <f ca="1">SUM((AB11-AB12)/(AB13-AB12))</f>
        <v>0.2697646372793614</v>
      </c>
    </row>
    <row r="15" spans="1:28">
      <c r="C15" s="9" t="s">
        <v>257</v>
      </c>
      <c r="H15" s="6">
        <f ca="1">1-H14</f>
        <v>0.99969354892042872</v>
      </c>
      <c r="M15" s="6">
        <f ca="1">1-M14</f>
        <v>0.88580840539871641</v>
      </c>
      <c r="R15" s="6">
        <f ca="1">1-R14</f>
        <v>0.73172697090443828</v>
      </c>
      <c r="W15" s="6">
        <f ca="1">1-W14</f>
        <v>0.46594461378659013</v>
      </c>
      <c r="AB15" s="6">
        <f ca="1">1-AB14</f>
        <v>0.7302353627206386</v>
      </c>
    </row>
    <row r="16" spans="1:28">
      <c r="C16" s="9"/>
      <c r="H16" s="6"/>
      <c r="M16" s="6"/>
      <c r="R16" s="6"/>
      <c r="W16" s="6"/>
      <c r="AB16" s="6"/>
    </row>
    <row r="17" spans="3:28">
      <c r="C17" s="9" t="s">
        <v>261</v>
      </c>
      <c r="H17" s="6" cm="1">
        <f t="array" aca="1" ref="H17" ca="1">SUM(IF(H2:H10=0,(1-H11)^2,(H2:H10-H11)^2))</f>
        <v>1.2885396967782063E-4</v>
      </c>
      <c r="M17" s="6" cm="1">
        <f t="array" aca="1" ref="M17" ca="1">SUM(IF(M2:M10=0,(1-M11)^2,(M2:M10-M11)^2))</f>
        <v>1.9588789293913016</v>
      </c>
      <c r="R17" s="6" cm="1">
        <f t="array" aca="1" ref="R17" ca="1">SUM(IF(R2:R10=0,(1-R11)^2,(R2:R10-R11)^2))</f>
        <v>43.246224589078281</v>
      </c>
      <c r="W17" s="6" cm="1">
        <f t="array" aca="1" ref="W17" ca="1">SUM(IF(W2:W10=0,(1-W11)^2,(W2:W10-W11)^2))</f>
        <v>74.979895908578115</v>
      </c>
      <c r="AB17" s="6" cm="1">
        <f t="array" aca="1" ref="AB17" ca="1">SUM(IF(AB2:AB10=0,(1-AB11)^2,(AB2:AB10-AB11)^2))</f>
        <v>43.728462791013875</v>
      </c>
    </row>
    <row r="18" spans="3:28">
      <c r="C18" s="9" t="s">
        <v>262</v>
      </c>
      <c r="H18" s="6">
        <f ca="1">H17/(9-1)</f>
        <v>1.6106746209727579E-5</v>
      </c>
      <c r="M18" s="6">
        <f ca="1">M17/(9-1)</f>
        <v>0.2448598661739127</v>
      </c>
      <c r="R18" s="6">
        <f ca="1">R17/(9-1)</f>
        <v>5.4057780736347851</v>
      </c>
      <c r="W18" s="6">
        <f ca="1">W17/(9-1)</f>
        <v>9.3724869885722644</v>
      </c>
      <c r="AB18" s="6">
        <f ca="1">AB17/(9-1)</f>
        <v>5.4660578488767344</v>
      </c>
    </row>
    <row r="19" spans="3:28">
      <c r="C19" s="9" t="s">
        <v>263</v>
      </c>
      <c r="H19" s="6">
        <f ca="1">SQRT(H18)</f>
        <v>4.0133210947702128E-3</v>
      </c>
      <c r="M19" s="6">
        <f ca="1">SQRT(M18)</f>
        <v>0.49483317004209881</v>
      </c>
      <c r="R19" s="6">
        <f ca="1">SQRT(R18)</f>
        <v>2.3250329188282013</v>
      </c>
      <c r="W19" s="6">
        <f ca="1">SQRT(W18)</f>
        <v>3.0614517779269796</v>
      </c>
      <c r="AB19" s="6">
        <f ca="1">SQRT(AB18)</f>
        <v>2.3379601897544653</v>
      </c>
    </row>
    <row r="20" spans="3:28">
      <c r="C20" s="9" t="s">
        <v>264</v>
      </c>
      <c r="H20" s="6">
        <f ca="1">R19</f>
        <v>2.3250329188282013</v>
      </c>
      <c r="M20" s="6">
        <f ca="1">R19</f>
        <v>2.3250329188282013</v>
      </c>
      <c r="R20" s="6">
        <f ca="1">R19</f>
        <v>2.3250329188282013</v>
      </c>
      <c r="W20" s="6">
        <f ca="1">R19</f>
        <v>2.3250329188282013</v>
      </c>
      <c r="AB20" s="6">
        <f ca="1">R19</f>
        <v>2.3250329188282013</v>
      </c>
    </row>
    <row r="21" spans="3:28">
      <c r="C21" s="9" t="s">
        <v>265</v>
      </c>
      <c r="H21" s="6">
        <f ca="1">H19/H20</f>
        <v>1.7261351709346531E-3</v>
      </c>
      <c r="M21" s="6">
        <f ca="1">M19/M20</f>
        <v>0.21282845762523264</v>
      </c>
      <c r="R21" s="6">
        <f ca="1">R19/R20</f>
        <v>1</v>
      </c>
      <c r="W21" s="6">
        <f ca="1">W19/W20</f>
        <v>1.3167348097032225</v>
      </c>
      <c r="AB21" s="6">
        <f ca="1">AB19/AB20</f>
        <v>1.0055600378048752</v>
      </c>
    </row>
    <row r="22" spans="3:28">
      <c r="C22" s="9" t="s">
        <v>258</v>
      </c>
      <c r="H22" s="6">
        <f ca="1">1-H21</f>
        <v>0.99827386482906533</v>
      </c>
      <c r="M22" s="6">
        <f ca="1">1-M21</f>
        <v>0.78717154237476739</v>
      </c>
      <c r="R22" s="6">
        <f ca="1">1-R21</f>
        <v>0</v>
      </c>
      <c r="W22" s="6">
        <f ca="1">1-W21</f>
        <v>-0.31673480970322254</v>
      </c>
      <c r="AB22" s="6">
        <f ca="1">1-AB21</f>
        <v>-5.5600378048752397E-3</v>
      </c>
    </row>
    <row r="23" spans="3:28">
      <c r="C23" s="9" t="s">
        <v>266</v>
      </c>
      <c r="F23" t="s">
        <v>255</v>
      </c>
      <c r="G23" cm="1">
        <f t="array" ref="G23">ROUND(STDEV(IF(G2:G10&gt;0,G2:G10)), 10)</f>
        <v>0</v>
      </c>
      <c r="H23" s="6" cm="1">
        <f t="array" aca="1" ref="H23" ca="1">ROUND(STDEV(IF(H2:H10&gt;0,H2:H10)), 10)</f>
        <v>7.5745053000000001E-3</v>
      </c>
      <c r="K23" t="s">
        <v>255</v>
      </c>
      <c r="L23" cm="1">
        <f t="array" ref="L23">ROUND(STDEV(IF(L2:L10&gt;0,L2:L10)), 10)</f>
        <v>0</v>
      </c>
      <c r="M23" s="6" cm="1">
        <f t="array" aca="1" ref="M23" ca="1">ROUND(STDEV(IF(M2:M10&gt;0,M2:M10)), 10)</f>
        <v>3.4038314000000001E-3</v>
      </c>
      <c r="P23" t="s">
        <v>255</v>
      </c>
      <c r="Q23" s="7" t="e" cm="1">
        <f t="array" ref="Q23">ROUND(STDEV(IF(Q2:Q10&gt;0,Q2:Q10)), 10)</f>
        <v>#DIV/0!</v>
      </c>
      <c r="R23" s="6" t="e" cm="1">
        <f t="array" aca="1" ref="R23" ca="1">SUM(1+ROUND(STDEV(IF(R2:R10&gt;0,R2:R10)), 10))</f>
        <v>#DIV/0!</v>
      </c>
      <c r="U23" t="s">
        <v>255</v>
      </c>
      <c r="V23" s="7" cm="1">
        <f t="array" ref="V23">ROUND(STDEV(IF(V2:V10&gt;0,V2:V10)), 10)</f>
        <v>0</v>
      </c>
      <c r="W23" s="6" cm="1">
        <f t="array" aca="1" ref="W23" ca="1">ROUND(STDEV(IF(W2:W10&gt;0,W2:W10)), 10)</f>
        <v>7.5727240000000005E-4</v>
      </c>
      <c r="Z23" t="s">
        <v>255</v>
      </c>
      <c r="AA23" s="8" t="e" cm="1">
        <f t="array" ref="AA23">ROUND(STDEV(IF(AA2:AA10&gt;0,AA2:AA10)), 10)</f>
        <v>#DIV/0!</v>
      </c>
      <c r="AB23" s="6" t="e" cm="1">
        <f t="array" aca="1" ref="AB23" ca="1">ROUND(STDEV(IF(AB2:AB10&gt;0,AB2:AB10)), 10)</f>
        <v>#DIV/0!</v>
      </c>
    </row>
    <row r="40" spans="19:26">
      <c r="S40">
        <f>COUNTIF(S2:S10,"1")</f>
        <v>0</v>
      </c>
      <c r="T40">
        <f t="shared" ref="T40:U40" si="9">COUNTIF(T2:T10,"1")</f>
        <v>0</v>
      </c>
      <c r="U40">
        <f t="shared" si="9"/>
        <v>2</v>
      </c>
      <c r="X40">
        <f>COUNTIF(X2:X10,"1")</f>
        <v>0</v>
      </c>
      <c r="Y40">
        <f t="shared" ref="Y40:Z40" si="10">COUNTIF(Y2:Y10,"1")</f>
        <v>0</v>
      </c>
      <c r="Z40">
        <f t="shared" si="10"/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929ED-66E7-4916-AC54-63FD751409F3}">
  <sheetPr codeName="Sheet13"/>
  <dimension ref="A1:AB40"/>
  <sheetViews>
    <sheetView zoomScaleNormal="100" workbookViewId="0">
      <pane ySplit="1" topLeftCell="A2" activePane="bottomLeft" state="frozen"/>
      <selection activeCell="B1" sqref="B1"/>
      <selection pane="bottomLeft" activeCell="P5" sqref="P5"/>
    </sheetView>
  </sheetViews>
  <sheetFormatPr defaultRowHeight="13.8" outlineLevelCol="1"/>
  <cols>
    <col min="1" max="1" width="9.69921875" bestFit="1" customWidth="1"/>
    <col min="2" max="2" width="15.19921875" bestFit="1" customWidth="1"/>
    <col min="3" max="3" width="10.59765625" bestFit="1" customWidth="1"/>
    <col min="4" max="4" width="7.3984375" hidden="1" customWidth="1" outlineLevel="1"/>
    <col min="5" max="5" width="8.3984375" hidden="1" customWidth="1" outlineLevel="1"/>
    <col min="6" max="6" width="8.69921875" hidden="1" customWidth="1" outlineLevel="1"/>
    <col min="7" max="7" width="12.59765625" hidden="1" customWidth="1" outlineLevel="1"/>
    <col min="8" max="8" width="13.69921875" customWidth="1" collapsed="1"/>
    <col min="9" max="9" width="7.3984375" hidden="1" customWidth="1" outlineLevel="1"/>
    <col min="10" max="10" width="8.3984375" hidden="1" customWidth="1" outlineLevel="1"/>
    <col min="11" max="11" width="8.69921875" hidden="1" customWidth="1" outlineLevel="1"/>
    <col min="12" max="12" width="12.59765625" hidden="1" customWidth="1" outlineLevel="1"/>
    <col min="13" max="13" width="15.59765625" customWidth="1" collapsed="1"/>
    <col min="14" max="14" width="7.3984375" hidden="1" customWidth="1" outlineLevel="1"/>
    <col min="15" max="15" width="8.3984375" hidden="1" customWidth="1" outlineLevel="1"/>
    <col min="16" max="16" width="8.69921875" hidden="1" customWidth="1" outlineLevel="1"/>
    <col min="17" max="17" width="12.59765625" hidden="1" customWidth="1" outlineLevel="1"/>
    <col min="18" max="18" width="12.59765625" customWidth="1" collapsed="1"/>
    <col min="19" max="19" width="7.3984375" hidden="1" customWidth="1" outlineLevel="1"/>
    <col min="20" max="20" width="8.3984375" hidden="1" customWidth="1" outlineLevel="1"/>
    <col min="21" max="21" width="8.69921875" hidden="1" customWidth="1" outlineLevel="1"/>
    <col min="22" max="22" width="12.59765625" hidden="1" customWidth="1" outlineLevel="1"/>
    <col min="23" max="23" width="12.59765625" customWidth="1" collapsed="1"/>
    <col min="24" max="24" width="7.3984375" hidden="1" customWidth="1" outlineLevel="1"/>
    <col min="25" max="25" width="8.3984375" hidden="1" customWidth="1" outlineLevel="1"/>
    <col min="26" max="26" width="8.69921875" hidden="1" customWidth="1" outlineLevel="1"/>
    <col min="27" max="27" width="12.59765625" hidden="1" customWidth="1" outlineLevel="1"/>
    <col min="28" max="28" width="12.09765625" customWidth="1" collapsed="1"/>
  </cols>
  <sheetData>
    <row r="1" spans="1:28" ht="43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7</v>
      </c>
      <c r="I1" t="s">
        <v>3</v>
      </c>
      <c r="J1" t="s">
        <v>4</v>
      </c>
      <c r="K1" t="s">
        <v>5</v>
      </c>
      <c r="L1" s="3" t="s">
        <v>8</v>
      </c>
      <c r="M1" s="3" t="s">
        <v>9</v>
      </c>
      <c r="N1" t="s">
        <v>3</v>
      </c>
      <c r="O1" t="s">
        <v>4</v>
      </c>
      <c r="P1" t="s">
        <v>5</v>
      </c>
      <c r="Q1" s="3" t="s">
        <v>10</v>
      </c>
      <c r="R1" s="3" t="s">
        <v>11</v>
      </c>
      <c r="S1" t="s">
        <v>3</v>
      </c>
      <c r="T1" t="s">
        <v>4</v>
      </c>
      <c r="U1" t="s">
        <v>5</v>
      </c>
      <c r="V1" s="4" t="s">
        <v>12</v>
      </c>
      <c r="W1" s="4" t="s">
        <v>13</v>
      </c>
      <c r="X1" t="s">
        <v>3</v>
      </c>
      <c r="Y1" t="s">
        <v>4</v>
      </c>
      <c r="Z1" t="s">
        <v>5</v>
      </c>
      <c r="AA1" s="4" t="s">
        <v>14</v>
      </c>
      <c r="AB1" s="5" t="s">
        <v>15</v>
      </c>
    </row>
    <row r="2" spans="1:28">
      <c r="A2" t="s">
        <v>149</v>
      </c>
      <c r="B2" t="s">
        <v>17</v>
      </c>
      <c r="C2">
        <v>1</v>
      </c>
      <c r="D2" s="1">
        <v>1</v>
      </c>
      <c r="G2">
        <f>IF(AND(D$2=1,D$3=1),$C2,0)</f>
        <v>1</v>
      </c>
      <c r="H2" s="2">
        <f t="shared" ref="H2:H5" ca="1" si="0">G2*(0.99+0.02*RAND())</f>
        <v>1.0072310930083617</v>
      </c>
      <c r="I2" s="1"/>
      <c r="L2">
        <f>IF(AND(I$2=1,I$3=1),$C2,0)</f>
        <v>0</v>
      </c>
      <c r="M2" s="2">
        <f t="shared" ref="M2:M5" ca="1" si="1">L2*(0.99+0.02*RAND())</f>
        <v>0</v>
      </c>
      <c r="N2" s="1"/>
      <c r="Q2">
        <f>IF(AND(N$2=1,N$3=1),$C2,0)</f>
        <v>0</v>
      </c>
      <c r="R2" s="2">
        <f t="shared" ref="R2:R5" ca="1" si="2">Q2*(0.99+0.02*RAND())</f>
        <v>0</v>
      </c>
      <c r="S2" s="1">
        <v>1</v>
      </c>
      <c r="V2">
        <f>IF(AND(S$2=1,S$3=1),$C2,0)</f>
        <v>1</v>
      </c>
      <c r="W2" s="2">
        <f t="shared" ref="W2:W5" ca="1" si="3">V2*(0.99+0.02*RAND())</f>
        <v>0.99436687111474609</v>
      </c>
      <c r="X2" s="1">
        <v>1</v>
      </c>
      <c r="AA2">
        <f>IF(AND(X$2=1,X$3=1),$C2,0)</f>
        <v>1</v>
      </c>
      <c r="AB2" s="2">
        <f t="shared" ref="AB2:AB5" ca="1" si="4">AA2*(0.99+0.02*RAND())</f>
        <v>0.99823713084098598</v>
      </c>
    </row>
    <row r="3" spans="1:28">
      <c r="A3" t="s">
        <v>150</v>
      </c>
      <c r="B3" t="s">
        <v>17</v>
      </c>
      <c r="C3">
        <v>1</v>
      </c>
      <c r="D3" s="1">
        <v>1</v>
      </c>
      <c r="G3">
        <f>IF(AND(D$2=1,D$3=1),$C3,0)</f>
        <v>1</v>
      </c>
      <c r="H3" s="2">
        <f t="shared" ca="1" si="0"/>
        <v>0.99865943959655168</v>
      </c>
      <c r="I3" s="1"/>
      <c r="L3">
        <f>IF(AND(I$2=1,I$3=1),$C3,0)</f>
        <v>0</v>
      </c>
      <c r="M3" s="2">
        <f t="shared" ca="1" si="1"/>
        <v>0</v>
      </c>
      <c r="N3" s="1"/>
      <c r="Q3">
        <f>IF(AND(N$2=1,N$3=1),$C3,0)</f>
        <v>0</v>
      </c>
      <c r="R3" s="2">
        <f t="shared" ca="1" si="2"/>
        <v>0</v>
      </c>
      <c r="S3" s="1">
        <v>1</v>
      </c>
      <c r="V3">
        <f>IF(AND(S$2=1,S$3=1),$C3,0)</f>
        <v>1</v>
      </c>
      <c r="W3" s="2">
        <f t="shared" ca="1" si="3"/>
        <v>0.99078839861362067</v>
      </c>
      <c r="X3" s="1">
        <v>1</v>
      </c>
      <c r="AA3">
        <f>IF(AND(X$2=1,X$3=1),$C3,0)</f>
        <v>1</v>
      </c>
      <c r="AB3" s="2">
        <f t="shared" ca="1" si="4"/>
        <v>0.99497950791092138</v>
      </c>
    </row>
    <row r="4" spans="1:28">
      <c r="A4" t="s">
        <v>151</v>
      </c>
      <c r="B4" t="s">
        <v>24</v>
      </c>
      <c r="C4">
        <v>2</v>
      </c>
      <c r="D4" s="1"/>
      <c r="G4">
        <f>IF(E$4=1,$C4,0)</f>
        <v>0</v>
      </c>
      <c r="H4" s="2">
        <f t="shared" ca="1" si="0"/>
        <v>0</v>
      </c>
      <c r="I4" s="1"/>
      <c r="J4">
        <v>1</v>
      </c>
      <c r="L4">
        <f>IF(J$4=1,$C4,0)</f>
        <v>2</v>
      </c>
      <c r="M4" s="2">
        <f t="shared" ca="1" si="1"/>
        <v>1.9963508756338495</v>
      </c>
      <c r="N4" s="1"/>
      <c r="Q4">
        <f>IF(O$4=1,$C4,0)</f>
        <v>0</v>
      </c>
      <c r="R4" s="2">
        <f t="shared" ca="1" si="2"/>
        <v>0</v>
      </c>
      <c r="S4" s="1"/>
      <c r="V4">
        <f>IF(T$4=1,$C4,0)</f>
        <v>0</v>
      </c>
      <c r="W4" s="2">
        <f t="shared" ca="1" si="3"/>
        <v>0</v>
      </c>
      <c r="X4" s="1"/>
      <c r="AA4">
        <f>IF(Y$4=1,$C4,0)</f>
        <v>0</v>
      </c>
      <c r="AB4" s="2">
        <f t="shared" ca="1" si="4"/>
        <v>0</v>
      </c>
    </row>
    <row r="5" spans="1:28">
      <c r="A5" t="s">
        <v>152</v>
      </c>
      <c r="B5" t="s">
        <v>27</v>
      </c>
      <c r="C5">
        <v>10</v>
      </c>
      <c r="D5" s="1"/>
      <c r="G5">
        <f>IF(F5=1,$C5,0)</f>
        <v>0</v>
      </c>
      <c r="H5" s="2">
        <f t="shared" ca="1" si="0"/>
        <v>0</v>
      </c>
      <c r="I5" s="1"/>
      <c r="L5">
        <f>IF(K5=1,$C5,0)</f>
        <v>0</v>
      </c>
      <c r="M5" s="2">
        <f t="shared" ca="1" si="1"/>
        <v>0</v>
      </c>
      <c r="N5" s="1"/>
      <c r="P5">
        <v>1</v>
      </c>
      <c r="Q5">
        <f>IF(P5=1,$C5,0)</f>
        <v>10</v>
      </c>
      <c r="R5" s="2">
        <f t="shared" ca="1" si="2"/>
        <v>9.9769332262839576</v>
      </c>
      <c r="S5" s="1"/>
      <c r="V5">
        <f>IF(U5=1,$C5,0)</f>
        <v>0</v>
      </c>
      <c r="W5" s="2">
        <f t="shared" ca="1" si="3"/>
        <v>0</v>
      </c>
      <c r="X5" s="1"/>
      <c r="AA5">
        <f>IF(Z5=1,$C5,0)</f>
        <v>0</v>
      </c>
      <c r="AB5" s="2">
        <f t="shared" ca="1" si="4"/>
        <v>0</v>
      </c>
    </row>
    <row r="6" spans="1:28">
      <c r="C6" s="9" t="s">
        <v>254</v>
      </c>
      <c r="H6" s="6" cm="1">
        <f t="array" aca="1" ref="H6" ca="1">AVERAGE(IF(H2:H5=0,1,H2:H5))</f>
        <v>1.0014726331512285</v>
      </c>
      <c r="M6" s="6" cm="1">
        <f t="array" aca="1" ref="M6" ca="1">AVERAGE(IF(M2:M5=0,1,M2:M5))</f>
        <v>1.2490877189084624</v>
      </c>
      <c r="Q6" s="7"/>
      <c r="R6" s="6" cm="1">
        <f t="array" aca="1" ref="R6" ca="1">AVERAGE(IF(R2:R5=0,1,R2:R5))</f>
        <v>3.2442333065709894</v>
      </c>
      <c r="V6" s="2"/>
      <c r="W6" s="6" cm="1">
        <f t="array" aca="1" ref="W6" ca="1">AVERAGE(IF(W2:W5=0,1,W2:W5))</f>
        <v>0.99628881743209163</v>
      </c>
      <c r="AA6" s="8"/>
      <c r="AB6" s="6" cm="1">
        <f t="array" aca="1" ref="AB6" ca="1">AVERAGE(IF(AB2:AB5=0,1,AB2:AB5))</f>
        <v>0.99830415968797681</v>
      </c>
    </row>
    <row r="7" spans="1:28">
      <c r="C7" s="9" t="s">
        <v>259</v>
      </c>
      <c r="H7" s="6">
        <v>1</v>
      </c>
      <c r="M7" s="6">
        <v>1</v>
      </c>
      <c r="Q7" s="7"/>
      <c r="R7" s="6">
        <v>1</v>
      </c>
      <c r="V7" s="2"/>
      <c r="W7" s="6">
        <v>1</v>
      </c>
      <c r="AA7" s="8"/>
      <c r="AB7" s="6">
        <v>1</v>
      </c>
    </row>
    <row r="8" spans="1:28">
      <c r="C8" s="9" t="s">
        <v>260</v>
      </c>
      <c r="H8" s="6" cm="1">
        <f t="array" ref="H8">SUM($C2:$C5/4)</f>
        <v>3.5</v>
      </c>
      <c r="M8" s="6">
        <f>H8</f>
        <v>3.5</v>
      </c>
      <c r="Q8" s="7"/>
      <c r="R8" s="6">
        <f>H8</f>
        <v>3.5</v>
      </c>
      <c r="V8" s="2"/>
      <c r="W8" s="6">
        <f>H8</f>
        <v>3.5</v>
      </c>
      <c r="AA8" s="8"/>
      <c r="AB8" s="6">
        <f>H8</f>
        <v>3.5</v>
      </c>
    </row>
    <row r="9" spans="1:28">
      <c r="C9" s="9" t="s">
        <v>256</v>
      </c>
      <c r="H9" s="6">
        <f ca="1">SUM((H6-H7)/(H8-H7))</f>
        <v>5.8905326049139004E-4</v>
      </c>
      <c r="M9" s="6">
        <f ca="1">SUM((M6-M7)/(M8-M7))</f>
        <v>9.9635087563384947E-2</v>
      </c>
      <c r="R9" s="6">
        <f ca="1">SUM((R6-R7)/(R8-R7))</f>
        <v>0.89769332262839574</v>
      </c>
      <c r="W9" s="6">
        <f ca="1">SUM((W6-W7)/(W8-W7))</f>
        <v>-1.4844730271633467E-3</v>
      </c>
      <c r="AB9" s="6">
        <f ca="1">SUM((AB6-AB7)/(AB8-AB7))</f>
        <v>-6.7833612480927563E-4</v>
      </c>
    </row>
    <row r="10" spans="1:28">
      <c r="C10" s="9" t="s">
        <v>257</v>
      </c>
      <c r="H10" s="6">
        <f ca="1">1-H9</f>
        <v>0.99941094673950859</v>
      </c>
      <c r="M10" s="6">
        <f ca="1">1-M9</f>
        <v>0.90036491243661509</v>
      </c>
      <c r="R10" s="6">
        <f ca="1">1-R9</f>
        <v>0.10230667737160426</v>
      </c>
      <c r="W10" s="6">
        <f ca="1">1-W9</f>
        <v>1.0014844730271633</v>
      </c>
      <c r="AB10" s="6">
        <f ca="1">1-AB9</f>
        <v>1.0006783361248093</v>
      </c>
    </row>
    <row r="11" spans="1:28">
      <c r="C11" s="9"/>
      <c r="H11" s="6"/>
      <c r="M11" s="6"/>
      <c r="R11" s="6"/>
      <c r="W11" s="6"/>
      <c r="AB11" s="6"/>
    </row>
    <row r="12" spans="1:28">
      <c r="C12" s="9" t="s">
        <v>261</v>
      </c>
      <c r="H12" s="6" cm="1">
        <f t="array" aca="1" ref="H12" ca="1">SUM(IF(H2:H5=0,(1-H6)^2,(H2:H5-H6)^2))</f>
        <v>4.5411214698483699E-5</v>
      </c>
      <c r="M12" s="6" cm="1">
        <f t="array" aca="1" ref="M12" ca="1">SUM(IF(M2:M5=0,(1-M6)^2,(M2:M5-M6)^2))</f>
        <v>0.74453630053225395</v>
      </c>
      <c r="R12" s="6" cm="1">
        <f t="array" aca="1" ref="R12" ca="1">SUM(IF(R2:R5=0,(1-R6)^2,(R2:R5-R6)^2))</f>
        <v>60.438997611870683</v>
      </c>
      <c r="W12" s="6" cm="1">
        <f t="array" aca="1" ref="W12" ca="1">SUM(IF(W2:W5=0,(1-W6)^2,(W2:W5-W6)^2))</f>
        <v>6.1494236930041495E-5</v>
      </c>
      <c r="AB12" s="6" cm="1">
        <f t="array" aca="1" ref="AB12" ca="1">SUM(IF(AB2:AB5=0,(1-AB6)^2,(AB2:AB5-AB6)^2))</f>
        <v>1.6809551032772577E-5</v>
      </c>
    </row>
    <row r="13" spans="1:28">
      <c r="C13" s="9" t="s">
        <v>262</v>
      </c>
      <c r="H13" s="6">
        <f ca="1">H12/(4-1)</f>
        <v>1.5137071566161233E-5</v>
      </c>
      <c r="M13" s="6">
        <f ca="1">M12/(4-1)</f>
        <v>0.24817876684408466</v>
      </c>
      <c r="R13" s="6">
        <f ca="1">R12/(4-1)</f>
        <v>20.146332537290228</v>
      </c>
      <c r="W13" s="6">
        <f ca="1">W12/(4-1)</f>
        <v>2.0498078976680497E-5</v>
      </c>
      <c r="AB13" s="6">
        <f ca="1">AB12/(4-1)</f>
        <v>5.6031836775908588E-6</v>
      </c>
    </row>
    <row r="14" spans="1:28">
      <c r="C14" s="9" t="s">
        <v>263</v>
      </c>
      <c r="H14" s="6">
        <f ca="1">SQRT(H13)</f>
        <v>3.8906389663089062E-3</v>
      </c>
      <c r="M14" s="6">
        <f ca="1">SQRT(M13)</f>
        <v>0.49817543781692475</v>
      </c>
      <c r="R14" s="6">
        <f ca="1">SQRT(R13)</f>
        <v>4.4884666131419788</v>
      </c>
      <c r="W14" s="6">
        <f ca="1">SQRT(W13)</f>
        <v>4.5274804225618132E-3</v>
      </c>
      <c r="AB14" s="6">
        <f ca="1">SQRT(AB13)</f>
        <v>2.367104492326196E-3</v>
      </c>
    </row>
    <row r="15" spans="1:28">
      <c r="C15" s="9" t="s">
        <v>264</v>
      </c>
      <c r="H15" s="6">
        <f ca="1">R14</f>
        <v>4.4884666131419788</v>
      </c>
      <c r="M15" s="6">
        <f ca="1">R14</f>
        <v>4.4884666131419788</v>
      </c>
      <c r="R15" s="6">
        <f ca="1">R14</f>
        <v>4.4884666131419788</v>
      </c>
      <c r="W15" s="6">
        <f ca="1">R14</f>
        <v>4.4884666131419788</v>
      </c>
      <c r="AB15" s="6">
        <f ca="1">R14</f>
        <v>4.4884666131419788</v>
      </c>
    </row>
    <row r="16" spans="1:28">
      <c r="C16" s="9" t="s">
        <v>265</v>
      </c>
      <c r="H16" s="6">
        <f ca="1">H14/H15</f>
        <v>8.6680804418090877E-4</v>
      </c>
      <c r="M16" s="6">
        <f ca="1">M14/M15</f>
        <v>0.11099011772935884</v>
      </c>
      <c r="R16" s="6">
        <f ca="1">R14/R15</f>
        <v>1</v>
      </c>
      <c r="W16" s="6">
        <f ca="1">W14/W15</f>
        <v>1.0086920128369906E-3</v>
      </c>
      <c r="AB16" s="6">
        <f ca="1">AB14/AB15</f>
        <v>5.27374869046691E-4</v>
      </c>
    </row>
    <row r="17" spans="3:28">
      <c r="C17" s="9" t="s">
        <v>258</v>
      </c>
      <c r="H17" s="6">
        <f ca="1">1-H16</f>
        <v>0.99913319195581907</v>
      </c>
      <c r="M17" s="6">
        <f ca="1">1-M16</f>
        <v>0.88900988227064115</v>
      </c>
      <c r="R17" s="6">
        <f ca="1">1-R16</f>
        <v>0</v>
      </c>
      <c r="W17" s="6">
        <f ca="1">1-W16</f>
        <v>0.99899130798716296</v>
      </c>
      <c r="AB17" s="6">
        <f ca="1">1-AB16</f>
        <v>0.99947262513095336</v>
      </c>
    </row>
    <row r="18" spans="3:28">
      <c r="C18" s="9" t="s">
        <v>266</v>
      </c>
      <c r="F18" t="s">
        <v>255</v>
      </c>
      <c r="G18" cm="1">
        <f t="array" ref="G18">ROUND(STDEV(IF(G2:G5&gt;0,G2:G5)), 10)</f>
        <v>0</v>
      </c>
      <c r="H18" s="6" cm="1">
        <f t="array" aca="1" ref="H18" ca="1">ROUND(STDEV(IF(H2:H5&gt;0,H2:H5)), 10)</f>
        <v>6.0610743000000002E-3</v>
      </c>
      <c r="K18" t="s">
        <v>255</v>
      </c>
      <c r="L18" t="e" cm="1">
        <f t="array" ref="L18">ROUND(STDEV(IF(L2:L5&gt;0,L2:L5)), 10)</f>
        <v>#DIV/0!</v>
      </c>
      <c r="M18" s="6" t="e" cm="1">
        <f t="array" aca="1" ref="M18" ca="1">ROUND(STDEV(IF(M2:M5&gt;0,M2:M5)), 10)</f>
        <v>#DIV/0!</v>
      </c>
      <c r="P18" t="s">
        <v>255</v>
      </c>
      <c r="Q18" s="7" t="e" cm="1">
        <f t="array" ref="Q18">ROUND(STDEV(IF(Q2:Q5&gt;0,Q2:Q5)), 10)</f>
        <v>#DIV/0!</v>
      </c>
      <c r="R18" s="6" t="e" cm="1">
        <f t="array" aca="1" ref="R18" ca="1">SUM(1+ROUND(STDEV(IF(R2:R5&gt;0,R2:R5)), 10))</f>
        <v>#DIV/0!</v>
      </c>
      <c r="U18" t="s">
        <v>255</v>
      </c>
      <c r="V18" s="7" cm="1">
        <f t="array" ref="V18">ROUND(STDEV(IF(V2:V5&gt;0,V2:V5)), 10)</f>
        <v>0</v>
      </c>
      <c r="W18" s="6" cm="1">
        <f t="array" aca="1" ref="W18" ca="1">ROUND(STDEV(IF(W2:W5&gt;0,W2:W5)), 10)</f>
        <v>2.5303622E-3</v>
      </c>
      <c r="Z18" t="s">
        <v>255</v>
      </c>
      <c r="AA18" s="8" cm="1">
        <f t="array" ref="AA18">ROUND(STDEV(IF(AA2:AA5&gt;0,AA2:AA5)), 10)</f>
        <v>0</v>
      </c>
      <c r="AB18" s="6" cm="1">
        <f t="array" aca="1" ref="AB18" ca="1">ROUND(STDEV(IF(AB2:AB5&gt;0,AB2:AB5)), 10)</f>
        <v>2.3034873E-3</v>
      </c>
    </row>
    <row r="40" spans="19:26">
      <c r="S40">
        <f>COUNTIF(S2:S5,"1")</f>
        <v>2</v>
      </c>
      <c r="T40">
        <f t="shared" ref="T40:U40" si="5">COUNTIF(T2:T5,"1")</f>
        <v>0</v>
      </c>
      <c r="U40">
        <f t="shared" si="5"/>
        <v>0</v>
      </c>
      <c r="X40">
        <f>COUNTIF(X2:X5,"1")</f>
        <v>2</v>
      </c>
      <c r="Y40">
        <f t="shared" ref="Y40:Z40" si="6">COUNTIF(Y2:Y5,"1")</f>
        <v>0</v>
      </c>
      <c r="Z40">
        <f t="shared" si="6"/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B472D-6F13-4FF4-BA8D-521D0D059276}">
  <sheetPr codeName="Sheet14"/>
  <dimension ref="A1:AB40"/>
  <sheetViews>
    <sheetView zoomScaleNormal="100" workbookViewId="0">
      <pane ySplit="1" topLeftCell="A2" activePane="bottomLeft" state="frozen"/>
      <selection activeCell="B1" sqref="B1"/>
      <selection pane="bottomLeft" activeCell="P14" sqref="P14:P15"/>
    </sheetView>
  </sheetViews>
  <sheetFormatPr defaultRowHeight="13.8" outlineLevelCol="1"/>
  <cols>
    <col min="1" max="1" width="9.69921875" bestFit="1" customWidth="1"/>
    <col min="2" max="2" width="15.19921875" bestFit="1" customWidth="1"/>
    <col min="3" max="3" width="10.59765625" bestFit="1" customWidth="1"/>
    <col min="4" max="4" width="7.3984375" hidden="1" customWidth="1" outlineLevel="1"/>
    <col min="5" max="5" width="8.3984375" hidden="1" customWidth="1" outlineLevel="1"/>
    <col min="6" max="6" width="8.69921875" hidden="1" customWidth="1" outlineLevel="1"/>
    <col min="7" max="7" width="12.59765625" hidden="1" customWidth="1" outlineLevel="1"/>
    <col min="8" max="8" width="13.69921875" customWidth="1" collapsed="1"/>
    <col min="9" max="9" width="7.3984375" hidden="1" customWidth="1" outlineLevel="1"/>
    <col min="10" max="10" width="8.3984375" hidden="1" customWidth="1" outlineLevel="1"/>
    <col min="11" max="11" width="8.69921875" hidden="1" customWidth="1" outlineLevel="1"/>
    <col min="12" max="12" width="12.59765625" hidden="1" customWidth="1" outlineLevel="1"/>
    <col min="13" max="13" width="15.59765625" customWidth="1" collapsed="1"/>
    <col min="14" max="14" width="7.3984375" hidden="1" customWidth="1" outlineLevel="1"/>
    <col min="15" max="15" width="8.3984375" hidden="1" customWidth="1" outlineLevel="1"/>
    <col min="16" max="16" width="8.69921875" hidden="1" customWidth="1" outlineLevel="1"/>
    <col min="17" max="17" width="12.59765625" hidden="1" customWidth="1" outlineLevel="1"/>
    <col min="18" max="18" width="12.59765625" customWidth="1" collapsed="1"/>
    <col min="19" max="19" width="7.3984375" hidden="1" customWidth="1" outlineLevel="1"/>
    <col min="20" max="20" width="8.3984375" hidden="1" customWidth="1" outlineLevel="1"/>
    <col min="21" max="21" width="8.69921875" hidden="1" customWidth="1" outlineLevel="1"/>
    <col min="22" max="22" width="12.59765625" hidden="1" customWidth="1" outlineLevel="1"/>
    <col min="23" max="23" width="12.59765625" customWidth="1" collapsed="1"/>
    <col min="24" max="24" width="7.3984375" hidden="1" customWidth="1" outlineLevel="1"/>
    <col min="25" max="25" width="8.3984375" hidden="1" customWidth="1" outlineLevel="1"/>
    <col min="26" max="26" width="8.69921875" hidden="1" customWidth="1" outlineLevel="1"/>
    <col min="27" max="27" width="12.59765625" hidden="1" customWidth="1" outlineLevel="1"/>
    <col min="28" max="28" width="12.09765625" customWidth="1" collapsed="1"/>
  </cols>
  <sheetData>
    <row r="1" spans="1:28" ht="43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7</v>
      </c>
      <c r="I1" t="s">
        <v>3</v>
      </c>
      <c r="J1" t="s">
        <v>4</v>
      </c>
      <c r="K1" t="s">
        <v>5</v>
      </c>
      <c r="L1" s="3" t="s">
        <v>8</v>
      </c>
      <c r="M1" s="3" t="s">
        <v>9</v>
      </c>
      <c r="N1" t="s">
        <v>3</v>
      </c>
      <c r="O1" t="s">
        <v>4</v>
      </c>
      <c r="P1" t="s">
        <v>5</v>
      </c>
      <c r="Q1" s="3" t="s">
        <v>10</v>
      </c>
      <c r="R1" s="3" t="s">
        <v>11</v>
      </c>
      <c r="S1" t="s">
        <v>3</v>
      </c>
      <c r="T1" t="s">
        <v>4</v>
      </c>
      <c r="U1" t="s">
        <v>5</v>
      </c>
      <c r="V1" s="4" t="s">
        <v>12</v>
      </c>
      <c r="W1" s="4" t="s">
        <v>13</v>
      </c>
      <c r="X1" t="s">
        <v>3</v>
      </c>
      <c r="Y1" t="s">
        <v>4</v>
      </c>
      <c r="Z1" t="s">
        <v>5</v>
      </c>
      <c r="AA1" s="4" t="s">
        <v>14</v>
      </c>
      <c r="AB1" s="5" t="s">
        <v>15</v>
      </c>
    </row>
    <row r="2" spans="1:28">
      <c r="A2" t="s">
        <v>153</v>
      </c>
      <c r="B2" t="s">
        <v>17</v>
      </c>
      <c r="C2">
        <v>1</v>
      </c>
      <c r="D2" s="1">
        <v>1</v>
      </c>
      <c r="G2" cm="1">
        <f t="array" ref="G2">IF(AND(D$2=1,D$2=D$3:D$6),$C2,0)</f>
        <v>1</v>
      </c>
      <c r="H2" s="2">
        <f t="shared" ref="H2:H15" ca="1" si="0">G2*(0.99+0.02*RAND())</f>
        <v>0.99120791233360617</v>
      </c>
      <c r="I2" s="1"/>
      <c r="L2" cm="1">
        <f t="array" ref="L2">IF(AND(I$2=1,I$2=I$3:I$6),$C2,0)</f>
        <v>0</v>
      </c>
      <c r="M2" s="2">
        <f t="shared" ref="M2:M15" ca="1" si="1">L2*(0.99+0.02*RAND())</f>
        <v>0</v>
      </c>
      <c r="N2" s="1"/>
      <c r="Q2" cm="1">
        <f t="array" ref="Q2">IF(AND(N$2=1,N$2=N$3:N$6),$C2,0)</f>
        <v>0</v>
      </c>
      <c r="R2" s="2">
        <f t="shared" ref="R2:R15" ca="1" si="2">Q2*(0.99+0.02*RAND())</f>
        <v>0</v>
      </c>
      <c r="S2" s="1">
        <v>1</v>
      </c>
      <c r="V2" cm="1">
        <f t="array" ref="V2">IF(AND(S$2=1,S$2=S$3:S$6),$C2,0)</f>
        <v>1</v>
      </c>
      <c r="W2" s="2">
        <f t="shared" ref="W2:W15" ca="1" si="3">V2*(0.99+0.02*RAND())</f>
        <v>1.0028378986684159</v>
      </c>
      <c r="X2" s="1"/>
      <c r="AA2" cm="1">
        <f t="array" ref="AA2">IF(AND(X$2=1,X$2=X$3:X$6),$C2,0)</f>
        <v>0</v>
      </c>
      <c r="AB2" s="2">
        <f t="shared" ref="AB2:AB15" ca="1" si="4">AA2*(0.99+0.02*RAND())</f>
        <v>0</v>
      </c>
    </row>
    <row r="3" spans="1:28">
      <c r="A3" t="s">
        <v>154</v>
      </c>
      <c r="B3" t="s">
        <v>17</v>
      </c>
      <c r="C3">
        <v>1</v>
      </c>
      <c r="D3" s="1">
        <v>1</v>
      </c>
      <c r="G3" cm="1">
        <f t="array" ref="G3">IF(AND(D$2=1,D$2=D$3:D$6),$C3,0)</f>
        <v>1</v>
      </c>
      <c r="H3" s="2">
        <f t="shared" ca="1" si="0"/>
        <v>0.99577421690478729</v>
      </c>
      <c r="I3" s="1"/>
      <c r="L3" cm="1">
        <f t="array" ref="L3">IF(AND(I$2=1,I$2=I$3:I$6),$C3,0)</f>
        <v>0</v>
      </c>
      <c r="M3" s="2">
        <f t="shared" ca="1" si="1"/>
        <v>0</v>
      </c>
      <c r="N3" s="1"/>
      <c r="Q3" cm="1">
        <f t="array" ref="Q3">IF(AND(N$2=1,N$2=N$3:N$6),$C3,0)</f>
        <v>0</v>
      </c>
      <c r="R3" s="2">
        <f t="shared" ca="1" si="2"/>
        <v>0</v>
      </c>
      <c r="S3" s="1">
        <v>1</v>
      </c>
      <c r="V3" cm="1">
        <f t="array" ref="V3">IF(AND(S$2=1,S$2=S$3:S$6),$C3,0)</f>
        <v>1</v>
      </c>
      <c r="W3" s="2">
        <f t="shared" ca="1" si="3"/>
        <v>0.99309063602147762</v>
      </c>
      <c r="X3" s="1"/>
      <c r="AA3" cm="1">
        <f t="array" ref="AA3">IF(AND(X$2=1,X$2=X$3:X$6),$C3,0)</f>
        <v>0</v>
      </c>
      <c r="AB3" s="2">
        <f t="shared" ca="1" si="4"/>
        <v>0</v>
      </c>
    </row>
    <row r="4" spans="1:28">
      <c r="A4" t="s">
        <v>155</v>
      </c>
      <c r="B4" t="s">
        <v>17</v>
      </c>
      <c r="C4">
        <v>1</v>
      </c>
      <c r="D4" s="1">
        <v>1</v>
      </c>
      <c r="G4" cm="1">
        <f t="array" ref="G4">IF(AND(D$2=1,D$2=D$3:D$6),$C4,0)</f>
        <v>1</v>
      </c>
      <c r="H4" s="2">
        <f t="shared" ca="1" si="0"/>
        <v>1.0070816824450941</v>
      </c>
      <c r="I4" s="1"/>
      <c r="L4" cm="1">
        <f t="array" ref="L4">IF(AND(I$2=1,I$2=I$3:I$6),$C4,0)</f>
        <v>0</v>
      </c>
      <c r="M4" s="2">
        <f t="shared" ca="1" si="1"/>
        <v>0</v>
      </c>
      <c r="N4" s="1"/>
      <c r="Q4" cm="1">
        <f t="array" ref="Q4">IF(AND(N$2=1,N$2=N$3:N$6),$C4,0)</f>
        <v>0</v>
      </c>
      <c r="R4" s="2">
        <f t="shared" ca="1" si="2"/>
        <v>0</v>
      </c>
      <c r="S4" s="1">
        <v>1</v>
      </c>
      <c r="V4" cm="1">
        <f t="array" ref="V4">IF(AND(S$2=1,S$2=S$3:S$6),$C4,0)</f>
        <v>1</v>
      </c>
      <c r="W4" s="2">
        <f t="shared" ca="1" si="3"/>
        <v>0.99443140040226907</v>
      </c>
      <c r="X4" s="1"/>
      <c r="AA4" cm="1">
        <f t="array" ref="AA4">IF(AND(X$2=1,X$2=X$3:X$6),$C4,0)</f>
        <v>0</v>
      </c>
      <c r="AB4" s="2">
        <f t="shared" ca="1" si="4"/>
        <v>0</v>
      </c>
    </row>
    <row r="5" spans="1:28">
      <c r="A5" t="s">
        <v>156</v>
      </c>
      <c r="B5" t="s">
        <v>17</v>
      </c>
      <c r="C5">
        <v>1</v>
      </c>
      <c r="D5" s="1">
        <v>1</v>
      </c>
      <c r="G5" cm="1">
        <f t="array" ref="G5">IF(AND(D$2=1,D$2=D$3:D$6),$C5,0)</f>
        <v>1</v>
      </c>
      <c r="H5" s="2">
        <f t="shared" ca="1" si="0"/>
        <v>1.0004431005785981</v>
      </c>
      <c r="I5" s="1"/>
      <c r="L5" cm="1">
        <f t="array" ref="L5">IF(AND(I$2=1,I$2=I$3:I$6),$C5,0)</f>
        <v>0</v>
      </c>
      <c r="M5" s="2">
        <f t="shared" ca="1" si="1"/>
        <v>0</v>
      </c>
      <c r="N5" s="1"/>
      <c r="Q5" cm="1">
        <f t="array" ref="Q5">IF(AND(N$2=1,N$2=N$3:N$6),$C5,0)</f>
        <v>0</v>
      </c>
      <c r="R5" s="2">
        <f t="shared" ca="1" si="2"/>
        <v>0</v>
      </c>
      <c r="S5" s="1">
        <v>1</v>
      </c>
      <c r="V5" cm="1">
        <f t="array" ref="V5">IF(AND(S$2=1,S$2=S$3:S$6),$C5,0)</f>
        <v>1</v>
      </c>
      <c r="W5" s="2">
        <f t="shared" ca="1" si="3"/>
        <v>0.99799530385388924</v>
      </c>
      <c r="X5" s="1"/>
      <c r="AA5" cm="1">
        <f t="array" ref="AA5">IF(AND(X$2=1,X$2=X$3:X$6),$C5,0)</f>
        <v>0</v>
      </c>
      <c r="AB5" s="2">
        <f t="shared" ca="1" si="4"/>
        <v>0</v>
      </c>
    </row>
    <row r="6" spans="1:28">
      <c r="A6" t="s">
        <v>157</v>
      </c>
      <c r="B6" t="s">
        <v>17</v>
      </c>
      <c r="C6">
        <v>1</v>
      </c>
      <c r="D6" s="1">
        <v>1</v>
      </c>
      <c r="G6" cm="1">
        <f t="array" ref="G6">IF(AND(D$2=1,D$2=D$3:D$6),$C6,0)</f>
        <v>1</v>
      </c>
      <c r="H6" s="2">
        <f t="shared" ca="1" si="0"/>
        <v>1.0026814372026513</v>
      </c>
      <c r="I6" s="1"/>
      <c r="L6" cm="1">
        <f t="array" ref="L6">IF(AND(I$2=1,I$2=I$3:I$6),$C6,0)</f>
        <v>0</v>
      </c>
      <c r="M6" s="2">
        <f t="shared" ca="1" si="1"/>
        <v>0</v>
      </c>
      <c r="N6" s="1"/>
      <c r="Q6" cm="1">
        <f t="array" ref="Q6">IF(AND(N$2=1,N$2=N$3:N$6),$C6,0)</f>
        <v>0</v>
      </c>
      <c r="R6" s="2">
        <f t="shared" ca="1" si="2"/>
        <v>0</v>
      </c>
      <c r="S6" s="1">
        <v>1</v>
      </c>
      <c r="V6" cm="1">
        <f t="array" ref="V6">IF(AND(S$2=1,S$2=S$3:S$6),$C6,0)</f>
        <v>1</v>
      </c>
      <c r="W6" s="2">
        <f t="shared" ca="1" si="3"/>
        <v>1.0098993480083045</v>
      </c>
      <c r="X6" s="1"/>
      <c r="AA6" cm="1">
        <f t="array" ref="AA6">IF(AND(X$2=1,X$2=X$3:X$6),$C6,0)</f>
        <v>0</v>
      </c>
      <c r="AB6" s="2">
        <f t="shared" ca="1" si="4"/>
        <v>0</v>
      </c>
    </row>
    <row r="7" spans="1:28">
      <c r="A7" t="s">
        <v>158</v>
      </c>
      <c r="B7" t="s">
        <v>24</v>
      </c>
      <c r="C7">
        <v>2</v>
      </c>
      <c r="D7" s="1"/>
      <c r="G7" cm="1">
        <f t="array" ref="G7">IF(AND(E$7=1,E$7=E$8:E$11),$C7,0)</f>
        <v>0</v>
      </c>
      <c r="H7" s="2">
        <f t="shared" ca="1" si="0"/>
        <v>0</v>
      </c>
      <c r="I7" s="1"/>
      <c r="J7">
        <v>1</v>
      </c>
      <c r="L7" cm="1">
        <f t="array" ref="L7">IF(AND(J$7=1,J$7=J$8:J$11),$C7,0)</f>
        <v>2</v>
      </c>
      <c r="M7" s="2">
        <f t="shared" ca="1" si="1"/>
        <v>2.0191885232367932</v>
      </c>
      <c r="N7" s="1"/>
      <c r="Q7" cm="1">
        <f t="array" ref="Q7">IF(AND(O$7=1,O$7=O$8:O$11),$C7,0)</f>
        <v>0</v>
      </c>
      <c r="R7" s="2">
        <f t="shared" ca="1" si="2"/>
        <v>0</v>
      </c>
      <c r="S7" s="1"/>
      <c r="V7" cm="1">
        <f t="array" ref="V7">IF(AND(T$7=1,T$7=T$8:T$11),$C7,0)</f>
        <v>0</v>
      </c>
      <c r="W7" s="2">
        <f t="shared" ca="1" si="3"/>
        <v>0</v>
      </c>
      <c r="X7" s="1"/>
      <c r="Y7">
        <v>1</v>
      </c>
      <c r="AA7" cm="1">
        <f t="array" ref="AA7">IF(AND(Y$7=1,Y$7=Y$8:Y$11),$C7,0)</f>
        <v>2</v>
      </c>
      <c r="AB7" s="2">
        <f t="shared" ca="1" si="4"/>
        <v>1.9964670238304252</v>
      </c>
    </row>
    <row r="8" spans="1:28">
      <c r="A8" t="s">
        <v>159</v>
      </c>
      <c r="B8" t="s">
        <v>24</v>
      </c>
      <c r="C8">
        <v>2</v>
      </c>
      <c r="D8" s="1"/>
      <c r="G8" cm="1">
        <f t="array" ref="G8">IF(AND(E$7=1,E$7=E$8:E$11),$C8,0)</f>
        <v>0</v>
      </c>
      <c r="H8" s="2">
        <f t="shared" ca="1" si="0"/>
        <v>0</v>
      </c>
      <c r="I8" s="1"/>
      <c r="J8">
        <v>1</v>
      </c>
      <c r="L8" cm="1">
        <f t="array" ref="L8">IF(AND(J$7=1,J$7=J$8:J$11),$C8,0)</f>
        <v>2</v>
      </c>
      <c r="M8" s="2">
        <f t="shared" ca="1" si="1"/>
        <v>1.9895450535707333</v>
      </c>
      <c r="N8" s="1"/>
      <c r="Q8" cm="1">
        <f t="array" ref="Q8">IF(AND(O$7=1,O$7=O$8:O$11),$C8,0)</f>
        <v>0</v>
      </c>
      <c r="R8" s="2">
        <f t="shared" ca="1" si="2"/>
        <v>0</v>
      </c>
      <c r="S8" s="1"/>
      <c r="V8" cm="1">
        <f t="array" ref="V8">IF(AND(T$7=1,T$7=T$8:T$11),$C8,0)</f>
        <v>0</v>
      </c>
      <c r="W8" s="2">
        <f t="shared" ca="1" si="3"/>
        <v>0</v>
      </c>
      <c r="X8" s="1"/>
      <c r="Y8">
        <v>1</v>
      </c>
      <c r="AA8" cm="1">
        <f t="array" ref="AA8">IF(AND(Y$7=1,Y$7=Y$8:Y$11),$C8,0)</f>
        <v>2</v>
      </c>
      <c r="AB8" s="2">
        <f t="shared" ca="1" si="4"/>
        <v>2.0091909398031444</v>
      </c>
    </row>
    <row r="9" spans="1:28">
      <c r="A9" t="s">
        <v>160</v>
      </c>
      <c r="B9" t="s">
        <v>24</v>
      </c>
      <c r="C9">
        <v>2</v>
      </c>
      <c r="D9" s="1"/>
      <c r="G9" cm="1">
        <f t="array" ref="G9">IF(AND(E$7=1,E$7=E$8:E$11),$C9,0)</f>
        <v>0</v>
      </c>
      <c r="H9" s="2">
        <f t="shared" ca="1" si="0"/>
        <v>0</v>
      </c>
      <c r="I9" s="1"/>
      <c r="J9">
        <v>1</v>
      </c>
      <c r="L9" cm="1">
        <f t="array" ref="L9">IF(AND(J$7=1,J$7=J$8:J$11),$C9,0)</f>
        <v>2</v>
      </c>
      <c r="M9" s="2">
        <f t="shared" ca="1" si="1"/>
        <v>1.9824891724468858</v>
      </c>
      <c r="N9" s="1"/>
      <c r="Q9" cm="1">
        <f t="array" ref="Q9">IF(AND(O$7=1,O$7=O$8:O$11),$C9,0)</f>
        <v>0</v>
      </c>
      <c r="R9" s="2">
        <f t="shared" ca="1" si="2"/>
        <v>0</v>
      </c>
      <c r="S9" s="1"/>
      <c r="V9" cm="1">
        <f t="array" ref="V9">IF(AND(T$7=1,T$7=T$8:T$11),$C9,0)</f>
        <v>0</v>
      </c>
      <c r="W9" s="2">
        <f t="shared" ca="1" si="3"/>
        <v>0</v>
      </c>
      <c r="X9" s="1"/>
      <c r="Y9">
        <v>1</v>
      </c>
      <c r="AA9" cm="1">
        <f t="array" ref="AA9">IF(AND(Y$7=1,Y$7=Y$8:Y$11),$C9,0)</f>
        <v>2</v>
      </c>
      <c r="AB9" s="2">
        <f t="shared" ca="1" si="4"/>
        <v>2.0107931146274467</v>
      </c>
    </row>
    <row r="10" spans="1:28">
      <c r="A10" t="s">
        <v>161</v>
      </c>
      <c r="B10" t="s">
        <v>24</v>
      </c>
      <c r="C10">
        <v>2</v>
      </c>
      <c r="D10" s="1"/>
      <c r="G10" cm="1">
        <f t="array" ref="G10">IF(AND(E$7=1,E$7=E$8:E$11),$C10,0)</f>
        <v>0</v>
      </c>
      <c r="H10" s="2">
        <f t="shared" ca="1" si="0"/>
        <v>0</v>
      </c>
      <c r="I10" s="1"/>
      <c r="J10">
        <v>1</v>
      </c>
      <c r="L10" cm="1">
        <f t="array" ref="L10">IF(AND(J$7=1,J$7=J$8:J$11),$C10,0)</f>
        <v>2</v>
      </c>
      <c r="M10" s="2">
        <f t="shared" ca="1" si="1"/>
        <v>2.0030845915519948</v>
      </c>
      <c r="N10" s="1"/>
      <c r="Q10" cm="1">
        <f t="array" ref="Q10">IF(AND(O$7=1,O$7=O$8:O$11),$C10,0)</f>
        <v>0</v>
      </c>
      <c r="R10" s="2">
        <f t="shared" ca="1" si="2"/>
        <v>0</v>
      </c>
      <c r="S10" s="1"/>
      <c r="V10" cm="1">
        <f t="array" ref="V10">IF(AND(T$7=1,T$7=T$8:T$11),$C10,0)</f>
        <v>0</v>
      </c>
      <c r="W10" s="2">
        <f t="shared" ca="1" si="3"/>
        <v>0</v>
      </c>
      <c r="X10" s="1"/>
      <c r="Y10">
        <v>1</v>
      </c>
      <c r="AA10" cm="1">
        <f t="array" ref="AA10">IF(AND(Y$7=1,Y$7=Y$8:Y$11),$C10,0)</f>
        <v>2</v>
      </c>
      <c r="AB10" s="2">
        <f t="shared" ca="1" si="4"/>
        <v>1.9818945192242852</v>
      </c>
    </row>
    <row r="11" spans="1:28">
      <c r="A11" t="s">
        <v>162</v>
      </c>
      <c r="B11" t="s">
        <v>24</v>
      </c>
      <c r="C11">
        <v>2</v>
      </c>
      <c r="D11" s="1"/>
      <c r="G11" cm="1">
        <f t="array" ref="G11">IF(AND(E$7=1,E$7=E$8:E$11),$C11,0)</f>
        <v>0</v>
      </c>
      <c r="H11" s="2">
        <f t="shared" ca="1" si="0"/>
        <v>0</v>
      </c>
      <c r="I11" s="1"/>
      <c r="J11">
        <v>1</v>
      </c>
      <c r="L11" cm="1">
        <f t="array" ref="L11">IF(AND(J$7=1,J$7=J$8:J$11),$C11,0)</f>
        <v>2</v>
      </c>
      <c r="M11" s="2">
        <f t="shared" ca="1" si="1"/>
        <v>1.9913925024705901</v>
      </c>
      <c r="N11" s="1"/>
      <c r="Q11" cm="1">
        <f t="array" ref="Q11">IF(AND(O$7=1,O$7=O$8:O$11),$C11,0)</f>
        <v>0</v>
      </c>
      <c r="R11" s="2">
        <f t="shared" ca="1" si="2"/>
        <v>0</v>
      </c>
      <c r="S11" s="1"/>
      <c r="V11" cm="1">
        <f t="array" ref="V11">IF(AND(T$7=1,T$7=T$8:T$11),$C11,0)</f>
        <v>0</v>
      </c>
      <c r="W11" s="2">
        <f t="shared" ca="1" si="3"/>
        <v>0</v>
      </c>
      <c r="X11" s="1"/>
      <c r="Y11">
        <v>1</v>
      </c>
      <c r="AA11" cm="1">
        <f t="array" ref="AA11">IF(AND(Y$7=1,Y$7=Y$8:Y$11),$C11,0)</f>
        <v>2</v>
      </c>
      <c r="AB11" s="2">
        <f t="shared" ca="1" si="4"/>
        <v>2.0121753739445021</v>
      </c>
    </row>
    <row r="12" spans="1:28">
      <c r="A12" t="s">
        <v>163</v>
      </c>
      <c r="B12" t="s">
        <v>27</v>
      </c>
      <c r="C12">
        <v>8</v>
      </c>
      <c r="D12" s="1"/>
      <c r="G12">
        <f>IF(F12=1,$C12,0)</f>
        <v>0</v>
      </c>
      <c r="H12" s="2">
        <f t="shared" ca="1" si="0"/>
        <v>0</v>
      </c>
      <c r="I12" s="1"/>
      <c r="L12">
        <f t="shared" ref="L12:L15" si="5">IF(K12=1,$C12,0)</f>
        <v>0</v>
      </c>
      <c r="M12" s="2">
        <f t="shared" ca="1" si="1"/>
        <v>0</v>
      </c>
      <c r="N12" s="1"/>
      <c r="Q12">
        <f t="shared" ref="Q12:Q15" si="6">IF(P12=1,$C12,0)</f>
        <v>0</v>
      </c>
      <c r="R12" s="2">
        <f t="shared" ca="1" si="2"/>
        <v>0</v>
      </c>
      <c r="S12" s="1"/>
      <c r="V12">
        <f t="shared" ref="V12:V15" si="7">IF(U12=1,$C12,0)</f>
        <v>0</v>
      </c>
      <c r="W12" s="2">
        <f t="shared" ca="1" si="3"/>
        <v>0</v>
      </c>
      <c r="X12" s="1"/>
      <c r="AA12">
        <f t="shared" ref="AA12:AA15" si="8">IF(Z12=1,$C12,0)</f>
        <v>0</v>
      </c>
      <c r="AB12" s="2">
        <f t="shared" ca="1" si="4"/>
        <v>0</v>
      </c>
    </row>
    <row r="13" spans="1:28">
      <c r="A13" t="s">
        <v>164</v>
      </c>
      <c r="B13" t="s">
        <v>27</v>
      </c>
      <c r="C13">
        <v>6</v>
      </c>
      <c r="D13" s="1"/>
      <c r="G13">
        <f>IF(F13=1,$C13,0)</f>
        <v>0</v>
      </c>
      <c r="H13" s="2">
        <f t="shared" ca="1" si="0"/>
        <v>0</v>
      </c>
      <c r="I13" s="1"/>
      <c r="L13">
        <f t="shared" si="5"/>
        <v>0</v>
      </c>
      <c r="M13" s="2">
        <f t="shared" ca="1" si="1"/>
        <v>0</v>
      </c>
      <c r="N13" s="1"/>
      <c r="P13">
        <v>1</v>
      </c>
      <c r="Q13">
        <f t="shared" si="6"/>
        <v>6</v>
      </c>
      <c r="R13" s="2">
        <f t="shared" ca="1" si="2"/>
        <v>6.034436130273849</v>
      </c>
      <c r="S13" s="1"/>
      <c r="V13">
        <f t="shared" si="7"/>
        <v>0</v>
      </c>
      <c r="W13" s="2">
        <f t="shared" ca="1" si="3"/>
        <v>0</v>
      </c>
      <c r="X13" s="1"/>
      <c r="AA13">
        <f t="shared" si="8"/>
        <v>0</v>
      </c>
      <c r="AB13" s="2">
        <f t="shared" ca="1" si="4"/>
        <v>0</v>
      </c>
    </row>
    <row r="14" spans="1:28">
      <c r="A14" t="s">
        <v>165</v>
      </c>
      <c r="B14" t="s">
        <v>27</v>
      </c>
      <c r="C14">
        <v>10</v>
      </c>
      <c r="D14" s="1"/>
      <c r="G14">
        <f>IF(F14=1,$C14,0)</f>
        <v>0</v>
      </c>
      <c r="H14" s="2">
        <f t="shared" ca="1" si="0"/>
        <v>0</v>
      </c>
      <c r="I14" s="1"/>
      <c r="L14">
        <f t="shared" si="5"/>
        <v>0</v>
      </c>
      <c r="M14" s="2">
        <f t="shared" ca="1" si="1"/>
        <v>0</v>
      </c>
      <c r="N14" s="1"/>
      <c r="Q14">
        <f t="shared" si="6"/>
        <v>0</v>
      </c>
      <c r="R14" s="2">
        <f t="shared" ca="1" si="2"/>
        <v>0</v>
      </c>
      <c r="S14" s="1"/>
      <c r="V14">
        <f t="shared" si="7"/>
        <v>0</v>
      </c>
      <c r="W14" s="2">
        <f t="shared" ca="1" si="3"/>
        <v>0</v>
      </c>
      <c r="X14" s="1"/>
      <c r="AA14">
        <f t="shared" si="8"/>
        <v>0</v>
      </c>
      <c r="AB14" s="2">
        <f t="shared" ca="1" si="4"/>
        <v>0</v>
      </c>
    </row>
    <row r="15" spans="1:28">
      <c r="A15" t="s">
        <v>166</v>
      </c>
      <c r="B15" t="s">
        <v>27</v>
      </c>
      <c r="C15">
        <v>8</v>
      </c>
      <c r="D15" s="1"/>
      <c r="G15">
        <f>IF(F15=1,$C15,0)</f>
        <v>0</v>
      </c>
      <c r="H15" s="2">
        <f t="shared" ca="1" si="0"/>
        <v>0</v>
      </c>
      <c r="I15" s="1"/>
      <c r="L15">
        <f t="shared" si="5"/>
        <v>0</v>
      </c>
      <c r="M15" s="2">
        <f t="shared" ca="1" si="1"/>
        <v>0</v>
      </c>
      <c r="N15" s="1"/>
      <c r="Q15">
        <f t="shared" si="6"/>
        <v>0</v>
      </c>
      <c r="R15" s="2">
        <f t="shared" ca="1" si="2"/>
        <v>0</v>
      </c>
      <c r="S15" s="1"/>
      <c r="V15">
        <f t="shared" si="7"/>
        <v>0</v>
      </c>
      <c r="W15" s="2">
        <f t="shared" ca="1" si="3"/>
        <v>0</v>
      </c>
      <c r="X15" s="1"/>
      <c r="AA15">
        <f t="shared" si="8"/>
        <v>0</v>
      </c>
      <c r="AB15" s="2">
        <f t="shared" ca="1" si="4"/>
        <v>0</v>
      </c>
    </row>
    <row r="16" spans="1:28">
      <c r="C16" s="9" t="s">
        <v>254</v>
      </c>
      <c r="H16" s="6" cm="1">
        <f t="array" aca="1" ref="H16" ca="1">AVERAGE(IF(H2:H15=0,1,H2:H15))</f>
        <v>0.99979916781890987</v>
      </c>
      <c r="M16" s="6" cm="1">
        <f t="array" aca="1" ref="M16" ca="1">AVERAGE(IF(M2:M15=0,1,M2:M15))</f>
        <v>1.3561214173769283</v>
      </c>
      <c r="Q16" s="7"/>
      <c r="R16" s="6" cm="1">
        <f t="array" aca="1" ref="R16" ca="1">AVERAGE(IF(R2:R15=0,1,R2:R15))</f>
        <v>1.3596025807338463</v>
      </c>
      <c r="V16" s="2"/>
      <c r="W16" s="6" cm="1">
        <f t="array" aca="1" ref="W16" ca="1">AVERAGE(IF(W2:W15=0,1,W2:W15))</f>
        <v>0.99987532763959686</v>
      </c>
      <c r="AA16" s="8"/>
      <c r="AB16" s="6" cm="1">
        <f t="array" aca="1" ref="AB16" ca="1">AVERAGE(IF(AB2:AB15=0,1,AB2:AB15))</f>
        <v>1.3578943551021287</v>
      </c>
    </row>
    <row r="17" spans="3:28">
      <c r="C17" s="9" t="s">
        <v>259</v>
      </c>
      <c r="H17" s="6">
        <v>1</v>
      </c>
      <c r="M17" s="6">
        <v>1</v>
      </c>
      <c r="Q17" s="7"/>
      <c r="R17" s="6">
        <v>1</v>
      </c>
      <c r="V17" s="2"/>
      <c r="W17" s="6">
        <v>1</v>
      </c>
      <c r="AA17" s="8"/>
      <c r="AB17" s="6">
        <v>1</v>
      </c>
    </row>
    <row r="18" spans="3:28">
      <c r="C18" s="9" t="s">
        <v>260</v>
      </c>
      <c r="H18" s="6" cm="1">
        <f t="array" ref="H18">SUM($C2:$C15/14)</f>
        <v>3.3571428571428568</v>
      </c>
      <c r="M18" s="6">
        <f>H18</f>
        <v>3.3571428571428568</v>
      </c>
      <c r="Q18" s="7"/>
      <c r="R18" s="6">
        <f>H18</f>
        <v>3.3571428571428568</v>
      </c>
      <c r="V18" s="2"/>
      <c r="W18" s="6">
        <f>H18</f>
        <v>3.3571428571428568</v>
      </c>
      <c r="AA18" s="8"/>
      <c r="AB18" s="6">
        <f>H18</f>
        <v>3.3571428571428568</v>
      </c>
    </row>
    <row r="19" spans="3:28">
      <c r="C19" s="9" t="s">
        <v>256</v>
      </c>
      <c r="H19" s="6">
        <f ca="1">SUM((H16-H17)/(H18-H17))</f>
        <v>-8.5201531371569046E-5</v>
      </c>
      <c r="M19" s="6">
        <f ca="1">SUM((M16-M17)/(M18-M17))</f>
        <v>0.15108181343263627</v>
      </c>
      <c r="R19" s="6">
        <f ca="1">SUM((R16-R17)/(R18-R17))</f>
        <v>0.15255867061435907</v>
      </c>
      <c r="W19" s="6">
        <f ca="1">SUM((W16-W17)/(W18-W17))</f>
        <v>-5.2891304413455088E-5</v>
      </c>
      <c r="AB19" s="6">
        <f ca="1">SUM((AB16-AB17)/(AB18-AB17))</f>
        <v>0.15183396883120617</v>
      </c>
    </row>
    <row r="20" spans="3:28">
      <c r="C20" s="9" t="s">
        <v>257</v>
      </c>
      <c r="H20" s="6">
        <f ca="1">1-H19</f>
        <v>1.0000852015313715</v>
      </c>
      <c r="M20" s="6">
        <f ca="1">1-M19</f>
        <v>0.84891818656736373</v>
      </c>
      <c r="R20" s="6">
        <f ca="1">1-R19</f>
        <v>0.84744132938564087</v>
      </c>
      <c r="W20" s="6">
        <f ca="1">1-W19</f>
        <v>1.0000528913044135</v>
      </c>
      <c r="AB20" s="6">
        <f ca="1">1-AB19</f>
        <v>0.84816603116879385</v>
      </c>
    </row>
    <row r="21" spans="3:28">
      <c r="C21" s="9"/>
      <c r="H21" s="6"/>
      <c r="M21" s="6"/>
      <c r="R21" s="6"/>
      <c r="W21" s="6"/>
      <c r="AB21" s="6"/>
    </row>
    <row r="22" spans="3:28">
      <c r="C22" s="9" t="s">
        <v>261</v>
      </c>
      <c r="H22" s="6" cm="1">
        <f t="array" aca="1" ref="H22" ca="1">SUM(IF(H2:H15=0,(1-H16)^2,(H2:H15-H16)^2))</f>
        <v>1.5213004823955034E-4</v>
      </c>
      <c r="M22" s="6" cm="1">
        <f t="array" aca="1" ref="M22" ca="1">SUM(IF(M2:M15=0,(1-M16)^2,(M2:M15-M16)^2))</f>
        <v>3.1967529298794646</v>
      </c>
      <c r="R22" s="6" cm="1">
        <f t="array" aca="1" ref="R22" ca="1">SUM(IF(R2:R15=0,(1-R16)^2,(R2:R15-R16)^2))</f>
        <v>23.535150924820528</v>
      </c>
      <c r="W22" s="6" cm="1">
        <f t="array" aca="1" ref="W22" ca="1">SUM(IF(W2:W15=0,(1-W16)^2,(W2:W15-W16)^2))</f>
        <v>1.8860057378322303E-4</v>
      </c>
      <c r="AB22" s="6" cm="1">
        <f t="array" aca="1" ref="AB22" ca="1">SUM(IF(AB2:AB15=0,(1-AB16)^2,(AB2:AB15-AB16)^2))</f>
        <v>3.2284942658472953</v>
      </c>
    </row>
    <row r="23" spans="3:28">
      <c r="C23" s="9" t="s">
        <v>262</v>
      </c>
      <c r="H23" s="6">
        <f ca="1">H22/(14-1)</f>
        <v>1.1702311403042334E-5</v>
      </c>
      <c r="M23" s="6">
        <f ca="1">M22/(14-1)</f>
        <v>0.24590407152918958</v>
      </c>
      <c r="R23" s="6">
        <f ca="1">R22/(14-1)</f>
        <v>1.8103962249861945</v>
      </c>
      <c r="W23" s="6">
        <f ca="1">W22/(14-1)</f>
        <v>1.450773644486331E-5</v>
      </c>
      <c r="AB23" s="6">
        <f ca="1">AB22/(14-1)</f>
        <v>0.24834571275748424</v>
      </c>
    </row>
    <row r="24" spans="3:28">
      <c r="C24" s="9" t="s">
        <v>263</v>
      </c>
      <c r="H24" s="6">
        <f ca="1">SQRT(H23)</f>
        <v>3.4208641310409177E-3</v>
      </c>
      <c r="M24" s="6">
        <f ca="1">SQRT(M23)</f>
        <v>0.49588715604378136</v>
      </c>
      <c r="R24" s="6">
        <f ca="1">SQRT(R23)</f>
        <v>1.3455096525057688</v>
      </c>
      <c r="W24" s="6">
        <f ca="1">SQRT(W23)</f>
        <v>3.8089022624456133E-3</v>
      </c>
      <c r="AB24" s="6">
        <f ca="1">SQRT(AB23)</f>
        <v>0.49834296699911823</v>
      </c>
    </row>
    <row r="25" spans="3:28">
      <c r="C25" s="9" t="s">
        <v>264</v>
      </c>
      <c r="H25" s="6">
        <f ca="1">R24</f>
        <v>1.3455096525057688</v>
      </c>
      <c r="M25" s="6">
        <f ca="1">R24</f>
        <v>1.3455096525057688</v>
      </c>
      <c r="R25" s="6">
        <f ca="1">R24</f>
        <v>1.3455096525057688</v>
      </c>
      <c r="W25" s="6">
        <f ca="1">R24</f>
        <v>1.3455096525057688</v>
      </c>
      <c r="AB25" s="6">
        <f ca="1">R24</f>
        <v>1.3455096525057688</v>
      </c>
    </row>
    <row r="26" spans="3:28">
      <c r="C26" s="9" t="s">
        <v>265</v>
      </c>
      <c r="H26" s="6">
        <f ca="1">H24/H25</f>
        <v>2.542430018744329E-3</v>
      </c>
      <c r="M26" s="6">
        <f ca="1">M24/M25</f>
        <v>0.36854968310355934</v>
      </c>
      <c r="R26" s="6">
        <f ca="1">R24/R25</f>
        <v>1</v>
      </c>
      <c r="W26" s="6">
        <f ca="1">W24/W25</f>
        <v>2.8308249259692939E-3</v>
      </c>
      <c r="AB26" s="6">
        <f ca="1">AB24/AB25</f>
        <v>0.37037487324676149</v>
      </c>
    </row>
    <row r="27" spans="3:28">
      <c r="C27" s="9" t="s">
        <v>258</v>
      </c>
      <c r="H27" s="6">
        <f ca="1">1-H26</f>
        <v>0.99745756998125568</v>
      </c>
      <c r="M27" s="6">
        <f ca="1">1-M26</f>
        <v>0.63145031689644071</v>
      </c>
      <c r="R27" s="6">
        <f ca="1">1-R26</f>
        <v>0</v>
      </c>
      <c r="W27" s="6">
        <f ca="1">1-W26</f>
        <v>0.99716917507403069</v>
      </c>
      <c r="AB27" s="6">
        <f ca="1">1-AB26</f>
        <v>0.62962512675323845</v>
      </c>
    </row>
    <row r="28" spans="3:28">
      <c r="C28" s="9" t="s">
        <v>266</v>
      </c>
      <c r="F28" t="s">
        <v>255</v>
      </c>
      <c r="G28" cm="1">
        <f t="array" ref="G28">ROUND(STDEV(IF(G2:G15&gt;0,G2:G15)), 10)</f>
        <v>0</v>
      </c>
      <c r="H28" s="6" cm="1">
        <f t="array" aca="1" ref="H28" ca="1">ROUND(STDEV(IF(H2:H15&gt;0,H2:H15)), 10)</f>
        <v>6.1464145E-3</v>
      </c>
      <c r="K28" t="s">
        <v>255</v>
      </c>
      <c r="L28" cm="1">
        <f t="array" ref="L28">ROUND(STDEV(IF(L2:L15&gt;0,L2:L15)), 10)</f>
        <v>0</v>
      </c>
      <c r="M28" s="6" cm="1">
        <f t="array" aca="1" ref="M28" ca="1">ROUND(STDEV(IF(M2:M15&gt;0,M2:M15)), 10)</f>
        <v>1.43774062E-2</v>
      </c>
      <c r="P28" t="s">
        <v>255</v>
      </c>
      <c r="Q28" s="7" t="e" cm="1">
        <f t="array" ref="Q28">ROUND(STDEV(IF(Q2:Q15&gt;0,Q2:Q15)), 10)</f>
        <v>#DIV/0!</v>
      </c>
      <c r="R28" s="6" t="e" cm="1">
        <f t="array" aca="1" ref="R28" ca="1">SUM(1+ROUND(STDEV(IF(R2:R15&gt;0,R2:R15)), 10))</f>
        <v>#DIV/0!</v>
      </c>
      <c r="U28" t="s">
        <v>255</v>
      </c>
      <c r="V28" s="7" cm="1">
        <f t="array" ref="V28">ROUND(STDEV(IF(V2:V15&gt;0,V2:V15)), 10)</f>
        <v>0</v>
      </c>
      <c r="W28" s="6" cm="1">
        <f t="array" aca="1" ref="W28" ca="1">ROUND(STDEV(IF(W2:W15&gt;0,W2:W15)), 10)</f>
        <v>6.8594622000000003E-3</v>
      </c>
      <c r="Z28" t="s">
        <v>255</v>
      </c>
      <c r="AA28" s="8" cm="1">
        <f t="array" ref="AA28">ROUND(STDEV(IF(AA2:AA15&gt;0,AA2:AA15)), 10)</f>
        <v>0</v>
      </c>
      <c r="AB28" s="6" cm="1">
        <f t="array" aca="1" ref="AB28" ca="1">ROUND(STDEV(IF(AB2:AB15&gt;0,AB2:AB15)), 10)</f>
        <v>1.29166232E-2</v>
      </c>
    </row>
    <row r="40" spans="19:26">
      <c r="S40">
        <f>COUNTIF(S2:S15,"1")</f>
        <v>5</v>
      </c>
      <c r="T40">
        <f t="shared" ref="T40:U40" si="9">COUNTIF(T2:T15,"1")</f>
        <v>0</v>
      </c>
      <c r="U40">
        <f t="shared" si="9"/>
        <v>0</v>
      </c>
      <c r="X40">
        <f>COUNTIF(X2:X15,"1")</f>
        <v>0</v>
      </c>
      <c r="Y40">
        <f t="shared" ref="Y40:Z40" si="10">COUNTIF(Y2:Y15,"1")</f>
        <v>5</v>
      </c>
      <c r="Z40">
        <f t="shared" si="10"/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D00DE-646C-4FD0-864B-2BBD6BF5A286}">
  <sheetPr codeName="Sheet15"/>
  <dimension ref="A1:AB40"/>
  <sheetViews>
    <sheetView zoomScaleNormal="100" workbookViewId="0">
      <pane ySplit="1" topLeftCell="A2" activePane="bottomLeft" state="frozen"/>
      <selection activeCell="B1" sqref="B1"/>
      <selection pane="bottomLeft" activeCell="P20" sqref="P20"/>
    </sheetView>
  </sheetViews>
  <sheetFormatPr defaultRowHeight="13.8" outlineLevelCol="1"/>
  <cols>
    <col min="1" max="1" width="9.69921875" bestFit="1" customWidth="1"/>
    <col min="2" max="2" width="15.19921875" bestFit="1" customWidth="1"/>
    <col min="3" max="3" width="10.59765625" bestFit="1" customWidth="1"/>
    <col min="4" max="4" width="7.3984375" hidden="1" customWidth="1" outlineLevel="1"/>
    <col min="5" max="5" width="8.3984375" hidden="1" customWidth="1" outlineLevel="1"/>
    <col min="6" max="6" width="8.69921875" hidden="1" customWidth="1" outlineLevel="1"/>
    <col min="7" max="7" width="12.59765625" hidden="1" customWidth="1" outlineLevel="1"/>
    <col min="8" max="8" width="13.69921875" customWidth="1" collapsed="1"/>
    <col min="9" max="9" width="7.3984375" hidden="1" customWidth="1" outlineLevel="1"/>
    <col min="10" max="10" width="8.3984375" hidden="1" customWidth="1" outlineLevel="1"/>
    <col min="11" max="11" width="8.69921875" hidden="1" customWidth="1" outlineLevel="1"/>
    <col min="12" max="12" width="12.59765625" hidden="1" customWidth="1" outlineLevel="1"/>
    <col min="13" max="13" width="15.59765625" customWidth="1" collapsed="1"/>
    <col min="14" max="14" width="7.3984375" hidden="1" customWidth="1" outlineLevel="1"/>
    <col min="15" max="15" width="8.3984375" hidden="1" customWidth="1" outlineLevel="1"/>
    <col min="16" max="16" width="8.69921875" hidden="1" customWidth="1" outlineLevel="1"/>
    <col min="17" max="17" width="12.59765625" hidden="1" customWidth="1" outlineLevel="1"/>
    <col min="18" max="18" width="12.59765625" customWidth="1" collapsed="1"/>
    <col min="19" max="19" width="7.3984375" hidden="1" customWidth="1" outlineLevel="1"/>
    <col min="20" max="20" width="8.3984375" hidden="1" customWidth="1" outlineLevel="1"/>
    <col min="21" max="21" width="8.69921875" hidden="1" customWidth="1" outlineLevel="1"/>
    <col min="22" max="22" width="12.59765625" hidden="1" customWidth="1" outlineLevel="1"/>
    <col min="23" max="23" width="12.59765625" customWidth="1" collapsed="1"/>
    <col min="24" max="24" width="7.3984375" hidden="1" customWidth="1" outlineLevel="1"/>
    <col min="25" max="25" width="8.3984375" hidden="1" customWidth="1" outlineLevel="1"/>
    <col min="26" max="26" width="8.69921875" hidden="1" customWidth="1" outlineLevel="1"/>
    <col min="27" max="27" width="12.59765625" hidden="1" customWidth="1" outlineLevel="1"/>
    <col min="28" max="28" width="12.09765625" customWidth="1" collapsed="1"/>
  </cols>
  <sheetData>
    <row r="1" spans="1:28" ht="43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7</v>
      </c>
      <c r="I1" t="s">
        <v>3</v>
      </c>
      <c r="J1" t="s">
        <v>4</v>
      </c>
      <c r="K1" t="s">
        <v>5</v>
      </c>
      <c r="L1" s="3" t="s">
        <v>8</v>
      </c>
      <c r="M1" s="3" t="s">
        <v>9</v>
      </c>
      <c r="N1" t="s">
        <v>3</v>
      </c>
      <c r="O1" t="s">
        <v>4</v>
      </c>
      <c r="P1" t="s">
        <v>5</v>
      </c>
      <c r="Q1" s="3" t="s">
        <v>10</v>
      </c>
      <c r="R1" s="3" t="s">
        <v>11</v>
      </c>
      <c r="S1" t="s">
        <v>3</v>
      </c>
      <c r="T1" t="s">
        <v>4</v>
      </c>
      <c r="U1" t="s">
        <v>5</v>
      </c>
      <c r="V1" s="4" t="s">
        <v>12</v>
      </c>
      <c r="W1" s="4" t="s">
        <v>13</v>
      </c>
      <c r="X1" t="s">
        <v>3</v>
      </c>
      <c r="Y1" t="s">
        <v>4</v>
      </c>
      <c r="Z1" t="s">
        <v>5</v>
      </c>
      <c r="AA1" s="4" t="s">
        <v>14</v>
      </c>
      <c r="AB1" s="5" t="s">
        <v>15</v>
      </c>
    </row>
    <row r="2" spans="1:28">
      <c r="A2" t="s">
        <v>167</v>
      </c>
      <c r="B2" t="s">
        <v>17</v>
      </c>
      <c r="C2">
        <v>1</v>
      </c>
      <c r="D2" s="1">
        <v>1</v>
      </c>
      <c r="G2" cm="1">
        <f t="array" ref="G2">IF(AND(D$2=1,D$2=D$3:D$9),$C2,0)</f>
        <v>1</v>
      </c>
      <c r="H2" s="2">
        <f t="shared" ref="H2:H20" ca="1" si="0">G2*(0.99+0.02*RAND())</f>
        <v>1.0084977682578673</v>
      </c>
      <c r="I2" s="1"/>
      <c r="L2" cm="1">
        <f t="array" ref="L2">IF(AND(I$2=1,I$2=I$3:I$9),$C2,0)</f>
        <v>0</v>
      </c>
      <c r="M2" s="2">
        <f t="shared" ref="M2:M20" ca="1" si="1">L2*(0.99+0.02*RAND())</f>
        <v>0</v>
      </c>
      <c r="N2" s="1"/>
      <c r="Q2" cm="1">
        <f t="array" ref="Q2">IF(AND(N$2=1,N$2=N$3:N$9),$C2,0)</f>
        <v>0</v>
      </c>
      <c r="R2" s="2">
        <f t="shared" ref="R2:R20" ca="1" si="2">Q2*(0.99+0.02*RAND())</f>
        <v>0</v>
      </c>
      <c r="S2" s="1">
        <v>1</v>
      </c>
      <c r="V2" cm="1">
        <f t="array" ref="V2">IF(AND(S$2=1,S$2=S$3:S$9),$C2,0)</f>
        <v>1</v>
      </c>
      <c r="W2" s="2">
        <f t="shared" ref="W2:W20" ca="1" si="3">V2*(0.99+0.02*RAND())</f>
        <v>1.0072691583911209</v>
      </c>
      <c r="X2" s="1"/>
      <c r="AA2" cm="1">
        <f t="array" ref="AA2">IF(AND(X$2=1,X$2=X$3:X$9),$C2,0)</f>
        <v>0</v>
      </c>
      <c r="AB2" s="2">
        <f t="shared" ref="AB2:AB20" ca="1" si="4">AA2*(0.99+0.02*RAND())</f>
        <v>0</v>
      </c>
    </row>
    <row r="3" spans="1:28">
      <c r="A3" t="s">
        <v>168</v>
      </c>
      <c r="B3" t="s">
        <v>17</v>
      </c>
      <c r="C3">
        <v>1</v>
      </c>
      <c r="D3" s="1">
        <v>1</v>
      </c>
      <c r="G3" cm="1">
        <f t="array" ref="G3">IF(AND(D$2=1,D$2=D$3:D$9),$C3,0)</f>
        <v>1</v>
      </c>
      <c r="H3" s="2">
        <f t="shared" ca="1" si="0"/>
        <v>1.006187588993356</v>
      </c>
      <c r="I3" s="1"/>
      <c r="L3" cm="1">
        <f t="array" ref="L3">IF(AND(I$2=1,I$2=I$3:I$9),$C3,0)</f>
        <v>0</v>
      </c>
      <c r="M3" s="2">
        <f t="shared" ca="1" si="1"/>
        <v>0</v>
      </c>
      <c r="N3" s="1"/>
      <c r="Q3" cm="1">
        <f t="array" ref="Q3">IF(AND(N$2=1,N$2=N$3:N$9),$C3,0)</f>
        <v>0</v>
      </c>
      <c r="R3" s="2">
        <f t="shared" ca="1" si="2"/>
        <v>0</v>
      </c>
      <c r="S3" s="1">
        <v>1</v>
      </c>
      <c r="V3" cm="1">
        <f t="array" ref="V3">IF(AND(S$2=1,S$2=S$3:S$9),$C3,0)</f>
        <v>1</v>
      </c>
      <c r="W3" s="2">
        <f t="shared" ca="1" si="3"/>
        <v>0.99204294452437658</v>
      </c>
      <c r="X3" s="1"/>
      <c r="AA3" cm="1">
        <f t="array" ref="AA3">IF(AND(X$2=1,X$2=X$3:X$9),$C3,0)</f>
        <v>0</v>
      </c>
      <c r="AB3" s="2">
        <f t="shared" ca="1" si="4"/>
        <v>0</v>
      </c>
    </row>
    <row r="4" spans="1:28">
      <c r="A4" t="s">
        <v>169</v>
      </c>
      <c r="B4" t="s">
        <v>17</v>
      </c>
      <c r="C4">
        <v>1</v>
      </c>
      <c r="D4" s="1">
        <v>1</v>
      </c>
      <c r="G4" cm="1">
        <f t="array" ref="G4">IF(AND(D$2=1,D$2=D$3:D$9),$C4,0)</f>
        <v>1</v>
      </c>
      <c r="H4" s="2">
        <f t="shared" ca="1" si="0"/>
        <v>0.99239537514910992</v>
      </c>
      <c r="I4" s="1"/>
      <c r="L4" cm="1">
        <f t="array" ref="L4">IF(AND(I$2=1,I$2=I$3:I$9),$C4,0)</f>
        <v>0</v>
      </c>
      <c r="M4" s="2">
        <f t="shared" ca="1" si="1"/>
        <v>0</v>
      </c>
      <c r="N4" s="1"/>
      <c r="Q4" cm="1">
        <f t="array" ref="Q4">IF(AND(N$2=1,N$2=N$3:N$9),$C4,0)</f>
        <v>0</v>
      </c>
      <c r="R4" s="2">
        <f t="shared" ca="1" si="2"/>
        <v>0</v>
      </c>
      <c r="S4" s="1">
        <v>1</v>
      </c>
      <c r="V4" cm="1">
        <f t="array" ref="V4">IF(AND(S$2=1,S$2=S$3:S$9),$C4,0)</f>
        <v>1</v>
      </c>
      <c r="W4" s="2">
        <f t="shared" ca="1" si="3"/>
        <v>0.99500127030112584</v>
      </c>
      <c r="X4" s="1"/>
      <c r="AA4" cm="1">
        <f t="array" ref="AA4">IF(AND(X$2=1,X$2=X$3:X$9),$C4,0)</f>
        <v>0</v>
      </c>
      <c r="AB4" s="2">
        <f t="shared" ca="1" si="4"/>
        <v>0</v>
      </c>
    </row>
    <row r="5" spans="1:28">
      <c r="A5" t="s">
        <v>170</v>
      </c>
      <c r="B5" t="s">
        <v>17</v>
      </c>
      <c r="C5">
        <v>1</v>
      </c>
      <c r="D5" s="1">
        <v>1</v>
      </c>
      <c r="G5" cm="1">
        <f t="array" ref="G5">IF(AND(D$2=1,D$2=D$3:D$9),$C5,0)</f>
        <v>1</v>
      </c>
      <c r="H5" s="2">
        <f t="shared" ca="1" si="0"/>
        <v>1.0030916170705533</v>
      </c>
      <c r="I5" s="1"/>
      <c r="L5" cm="1">
        <f t="array" ref="L5">IF(AND(I$2=1,I$2=I$3:I$9),$C5,0)</f>
        <v>0</v>
      </c>
      <c r="M5" s="2">
        <f t="shared" ca="1" si="1"/>
        <v>0</v>
      </c>
      <c r="N5" s="1"/>
      <c r="Q5" cm="1">
        <f t="array" ref="Q5">IF(AND(N$2=1,N$2=N$3:N$9),$C5,0)</f>
        <v>0</v>
      </c>
      <c r="R5" s="2">
        <f t="shared" ca="1" si="2"/>
        <v>0</v>
      </c>
      <c r="S5" s="1">
        <v>1</v>
      </c>
      <c r="V5" cm="1">
        <f t="array" ref="V5">IF(AND(S$2=1,S$2=S$3:S$9),$C5,0)</f>
        <v>1</v>
      </c>
      <c r="W5" s="2">
        <f t="shared" ca="1" si="3"/>
        <v>0.9959460359966712</v>
      </c>
      <c r="X5" s="1"/>
      <c r="AA5" cm="1">
        <f t="array" ref="AA5">IF(AND(X$2=1,X$2=X$3:X$9),$C5,0)</f>
        <v>0</v>
      </c>
      <c r="AB5" s="2">
        <f t="shared" ca="1" si="4"/>
        <v>0</v>
      </c>
    </row>
    <row r="6" spans="1:28">
      <c r="A6" t="s">
        <v>171</v>
      </c>
      <c r="B6" t="s">
        <v>17</v>
      </c>
      <c r="C6">
        <v>1</v>
      </c>
      <c r="D6" s="1">
        <v>1</v>
      </c>
      <c r="G6" cm="1">
        <f t="array" ref="G6">IF(AND(D$2=1,D$2=D$3:D$9),$C6,0)</f>
        <v>1</v>
      </c>
      <c r="H6" s="2">
        <f t="shared" ca="1" si="0"/>
        <v>1.0094058505155661</v>
      </c>
      <c r="I6" s="1"/>
      <c r="L6" cm="1">
        <f t="array" ref="L6">IF(AND(I$2=1,I$2=I$3:I$9),$C6,0)</f>
        <v>0</v>
      </c>
      <c r="M6" s="2">
        <f t="shared" ca="1" si="1"/>
        <v>0</v>
      </c>
      <c r="N6" s="1"/>
      <c r="Q6" cm="1">
        <f t="array" ref="Q6">IF(AND(N$2=1,N$2=N$3:N$9),$C6,0)</f>
        <v>0</v>
      </c>
      <c r="R6" s="2">
        <f t="shared" ca="1" si="2"/>
        <v>0</v>
      </c>
      <c r="S6" s="1">
        <v>1</v>
      </c>
      <c r="V6" cm="1">
        <f t="array" ref="V6">IF(AND(S$2=1,S$2=S$3:S$9),$C6,0)</f>
        <v>1</v>
      </c>
      <c r="W6" s="2">
        <f t="shared" ca="1" si="3"/>
        <v>1.0096712403651489</v>
      </c>
      <c r="X6" s="1"/>
      <c r="AA6" cm="1">
        <f t="array" ref="AA6">IF(AND(X$2=1,X$2=X$3:X$9),$C6,0)</f>
        <v>0</v>
      </c>
      <c r="AB6" s="2">
        <f t="shared" ca="1" si="4"/>
        <v>0</v>
      </c>
    </row>
    <row r="7" spans="1:28">
      <c r="A7" t="s">
        <v>172</v>
      </c>
      <c r="B7" t="s">
        <v>17</v>
      </c>
      <c r="C7">
        <v>1</v>
      </c>
      <c r="D7" s="1">
        <v>1</v>
      </c>
      <c r="G7" cm="1">
        <f t="array" ref="G7">IF(AND(D$2=1,D$2=D$3:D$9),$C7,0)</f>
        <v>1</v>
      </c>
      <c r="H7" s="2">
        <f t="shared" ca="1" si="0"/>
        <v>0.99281512987888765</v>
      </c>
      <c r="I7" s="1"/>
      <c r="L7" cm="1">
        <f t="array" ref="L7">IF(AND(I$2=1,I$2=I$3:I$9),$C7,0)</f>
        <v>0</v>
      </c>
      <c r="M7" s="2">
        <f t="shared" ca="1" si="1"/>
        <v>0</v>
      </c>
      <c r="N7" s="1"/>
      <c r="Q7" cm="1">
        <f t="array" ref="Q7">IF(AND(N$2=1,N$2=N$3:N$9),$C7,0)</f>
        <v>0</v>
      </c>
      <c r="R7" s="2">
        <f t="shared" ca="1" si="2"/>
        <v>0</v>
      </c>
      <c r="S7" s="1">
        <v>1</v>
      </c>
      <c r="V7" cm="1">
        <f t="array" ref="V7">IF(AND(S$2=1,S$2=S$3:S$9),$C7,0)</f>
        <v>1</v>
      </c>
      <c r="W7" s="2">
        <f t="shared" ca="1" si="3"/>
        <v>1.0048269642515593</v>
      </c>
      <c r="X7" s="1"/>
      <c r="AA7" cm="1">
        <f t="array" ref="AA7">IF(AND(X$2=1,X$2=X$3:X$9),$C7,0)</f>
        <v>0</v>
      </c>
      <c r="AB7" s="2">
        <f t="shared" ca="1" si="4"/>
        <v>0</v>
      </c>
    </row>
    <row r="8" spans="1:28">
      <c r="A8" t="s">
        <v>173</v>
      </c>
      <c r="B8" t="s">
        <v>17</v>
      </c>
      <c r="C8">
        <v>1</v>
      </c>
      <c r="D8" s="1">
        <v>1</v>
      </c>
      <c r="G8" cm="1">
        <f t="array" ref="G8">IF(AND(D$2=1,D$2=D$3:D$9),$C8,0)</f>
        <v>1</v>
      </c>
      <c r="H8" s="2">
        <f t="shared" ca="1" si="0"/>
        <v>1.0049811371627289</v>
      </c>
      <c r="I8" s="1"/>
      <c r="L8" cm="1">
        <f t="array" ref="L8">IF(AND(I$2=1,I$2=I$3:I$9),$C8,0)</f>
        <v>0</v>
      </c>
      <c r="M8" s="2">
        <f t="shared" ca="1" si="1"/>
        <v>0</v>
      </c>
      <c r="N8" s="1"/>
      <c r="Q8" cm="1">
        <f t="array" ref="Q8">IF(AND(N$2=1,N$2=N$3:N$9),$C8,0)</f>
        <v>0</v>
      </c>
      <c r="R8" s="2">
        <f t="shared" ca="1" si="2"/>
        <v>0</v>
      </c>
      <c r="S8" s="1">
        <v>1</v>
      </c>
      <c r="V8" cm="1">
        <f t="array" ref="V8">IF(AND(S$2=1,S$2=S$3:S$9),$C8,0)</f>
        <v>1</v>
      </c>
      <c r="W8" s="2">
        <f t="shared" ca="1" si="3"/>
        <v>1.0012990385411746</v>
      </c>
      <c r="X8" s="1"/>
      <c r="AA8" cm="1">
        <f t="array" ref="AA8">IF(AND(X$2=1,X$2=X$3:X$9),$C8,0)</f>
        <v>0</v>
      </c>
      <c r="AB8" s="2">
        <f t="shared" ca="1" si="4"/>
        <v>0</v>
      </c>
    </row>
    <row r="9" spans="1:28">
      <c r="A9" t="s">
        <v>174</v>
      </c>
      <c r="B9" t="s">
        <v>17</v>
      </c>
      <c r="C9">
        <v>1</v>
      </c>
      <c r="D9" s="1">
        <v>1</v>
      </c>
      <c r="G9" cm="1">
        <f t="array" ref="G9">IF(AND(D$2=1,D$2=D$3:D$9),$C9,0)</f>
        <v>1</v>
      </c>
      <c r="H9" s="2">
        <f t="shared" ca="1" si="0"/>
        <v>1.0079029197658163</v>
      </c>
      <c r="I9" s="1"/>
      <c r="L9" cm="1">
        <f t="array" ref="L9">IF(AND(I$2=1,I$2=I$3:I$9),$C9,0)</f>
        <v>0</v>
      </c>
      <c r="M9" s="2">
        <f t="shared" ca="1" si="1"/>
        <v>0</v>
      </c>
      <c r="N9" s="1"/>
      <c r="Q9" cm="1">
        <f t="array" ref="Q9">IF(AND(N$2=1,N$2=N$3:N$9),$C9,0)</f>
        <v>0</v>
      </c>
      <c r="R9" s="2">
        <f t="shared" ca="1" si="2"/>
        <v>0</v>
      </c>
      <c r="S9" s="1">
        <v>1</v>
      </c>
      <c r="V9" cm="1">
        <f t="array" ref="V9">IF(AND(S$2=1,S$2=S$3:S$9),$C9,0)</f>
        <v>1</v>
      </c>
      <c r="W9" s="2">
        <f t="shared" ca="1" si="3"/>
        <v>1.0023307178101781</v>
      </c>
      <c r="X9" s="1"/>
      <c r="AA9" cm="1">
        <f t="array" ref="AA9">IF(AND(X$2=1,X$2=X$3:X$9),$C9,0)</f>
        <v>0</v>
      </c>
      <c r="AB9" s="2">
        <f t="shared" ca="1" si="4"/>
        <v>0</v>
      </c>
    </row>
    <row r="10" spans="1:28">
      <c r="A10" t="s">
        <v>175</v>
      </c>
      <c r="B10" t="s">
        <v>24</v>
      </c>
      <c r="C10">
        <v>2</v>
      </c>
      <c r="D10" s="1"/>
      <c r="G10" cm="1">
        <f t="array" ref="G10">IF(AND(E$10=1,E$10=E$11:E$15),$C10,0)</f>
        <v>0</v>
      </c>
      <c r="H10" s="2">
        <f t="shared" ca="1" si="0"/>
        <v>0</v>
      </c>
      <c r="I10" s="1"/>
      <c r="J10">
        <v>1</v>
      </c>
      <c r="L10" cm="1">
        <f t="array" ref="L10">IF(AND(J$10=1,J$10=J$11:J$15),$C10,0)</f>
        <v>2</v>
      </c>
      <c r="M10" s="2">
        <f t="shared" ca="1" si="1"/>
        <v>2.0037098881500461</v>
      </c>
      <c r="N10" s="1"/>
      <c r="Q10" cm="1">
        <f t="array" ref="Q10">IF(AND(O$10=1,O$10=O$11:O$15),$C10,0)</f>
        <v>0</v>
      </c>
      <c r="R10" s="2">
        <f t="shared" ca="1" si="2"/>
        <v>0</v>
      </c>
      <c r="S10" s="1"/>
      <c r="V10" cm="1">
        <f t="array" ref="V10">IF(AND(T$10=1,T$10=T$11:T$15),$C10,0)</f>
        <v>0</v>
      </c>
      <c r="W10" s="2">
        <f t="shared" ca="1" si="3"/>
        <v>0</v>
      </c>
      <c r="X10" s="1"/>
      <c r="AA10" cm="1">
        <f t="array" ref="AA10">IF(AND(Y$10=1,Y$10=Y$11:Y$15),$C10,0)</f>
        <v>0</v>
      </c>
      <c r="AB10" s="2">
        <f t="shared" ca="1" si="4"/>
        <v>0</v>
      </c>
    </row>
    <row r="11" spans="1:28">
      <c r="A11" t="s">
        <v>176</v>
      </c>
      <c r="B11" t="s">
        <v>24</v>
      </c>
      <c r="C11">
        <v>2</v>
      </c>
      <c r="D11" s="1"/>
      <c r="G11" cm="1">
        <f t="array" ref="G11">IF(AND(E$10=1,E$10=E$11:E$15),$C11,0)</f>
        <v>0</v>
      </c>
      <c r="H11" s="2">
        <f t="shared" ca="1" si="0"/>
        <v>0</v>
      </c>
      <c r="I11" s="1"/>
      <c r="J11">
        <v>1</v>
      </c>
      <c r="L11" cm="1">
        <f t="array" ref="L11">IF(AND(J$10=1,J$10=J$11:J$15),$C11,0)</f>
        <v>2</v>
      </c>
      <c r="M11" s="2">
        <f t="shared" ca="1" si="1"/>
        <v>1.9859387116558003</v>
      </c>
      <c r="N11" s="1"/>
      <c r="Q11" cm="1">
        <f t="array" ref="Q11">IF(AND(O$10=1,O$10=O$11:O$15),$C11,0)</f>
        <v>0</v>
      </c>
      <c r="R11" s="2">
        <f t="shared" ca="1" si="2"/>
        <v>0</v>
      </c>
      <c r="S11" s="1"/>
      <c r="V11" cm="1">
        <f t="array" ref="V11">IF(AND(T$10=1,T$10=T$11:T$15),$C11,0)</f>
        <v>0</v>
      </c>
      <c r="W11" s="2">
        <f t="shared" ca="1" si="3"/>
        <v>0</v>
      </c>
      <c r="X11" s="1"/>
      <c r="AA11" cm="1">
        <f t="array" ref="AA11">IF(AND(Y$10=1,Y$10=Y$11:Y$15),$C11,0)</f>
        <v>0</v>
      </c>
      <c r="AB11" s="2">
        <f t="shared" ca="1" si="4"/>
        <v>0</v>
      </c>
    </row>
    <row r="12" spans="1:28">
      <c r="A12" t="s">
        <v>177</v>
      </c>
      <c r="B12" t="s">
        <v>24</v>
      </c>
      <c r="C12">
        <v>2</v>
      </c>
      <c r="D12" s="1"/>
      <c r="G12" cm="1">
        <f t="array" ref="G12">IF(AND(E$10=1,E$10=E$11:E$15),$C12,0)</f>
        <v>0</v>
      </c>
      <c r="H12" s="2">
        <f t="shared" ca="1" si="0"/>
        <v>0</v>
      </c>
      <c r="I12" s="1"/>
      <c r="J12">
        <v>1</v>
      </c>
      <c r="L12" cm="1">
        <f t="array" ref="L12">IF(AND(J$10=1,J$10=J$11:J$15),$C12,0)</f>
        <v>2</v>
      </c>
      <c r="M12" s="2">
        <f t="shared" ca="1" si="1"/>
        <v>1.9956014152384491</v>
      </c>
      <c r="N12" s="1"/>
      <c r="Q12" cm="1">
        <f t="array" ref="Q12">IF(AND(O$10=1,O$10=O$11:O$15),$C12,0)</f>
        <v>0</v>
      </c>
      <c r="R12" s="2">
        <f t="shared" ca="1" si="2"/>
        <v>0</v>
      </c>
      <c r="S12" s="1"/>
      <c r="V12" cm="1">
        <f t="array" ref="V12">IF(AND(T$10=1,T$10=T$11:T$15),$C12,0)</f>
        <v>0</v>
      </c>
      <c r="W12" s="2">
        <f t="shared" ca="1" si="3"/>
        <v>0</v>
      </c>
      <c r="X12" s="1"/>
      <c r="AA12" cm="1">
        <f t="array" ref="AA12">IF(AND(Y$10=1,Y$10=Y$11:Y$15),$C12,0)</f>
        <v>0</v>
      </c>
      <c r="AB12" s="2">
        <f t="shared" ca="1" si="4"/>
        <v>0</v>
      </c>
    </row>
    <row r="13" spans="1:28">
      <c r="A13" t="s">
        <v>178</v>
      </c>
      <c r="B13" t="s">
        <v>24</v>
      </c>
      <c r="C13">
        <v>2</v>
      </c>
      <c r="D13" s="1"/>
      <c r="G13" cm="1">
        <f t="array" ref="G13">IF(AND(E$10=1,E$10=E$11:E$15),$C13,0)</f>
        <v>0</v>
      </c>
      <c r="H13" s="2">
        <f t="shared" ca="1" si="0"/>
        <v>0</v>
      </c>
      <c r="I13" s="1"/>
      <c r="J13">
        <v>1</v>
      </c>
      <c r="L13" cm="1">
        <f t="array" ref="L13">IF(AND(J$10=1,J$10=J$11:J$15),$C13,0)</f>
        <v>2</v>
      </c>
      <c r="M13" s="2">
        <f t="shared" ca="1" si="1"/>
        <v>1.9954871714113052</v>
      </c>
      <c r="N13" s="1"/>
      <c r="Q13" cm="1">
        <f t="array" ref="Q13">IF(AND(O$10=1,O$10=O$11:O$15),$C13,0)</f>
        <v>0</v>
      </c>
      <c r="R13" s="2">
        <f t="shared" ca="1" si="2"/>
        <v>0</v>
      </c>
      <c r="S13" s="1"/>
      <c r="V13" cm="1">
        <f t="array" ref="V13">IF(AND(T$10=1,T$10=T$11:T$15),$C13,0)</f>
        <v>0</v>
      </c>
      <c r="W13" s="2">
        <f t="shared" ca="1" si="3"/>
        <v>0</v>
      </c>
      <c r="X13" s="1"/>
      <c r="AA13" cm="1">
        <f t="array" ref="AA13">IF(AND(Y$10=1,Y$10=Y$11:Y$15),$C13,0)</f>
        <v>0</v>
      </c>
      <c r="AB13" s="2">
        <f t="shared" ca="1" si="4"/>
        <v>0</v>
      </c>
    </row>
    <row r="14" spans="1:28">
      <c r="A14" t="s">
        <v>179</v>
      </c>
      <c r="B14" t="s">
        <v>24</v>
      </c>
      <c r="C14">
        <v>2</v>
      </c>
      <c r="D14" s="1"/>
      <c r="G14" cm="1">
        <f t="array" ref="G14">IF(AND(E$10=1,E$10=E$11:E$15),$C14,0)</f>
        <v>0</v>
      </c>
      <c r="H14" s="2">
        <f t="shared" ca="1" si="0"/>
        <v>0</v>
      </c>
      <c r="I14" s="1"/>
      <c r="J14">
        <v>1</v>
      </c>
      <c r="L14" cm="1">
        <f t="array" ref="L14">IF(AND(J$10=1,J$10=J$11:J$15),$C14,0)</f>
        <v>2</v>
      </c>
      <c r="M14" s="2">
        <f t="shared" ca="1" si="1"/>
        <v>2.019688126270045</v>
      </c>
      <c r="N14" s="1"/>
      <c r="Q14" cm="1">
        <f t="array" ref="Q14">IF(AND(O$10=1,O$10=O$11:O$15),$C14,0)</f>
        <v>0</v>
      </c>
      <c r="R14" s="2">
        <f t="shared" ca="1" si="2"/>
        <v>0</v>
      </c>
      <c r="S14" s="1"/>
      <c r="V14" cm="1">
        <f t="array" ref="V14">IF(AND(T$10=1,T$10=T$11:T$15),$C14,0)</f>
        <v>0</v>
      </c>
      <c r="W14" s="2">
        <f t="shared" ca="1" si="3"/>
        <v>0</v>
      </c>
      <c r="X14" s="1"/>
      <c r="AA14" cm="1">
        <f t="array" ref="AA14">IF(AND(Y$10=1,Y$10=Y$11:Y$15),$C14,0)</f>
        <v>0</v>
      </c>
      <c r="AB14" s="2">
        <f t="shared" ca="1" si="4"/>
        <v>0</v>
      </c>
    </row>
    <row r="15" spans="1:28">
      <c r="A15" t="s">
        <v>180</v>
      </c>
      <c r="B15" t="s">
        <v>24</v>
      </c>
      <c r="C15">
        <v>2</v>
      </c>
      <c r="D15" s="1"/>
      <c r="G15" cm="1">
        <f t="array" ref="G15">IF(AND(E$10=1,E$10=E$11:E$15),$C15,0)</f>
        <v>0</v>
      </c>
      <c r="H15" s="2">
        <f t="shared" ca="1" si="0"/>
        <v>0</v>
      </c>
      <c r="I15" s="1"/>
      <c r="J15">
        <v>1</v>
      </c>
      <c r="L15" cm="1">
        <f t="array" ref="L15">IF(AND(J$10=1,J$10=J$11:J$15),$C15,0)</f>
        <v>2</v>
      </c>
      <c r="M15" s="2">
        <f t="shared" ca="1" si="1"/>
        <v>1.9835991516048626</v>
      </c>
      <c r="N15" s="1"/>
      <c r="Q15" cm="1">
        <f t="array" ref="Q15">IF(AND(O$10=1,O$10=O$11:O$15),$C15,0)</f>
        <v>0</v>
      </c>
      <c r="R15" s="2">
        <f t="shared" ca="1" si="2"/>
        <v>0</v>
      </c>
      <c r="S15" s="1"/>
      <c r="V15" cm="1">
        <f t="array" ref="V15">IF(AND(T$10=1,T$10=T$11:T$15),$C15,0)</f>
        <v>0</v>
      </c>
      <c r="W15" s="2">
        <f t="shared" ca="1" si="3"/>
        <v>0</v>
      </c>
      <c r="X15" s="1"/>
      <c r="AA15" cm="1">
        <f t="array" ref="AA15">IF(AND(Y$10=1,Y$10=Y$11:Y$15),$C15,0)</f>
        <v>0</v>
      </c>
      <c r="AB15" s="2">
        <f t="shared" ca="1" si="4"/>
        <v>0</v>
      </c>
    </row>
    <row r="16" spans="1:28">
      <c r="A16" t="s">
        <v>181</v>
      </c>
      <c r="B16" t="s">
        <v>27</v>
      </c>
      <c r="C16">
        <v>10</v>
      </c>
      <c r="D16" s="1"/>
      <c r="G16">
        <f>IF(F16=1,$C16,0)</f>
        <v>0</v>
      </c>
      <c r="H16" s="2">
        <f t="shared" ca="1" si="0"/>
        <v>0</v>
      </c>
      <c r="I16" s="1"/>
      <c r="L16">
        <f t="shared" ref="L16:L20" si="5">IF(K16=1,$C16,0)</f>
        <v>0</v>
      </c>
      <c r="M16" s="2">
        <f t="shared" ca="1" si="1"/>
        <v>0</v>
      </c>
      <c r="N16" s="1"/>
      <c r="Q16">
        <f t="shared" ref="Q16:Q20" si="6">IF(P16=1,$C16,0)</f>
        <v>0</v>
      </c>
      <c r="R16" s="2">
        <f t="shared" ca="1" si="2"/>
        <v>0</v>
      </c>
      <c r="S16" s="1"/>
      <c r="V16">
        <f t="shared" ref="V16:V20" si="7">IF(U16=1,$C16,0)</f>
        <v>0</v>
      </c>
      <c r="W16" s="2">
        <f t="shared" ca="1" si="3"/>
        <v>0</v>
      </c>
      <c r="X16" s="1"/>
      <c r="AA16">
        <f t="shared" ref="AA16:AA20" si="8">IF(Z16=1,$C16,0)</f>
        <v>0</v>
      </c>
      <c r="AB16" s="2">
        <f t="shared" ca="1" si="4"/>
        <v>0</v>
      </c>
    </row>
    <row r="17" spans="1:28">
      <c r="A17" t="s">
        <v>182</v>
      </c>
      <c r="B17" t="s">
        <v>27</v>
      </c>
      <c r="C17">
        <v>8</v>
      </c>
      <c r="D17" s="1"/>
      <c r="G17">
        <f>IF(F17=1,$C17,0)</f>
        <v>0</v>
      </c>
      <c r="H17" s="2">
        <f t="shared" ca="1" si="0"/>
        <v>0</v>
      </c>
      <c r="I17" s="1"/>
      <c r="L17">
        <f t="shared" si="5"/>
        <v>0</v>
      </c>
      <c r="M17" s="2">
        <f t="shared" ca="1" si="1"/>
        <v>0</v>
      </c>
      <c r="N17" s="1"/>
      <c r="Q17">
        <f t="shared" si="6"/>
        <v>0</v>
      </c>
      <c r="R17" s="2">
        <f t="shared" ca="1" si="2"/>
        <v>0</v>
      </c>
      <c r="S17" s="1"/>
      <c r="V17">
        <f t="shared" si="7"/>
        <v>0</v>
      </c>
      <c r="W17" s="2">
        <f t="shared" ca="1" si="3"/>
        <v>0</v>
      </c>
      <c r="X17" s="1"/>
      <c r="Z17">
        <v>1</v>
      </c>
      <c r="AA17">
        <f t="shared" si="8"/>
        <v>8</v>
      </c>
      <c r="AB17" s="2">
        <f t="shared" ca="1" si="4"/>
        <v>8.0559329039425691</v>
      </c>
    </row>
    <row r="18" spans="1:28">
      <c r="A18" t="s">
        <v>183</v>
      </c>
      <c r="B18" t="s">
        <v>27</v>
      </c>
      <c r="C18">
        <v>6</v>
      </c>
      <c r="D18" s="1"/>
      <c r="G18">
        <f>IF(F18=1,$C18,0)</f>
        <v>0</v>
      </c>
      <c r="H18" s="2">
        <f t="shared" ca="1" si="0"/>
        <v>0</v>
      </c>
      <c r="I18" s="1"/>
      <c r="L18">
        <f t="shared" si="5"/>
        <v>0</v>
      </c>
      <c r="M18" s="2">
        <f t="shared" ca="1" si="1"/>
        <v>0</v>
      </c>
      <c r="N18" s="1"/>
      <c r="P18">
        <v>1</v>
      </c>
      <c r="Q18">
        <f t="shared" si="6"/>
        <v>6</v>
      </c>
      <c r="R18" s="2">
        <f t="shared" ca="1" si="2"/>
        <v>6.0116459634768642</v>
      </c>
      <c r="S18" s="1"/>
      <c r="V18">
        <f t="shared" si="7"/>
        <v>0</v>
      </c>
      <c r="W18" s="2">
        <f t="shared" ca="1" si="3"/>
        <v>0</v>
      </c>
      <c r="X18" s="1"/>
      <c r="Z18">
        <v>1</v>
      </c>
      <c r="AA18">
        <f t="shared" si="8"/>
        <v>6</v>
      </c>
      <c r="AB18" s="2">
        <f t="shared" ca="1" si="4"/>
        <v>6.0051675018875894</v>
      </c>
    </row>
    <row r="19" spans="1:28">
      <c r="A19" t="s">
        <v>184</v>
      </c>
      <c r="B19" t="s">
        <v>27</v>
      </c>
      <c r="C19">
        <v>8</v>
      </c>
      <c r="D19" s="1"/>
      <c r="G19">
        <f>IF(F19=1,$C19,0)</f>
        <v>0</v>
      </c>
      <c r="H19" s="2">
        <f t="shared" ca="1" si="0"/>
        <v>0</v>
      </c>
      <c r="I19" s="1"/>
      <c r="L19">
        <f t="shared" si="5"/>
        <v>0</v>
      </c>
      <c r="M19" s="2">
        <f t="shared" ca="1" si="1"/>
        <v>0</v>
      </c>
      <c r="N19" s="1"/>
      <c r="Q19">
        <f t="shared" si="6"/>
        <v>0</v>
      </c>
      <c r="R19" s="2">
        <f t="shared" ca="1" si="2"/>
        <v>0</v>
      </c>
      <c r="S19" s="1"/>
      <c r="V19">
        <f t="shared" si="7"/>
        <v>0</v>
      </c>
      <c r="W19" s="2">
        <f t="shared" ca="1" si="3"/>
        <v>0</v>
      </c>
      <c r="X19" s="1"/>
      <c r="Z19">
        <v>1</v>
      </c>
      <c r="AA19">
        <f t="shared" si="8"/>
        <v>8</v>
      </c>
      <c r="AB19" s="2">
        <f t="shared" ca="1" si="4"/>
        <v>8.0317978255303686</v>
      </c>
    </row>
    <row r="20" spans="1:28">
      <c r="A20" t="s">
        <v>185</v>
      </c>
      <c r="B20" t="s">
        <v>27</v>
      </c>
      <c r="C20">
        <v>10</v>
      </c>
      <c r="D20" s="1"/>
      <c r="G20">
        <f>IF(F20=1,$C20,0)</f>
        <v>0</v>
      </c>
      <c r="H20" s="2">
        <f t="shared" ca="1" si="0"/>
        <v>0</v>
      </c>
      <c r="I20" s="1"/>
      <c r="L20">
        <f t="shared" si="5"/>
        <v>0</v>
      </c>
      <c r="M20" s="2">
        <f t="shared" ca="1" si="1"/>
        <v>0</v>
      </c>
      <c r="N20" s="1"/>
      <c r="Q20">
        <f t="shared" si="6"/>
        <v>0</v>
      </c>
      <c r="R20" s="2">
        <f t="shared" ca="1" si="2"/>
        <v>0</v>
      </c>
      <c r="S20" s="1"/>
      <c r="V20">
        <f t="shared" si="7"/>
        <v>0</v>
      </c>
      <c r="W20" s="2">
        <f t="shared" ca="1" si="3"/>
        <v>0</v>
      </c>
      <c r="X20" s="1"/>
      <c r="AA20">
        <f t="shared" si="8"/>
        <v>0</v>
      </c>
      <c r="AB20" s="2">
        <f t="shared" ca="1" si="4"/>
        <v>0</v>
      </c>
    </row>
    <row r="21" spans="1:28">
      <c r="C21" s="9" t="s">
        <v>254</v>
      </c>
      <c r="H21" s="6" cm="1">
        <f t="array" aca="1" ref="H21" ca="1">AVERAGE(IF(H2:H20=0,1,H2:H20))</f>
        <v>1.0013303887786258</v>
      </c>
      <c r="M21" s="6" cm="1">
        <f t="array" aca="1" ref="M21" ca="1">AVERAGE(IF(M2:M20=0,1,M2:M20))</f>
        <v>1.3149486560173953</v>
      </c>
      <c r="Q21" s="7"/>
      <c r="R21" s="6" cm="1">
        <f t="array" aca="1" ref="R21" ca="1">AVERAGE(IF(R2:R20=0,1,R2:R20))</f>
        <v>1.263770840182993</v>
      </c>
      <c r="V21" s="2"/>
      <c r="W21" s="6" cm="1">
        <f t="array" aca="1" ref="W21" ca="1">AVERAGE(IF(W2:W20=0,1,W2:W20))</f>
        <v>1.0004414405358606</v>
      </c>
      <c r="AA21" s="8"/>
      <c r="AB21" s="6" cm="1">
        <f t="array" aca="1" ref="AB21" ca="1">AVERAGE(IF(AB2:AB20=0,1,AB2:AB20))</f>
        <v>2.0048893805979224</v>
      </c>
    </row>
    <row r="22" spans="1:28">
      <c r="C22" s="9" t="s">
        <v>259</v>
      </c>
      <c r="H22" s="6">
        <v>1</v>
      </c>
      <c r="M22" s="6">
        <v>1</v>
      </c>
      <c r="Q22" s="7"/>
      <c r="R22" s="6">
        <v>1</v>
      </c>
      <c r="V22" s="2"/>
      <c r="W22" s="6">
        <v>1</v>
      </c>
      <c r="AA22" s="8"/>
      <c r="AB22" s="6">
        <v>1</v>
      </c>
    </row>
    <row r="23" spans="1:28">
      <c r="C23" s="9" t="s">
        <v>260</v>
      </c>
      <c r="H23" s="6" cm="1">
        <f t="array" ref="H23">SUM($C2:$C20/19)</f>
        <v>3.263157894736842</v>
      </c>
      <c r="M23" s="6">
        <f>H23</f>
        <v>3.263157894736842</v>
      </c>
      <c r="Q23" s="7"/>
      <c r="R23" s="6">
        <f>H23</f>
        <v>3.263157894736842</v>
      </c>
      <c r="V23" s="2"/>
      <c r="W23" s="6">
        <f>H23</f>
        <v>3.263157894736842</v>
      </c>
      <c r="AA23" s="8"/>
      <c r="AB23" s="6">
        <f>H23</f>
        <v>3.263157894736842</v>
      </c>
    </row>
    <row r="24" spans="1:28">
      <c r="C24" s="9" t="s">
        <v>256</v>
      </c>
      <c r="H24" s="6">
        <f ca="1">SUM((H21-H22)/(H23-H22))</f>
        <v>5.8784620450907032E-4</v>
      </c>
      <c r="M24" s="6">
        <f ca="1">SUM((M21-M22)/(M23-M22))</f>
        <v>0.13916335963559329</v>
      </c>
      <c r="R24" s="6">
        <f ca="1">SUM((R21-R22)/(R23-R22))</f>
        <v>0.11654990612736901</v>
      </c>
      <c r="W24" s="6">
        <f ca="1">SUM((W21-W22)/(W23-W22))</f>
        <v>1.9505512049654123E-4</v>
      </c>
      <c r="AB24" s="6">
        <f ca="1">SUM((AB21-AB22)/(AB23-AB22))</f>
        <v>0.44402088910140758</v>
      </c>
    </row>
    <row r="25" spans="1:28">
      <c r="C25" s="9" t="s">
        <v>257</v>
      </c>
      <c r="H25" s="6">
        <f ca="1">1-H24</f>
        <v>0.99941215379549098</v>
      </c>
      <c r="M25" s="6">
        <f ca="1">1-M24</f>
        <v>0.86083664036440677</v>
      </c>
      <c r="R25" s="6">
        <f ca="1">1-R24</f>
        <v>0.88345009387263096</v>
      </c>
      <c r="W25" s="6">
        <f ca="1">1-W24</f>
        <v>0.99980494487950344</v>
      </c>
      <c r="AB25" s="6">
        <f ca="1">1-AB24</f>
        <v>0.55597911089859242</v>
      </c>
    </row>
    <row r="26" spans="1:28">
      <c r="C26" s="9"/>
      <c r="H26" s="6"/>
      <c r="M26" s="6"/>
      <c r="R26" s="6"/>
      <c r="W26" s="6"/>
      <c r="AB26" s="6"/>
    </row>
    <row r="27" spans="1:28">
      <c r="C27" s="9" t="s">
        <v>261</v>
      </c>
      <c r="H27" s="6" cm="1">
        <f t="array" aca="1" ref="H27" ca="1">SUM(IF(H2:H20=0,(1-H21)^2,(H2:H20-H21)^2))</f>
        <v>3.7161823724254174E-4</v>
      </c>
      <c r="M27" s="6" cm="1">
        <f t="array" aca="1" ref="M27" ca="1">SUM(IF(M2:M20=0,(1-M21)^2,(M2:M20-M21)^2))</f>
        <v>4.0842962724587757</v>
      </c>
      <c r="R27" s="6" cm="1">
        <f t="array" aca="1" ref="R27" ca="1">SUM(IF(R2:R20=0,(1-R21)^2,(R2:R20-R21)^2))</f>
        <v>23.794669196747954</v>
      </c>
      <c r="W27" s="6" cm="1">
        <f t="array" aca="1" ref="W27" ca="1">SUM(IF(W2:W20=0,(1-W21)^2,(W2:W20-W21)^2))</f>
        <v>2.7782701384117801E-4</v>
      </c>
      <c r="AB27" s="6" cm="1">
        <f t="array" aca="1" ref="AB27" ca="1">SUM(IF(AB2:AB20=0,(1-AB21)^2,(AB2:AB20-AB21)^2))</f>
        <v>105.09782084849364</v>
      </c>
    </row>
    <row r="28" spans="1:28">
      <c r="C28" s="9" t="s">
        <v>262</v>
      </c>
      <c r="H28" s="6">
        <f ca="1">H27/(19-1)</f>
        <v>2.0645457624585653E-5</v>
      </c>
      <c r="M28" s="6">
        <f ca="1">M27/(19-1)</f>
        <v>0.22690534846993199</v>
      </c>
      <c r="R28" s="6">
        <f ca="1">R27/(19-1)</f>
        <v>1.3219260664859975</v>
      </c>
      <c r="W28" s="6">
        <f ca="1">W27/(19-1)</f>
        <v>1.5434834102287668E-5</v>
      </c>
      <c r="AB28" s="6">
        <f ca="1">AB27/(19-1)</f>
        <v>5.8387678249163137</v>
      </c>
    </row>
    <row r="29" spans="1:28">
      <c r="C29" s="9" t="s">
        <v>263</v>
      </c>
      <c r="H29" s="6">
        <f ca="1">SQRT(H28)</f>
        <v>4.5437272832538761E-3</v>
      </c>
      <c r="M29" s="6">
        <f ca="1">SQRT(M28)</f>
        <v>0.47634582864756148</v>
      </c>
      <c r="R29" s="6">
        <f ca="1">SQRT(R28)</f>
        <v>1.1497504366104836</v>
      </c>
      <c r="W29" s="6">
        <f ca="1">SQRT(W28)</f>
        <v>3.9287191427089399E-3</v>
      </c>
      <c r="AB29" s="6">
        <f ca="1">SQRT(AB28)</f>
        <v>2.4163542424314182</v>
      </c>
    </row>
    <row r="30" spans="1:28">
      <c r="C30" s="9" t="s">
        <v>264</v>
      </c>
      <c r="H30" s="6">
        <f ca="1">R29</f>
        <v>1.1497504366104836</v>
      </c>
      <c r="M30" s="6">
        <f ca="1">R29</f>
        <v>1.1497504366104836</v>
      </c>
      <c r="R30" s="6">
        <f ca="1">R29</f>
        <v>1.1497504366104836</v>
      </c>
      <c r="W30" s="6">
        <f ca="1">R29</f>
        <v>1.1497504366104836</v>
      </c>
      <c r="AB30" s="6">
        <f ca="1">R29</f>
        <v>1.1497504366104836</v>
      </c>
    </row>
    <row r="31" spans="1:28">
      <c r="C31" s="9" t="s">
        <v>265</v>
      </c>
      <c r="H31" s="6">
        <f ca="1">H29/H30</f>
        <v>3.9519248165271331E-3</v>
      </c>
      <c r="M31" s="6">
        <f ca="1">M29/M30</f>
        <v>0.41430367276210878</v>
      </c>
      <c r="R31" s="6">
        <f ca="1">R29/R30</f>
        <v>1</v>
      </c>
      <c r="W31" s="6">
        <f ca="1">W29/W30</f>
        <v>3.4170190483171132E-3</v>
      </c>
      <c r="AB31" s="6">
        <f ca="1">AB29/AB30</f>
        <v>2.1016336810925162</v>
      </c>
    </row>
    <row r="32" spans="1:28">
      <c r="C32" s="9" t="s">
        <v>258</v>
      </c>
      <c r="H32" s="6">
        <f ca="1">1-H31</f>
        <v>0.99604807518347283</v>
      </c>
      <c r="M32" s="6">
        <f ca="1">1-M31</f>
        <v>0.58569632723789122</v>
      </c>
      <c r="R32" s="6">
        <f ca="1">1-R31</f>
        <v>0</v>
      </c>
      <c r="W32" s="6">
        <f ca="1">1-W31</f>
        <v>0.99658298095168285</v>
      </c>
      <c r="AB32" s="6">
        <f ca="1">1-AB31</f>
        <v>-1.1016336810925162</v>
      </c>
    </row>
    <row r="33" spans="3:28">
      <c r="C33" s="9" t="s">
        <v>266</v>
      </c>
      <c r="F33" t="s">
        <v>255</v>
      </c>
      <c r="G33" cm="1">
        <f t="array" ref="G33">ROUND(STDEV(IF(G2:G20&gt;0,G2:G20)), 10)</f>
        <v>0</v>
      </c>
      <c r="H33" s="6" cm="1">
        <f t="array" aca="1" ref="H33" ca="1">ROUND(STDEV(IF(H2:H20&gt;0,H2:H20)), 10)</f>
        <v>6.8178201999999997E-3</v>
      </c>
      <c r="K33" t="s">
        <v>255</v>
      </c>
      <c r="L33" cm="1">
        <f t="array" ref="L33">ROUND(STDEV(IF(L2:L20&gt;0,L2:L20)), 10)</f>
        <v>0</v>
      </c>
      <c r="M33" s="6" cm="1">
        <f t="array" aca="1" ref="M33" ca="1">ROUND(STDEV(IF(M2:M20&gt;0,M2:M20)), 10)</f>
        <v>1.3155E-2</v>
      </c>
      <c r="P33" t="s">
        <v>255</v>
      </c>
      <c r="Q33" s="7" t="e" cm="1">
        <f t="array" ref="Q33">ROUND(STDEV(IF(Q2:Q20&gt;0,Q2:Q20)), 10)</f>
        <v>#DIV/0!</v>
      </c>
      <c r="R33" s="6" t="e" cm="1">
        <f t="array" aca="1" ref="R33" ca="1">SUM(1+ROUND(STDEV(IF(R2:R20&gt;0,R2:R20)), 10))</f>
        <v>#DIV/0!</v>
      </c>
      <c r="U33" t="s">
        <v>255</v>
      </c>
      <c r="V33" s="7" cm="1">
        <f t="array" ref="V33">ROUND(STDEV(IF(V2:V20&gt;0,V2:V20)), 10)</f>
        <v>0</v>
      </c>
      <c r="W33" s="6" cm="1">
        <f t="array" aca="1" ref="W33" ca="1">ROUND(STDEV(IF(W2:W20&gt;0,W2:W20)), 10)</f>
        <v>6.2419781999999997E-3</v>
      </c>
      <c r="Z33" t="s">
        <v>255</v>
      </c>
      <c r="AA33" s="8" cm="1">
        <f t="array" ref="AA33">ROUND(STDEV(IF(AA2:AA20&gt;0,AA2:AA20)), 10)</f>
        <v>1.1547005384</v>
      </c>
      <c r="AB33" s="6" cm="1">
        <f t="array" aca="1" ref="AB33" ca="1">ROUND(STDEV(IF(AB2:AB20&gt;0,AB2:AB20)), 10)</f>
        <v>1.1771046190000001</v>
      </c>
    </row>
    <row r="40" spans="3:28">
      <c r="S40">
        <f>COUNTIF(S2:S20,"1")</f>
        <v>8</v>
      </c>
      <c r="T40">
        <f t="shared" ref="T40:U40" si="9">COUNTIF(T2:T20,"1")</f>
        <v>0</v>
      </c>
      <c r="U40">
        <f t="shared" si="9"/>
        <v>0</v>
      </c>
      <c r="X40">
        <f>COUNTIF(X2:X20,"1")</f>
        <v>0</v>
      </c>
      <c r="Y40">
        <f t="shared" ref="Y40:Z40" si="10">COUNTIF(Y2:Y20,"1")</f>
        <v>0</v>
      </c>
      <c r="Z40">
        <f t="shared" si="10"/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A1B0D-F00B-4E23-B4E2-06523227DC01}">
  <sheetPr codeName="Sheet16"/>
  <dimension ref="A1:AB40"/>
  <sheetViews>
    <sheetView zoomScaleNormal="100" workbookViewId="0">
      <pane ySplit="1" topLeftCell="A2" activePane="bottomLeft" state="frozen"/>
      <selection activeCell="B1" sqref="B1"/>
      <selection pane="bottomLeft" activeCell="Z9" sqref="Z9"/>
    </sheetView>
  </sheetViews>
  <sheetFormatPr defaultRowHeight="13.8" outlineLevelCol="1"/>
  <cols>
    <col min="1" max="1" width="9.69921875" bestFit="1" customWidth="1"/>
    <col min="2" max="2" width="15.19921875" bestFit="1" customWidth="1"/>
    <col min="3" max="3" width="10.59765625" bestFit="1" customWidth="1"/>
    <col min="4" max="4" width="7.3984375" hidden="1" customWidth="1" outlineLevel="1"/>
    <col min="5" max="5" width="8.3984375" hidden="1" customWidth="1" outlineLevel="1"/>
    <col min="6" max="6" width="8.69921875" hidden="1" customWidth="1" outlineLevel="1"/>
    <col min="7" max="7" width="12.59765625" hidden="1" customWidth="1" outlineLevel="1"/>
    <col min="8" max="8" width="13.69921875" customWidth="1" collapsed="1"/>
    <col min="9" max="9" width="7.3984375" hidden="1" customWidth="1" outlineLevel="1"/>
    <col min="10" max="10" width="8.3984375" hidden="1" customWidth="1" outlineLevel="1"/>
    <col min="11" max="11" width="8.69921875" hidden="1" customWidth="1" outlineLevel="1"/>
    <col min="12" max="12" width="12.59765625" hidden="1" customWidth="1" outlineLevel="1"/>
    <col min="13" max="13" width="15.59765625" customWidth="1" collapsed="1"/>
    <col min="14" max="14" width="7.3984375" hidden="1" customWidth="1" outlineLevel="1"/>
    <col min="15" max="15" width="8.3984375" hidden="1" customWidth="1" outlineLevel="1"/>
    <col min="16" max="16" width="8.69921875" hidden="1" customWidth="1" outlineLevel="1"/>
    <col min="17" max="17" width="12.59765625" hidden="1" customWidth="1" outlineLevel="1"/>
    <col min="18" max="18" width="12.59765625" customWidth="1" collapsed="1"/>
    <col min="19" max="19" width="7.3984375" hidden="1" customWidth="1" outlineLevel="1"/>
    <col min="20" max="20" width="8.3984375" hidden="1" customWidth="1" outlineLevel="1"/>
    <col min="21" max="21" width="8.69921875" hidden="1" customWidth="1" outlineLevel="1"/>
    <col min="22" max="22" width="12.59765625" hidden="1" customWidth="1" outlineLevel="1"/>
    <col min="23" max="23" width="12.59765625" customWidth="1" collapsed="1"/>
    <col min="24" max="24" width="7.3984375" hidden="1" customWidth="1" outlineLevel="1"/>
    <col min="25" max="25" width="8.3984375" hidden="1" customWidth="1" outlineLevel="1"/>
    <col min="26" max="26" width="8.69921875" hidden="1" customWidth="1" outlineLevel="1"/>
    <col min="27" max="27" width="12.59765625" hidden="1" customWidth="1" outlineLevel="1"/>
    <col min="28" max="28" width="12.09765625" customWidth="1" collapsed="1"/>
  </cols>
  <sheetData>
    <row r="1" spans="1:28" ht="43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7</v>
      </c>
      <c r="I1" t="s">
        <v>3</v>
      </c>
      <c r="J1" t="s">
        <v>4</v>
      </c>
      <c r="K1" t="s">
        <v>5</v>
      </c>
      <c r="L1" s="3" t="s">
        <v>8</v>
      </c>
      <c r="M1" s="3" t="s">
        <v>9</v>
      </c>
      <c r="N1" t="s">
        <v>3</v>
      </c>
      <c r="O1" t="s">
        <v>4</v>
      </c>
      <c r="P1" t="s">
        <v>5</v>
      </c>
      <c r="Q1" s="3" t="s">
        <v>10</v>
      </c>
      <c r="R1" s="3" t="s">
        <v>11</v>
      </c>
      <c r="S1" t="s">
        <v>3</v>
      </c>
      <c r="T1" t="s">
        <v>4</v>
      </c>
      <c r="U1" t="s">
        <v>5</v>
      </c>
      <c r="V1" s="4" t="s">
        <v>12</v>
      </c>
      <c r="W1" s="4" t="s">
        <v>13</v>
      </c>
      <c r="X1" t="s">
        <v>3</v>
      </c>
      <c r="Y1" t="s">
        <v>4</v>
      </c>
      <c r="Z1" t="s">
        <v>5</v>
      </c>
      <c r="AA1" s="4" t="s">
        <v>14</v>
      </c>
      <c r="AB1" s="5" t="s">
        <v>15</v>
      </c>
    </row>
    <row r="2" spans="1:28">
      <c r="A2" t="s">
        <v>186</v>
      </c>
      <c r="B2" t="s">
        <v>17</v>
      </c>
      <c r="C2">
        <v>1</v>
      </c>
      <c r="D2" s="1">
        <v>1</v>
      </c>
      <c r="G2" cm="1">
        <f t="array" ref="G2">IF(AND(D$2=1,D$2=D$3:D$4),$C2,0)</f>
        <v>1</v>
      </c>
      <c r="H2" s="2">
        <f t="shared" ref="H2:H9" ca="1" si="0">G2*(0.99+0.02*RAND())</f>
        <v>1.0011059344529827</v>
      </c>
      <c r="I2" s="1"/>
      <c r="L2" cm="1">
        <f t="array" ref="L2">IF(AND(I$2=1,I$2=I$3:I$4),$C2,0)</f>
        <v>0</v>
      </c>
      <c r="M2" s="2">
        <f t="shared" ref="M2:M9" ca="1" si="1">L2*(0.99+0.02*RAND())</f>
        <v>0</v>
      </c>
      <c r="N2" s="1"/>
      <c r="Q2" cm="1">
        <f t="array" ref="Q2">IF(AND(N$2=1,N$2=N$3:N$4),$C2,0)</f>
        <v>0</v>
      </c>
      <c r="R2" s="2">
        <f t="shared" ref="R2:R9" ca="1" si="2">Q2*(0.99+0.02*RAND())</f>
        <v>0</v>
      </c>
      <c r="S2" s="1">
        <v>1</v>
      </c>
      <c r="V2" cm="1">
        <f t="array" ref="V2">IF(AND(S$2=1,S$2=S$3:S$4),$C2,0)</f>
        <v>1</v>
      </c>
      <c r="W2" s="2">
        <f t="shared" ref="W2:W9" ca="1" si="3">V2*(0.99+0.02*RAND())</f>
        <v>1.0032717942900777</v>
      </c>
      <c r="X2" s="1"/>
      <c r="AA2" cm="1">
        <f t="array" ref="AA2">IF(AND(X$2=1,X$2=X$3:X$4),$C2,0)</f>
        <v>0</v>
      </c>
      <c r="AB2" s="2">
        <f t="shared" ref="AB2:AB9" ca="1" si="4">AA2*(0.99+0.02*RAND())</f>
        <v>0</v>
      </c>
    </row>
    <row r="3" spans="1:28">
      <c r="A3" t="s">
        <v>187</v>
      </c>
      <c r="B3" t="s">
        <v>17</v>
      </c>
      <c r="C3">
        <v>1</v>
      </c>
      <c r="D3" s="1">
        <v>1</v>
      </c>
      <c r="G3" cm="1">
        <f t="array" ref="G3">IF(AND(D$2=1,D$2=D$3:D$4),$C3,0)</f>
        <v>1</v>
      </c>
      <c r="H3" s="2">
        <f t="shared" ca="1" si="0"/>
        <v>0.99410196143510243</v>
      </c>
      <c r="I3" s="1"/>
      <c r="L3" cm="1">
        <f t="array" ref="L3">IF(AND(I$2=1,I$2=I$3:I$4),$C3,0)</f>
        <v>0</v>
      </c>
      <c r="M3" s="2">
        <f t="shared" ca="1" si="1"/>
        <v>0</v>
      </c>
      <c r="N3" s="1"/>
      <c r="Q3" cm="1">
        <f t="array" ref="Q3">IF(AND(N$2=1,N$2=N$3:N$4),$C3,0)</f>
        <v>0</v>
      </c>
      <c r="R3" s="2">
        <f t="shared" ca="1" si="2"/>
        <v>0</v>
      </c>
      <c r="S3" s="1">
        <v>1</v>
      </c>
      <c r="V3" cm="1">
        <f t="array" ref="V3">IF(AND(S$2=1,S$2=S$3:S$4),$C3,0)</f>
        <v>1</v>
      </c>
      <c r="W3" s="2">
        <f t="shared" ca="1" si="3"/>
        <v>0.99778684142677798</v>
      </c>
      <c r="X3" s="1"/>
      <c r="AA3" cm="1">
        <f t="array" ref="AA3">IF(AND(X$2=1,X$2=X$3:X$4),$C3,0)</f>
        <v>0</v>
      </c>
      <c r="AB3" s="2">
        <f t="shared" ca="1" si="4"/>
        <v>0</v>
      </c>
    </row>
    <row r="4" spans="1:28">
      <c r="A4" t="s">
        <v>188</v>
      </c>
      <c r="B4" t="s">
        <v>17</v>
      </c>
      <c r="C4">
        <v>1</v>
      </c>
      <c r="D4" s="1">
        <v>1</v>
      </c>
      <c r="G4" cm="1">
        <f t="array" ref="G4">IF(AND(D$2=1,D$2=D$3:D$4),$C4,0)</f>
        <v>1</v>
      </c>
      <c r="H4" s="2">
        <f t="shared" ca="1" si="0"/>
        <v>0.99313802757813141</v>
      </c>
      <c r="I4" s="1"/>
      <c r="L4" cm="1">
        <f t="array" ref="L4">IF(AND(I$2=1,I$2=I$3:I$4),$C4,0)</f>
        <v>0</v>
      </c>
      <c r="M4" s="2">
        <f t="shared" ca="1" si="1"/>
        <v>0</v>
      </c>
      <c r="N4" s="1"/>
      <c r="Q4" cm="1">
        <f t="array" ref="Q4">IF(AND(N$2=1,N$2=N$3:N$4),$C4,0)</f>
        <v>0</v>
      </c>
      <c r="R4" s="2">
        <f t="shared" ca="1" si="2"/>
        <v>0</v>
      </c>
      <c r="S4" s="1">
        <v>1</v>
      </c>
      <c r="V4" cm="1">
        <f t="array" ref="V4">IF(AND(S$2=1,S$2=S$3:S$4),$C4,0)</f>
        <v>1</v>
      </c>
      <c r="W4" s="2">
        <f t="shared" ca="1" si="3"/>
        <v>0.99876327772254225</v>
      </c>
      <c r="X4" s="1"/>
      <c r="AA4" cm="1">
        <f t="array" ref="AA4">IF(AND(X$2=1,X$2=X$3:X$4),$C4,0)</f>
        <v>0</v>
      </c>
      <c r="AB4" s="2">
        <f t="shared" ca="1" si="4"/>
        <v>0</v>
      </c>
    </row>
    <row r="5" spans="1:28">
      <c r="A5" t="s">
        <v>189</v>
      </c>
      <c r="B5" t="s">
        <v>24</v>
      </c>
      <c r="C5">
        <v>2</v>
      </c>
      <c r="D5" s="1"/>
      <c r="G5" cm="1">
        <f t="array" ref="G5">IF(AND(E$5=1,E$5=E$6:E$7),$C5,0)</f>
        <v>0</v>
      </c>
      <c r="H5" s="2">
        <f t="shared" ca="1" si="0"/>
        <v>0</v>
      </c>
      <c r="I5" s="1"/>
      <c r="J5">
        <v>1</v>
      </c>
      <c r="L5" cm="1">
        <f t="array" ref="L5">IF(AND(J$5=1,J$5=J$6:J$7),$C5,0)</f>
        <v>2</v>
      </c>
      <c r="M5" s="2">
        <f t="shared" ca="1" si="1"/>
        <v>2.0076224929883133</v>
      </c>
      <c r="N5" s="1"/>
      <c r="Q5" cm="1">
        <f t="array" ref="Q5">IF(AND(O$5=1,O$5=O$6:O$7),$C5,0)</f>
        <v>0</v>
      </c>
      <c r="R5" s="2">
        <f t="shared" ca="1" si="2"/>
        <v>0</v>
      </c>
      <c r="S5" s="1"/>
      <c r="V5" cm="1">
        <f t="array" ref="V5">IF(AND(T$5=1,T$5=T$6:T$7),$C5,0)</f>
        <v>0</v>
      </c>
      <c r="W5" s="2">
        <f t="shared" ca="1" si="3"/>
        <v>0</v>
      </c>
      <c r="X5" s="1"/>
      <c r="AA5" cm="1">
        <f t="array" ref="AA5">IF(AND(Y$5=1,Y$5=Y$6:Y$7),$C5,0)</f>
        <v>0</v>
      </c>
      <c r="AB5" s="2">
        <f t="shared" ca="1" si="4"/>
        <v>0</v>
      </c>
    </row>
    <row r="6" spans="1:28">
      <c r="A6" t="s">
        <v>190</v>
      </c>
      <c r="B6" t="s">
        <v>24</v>
      </c>
      <c r="C6">
        <v>2</v>
      </c>
      <c r="D6" s="1"/>
      <c r="G6" cm="1">
        <f t="array" ref="G6">IF(AND(E$5=1,E$5=E$6:E$7),$C6,0)</f>
        <v>0</v>
      </c>
      <c r="H6" s="2">
        <f t="shared" ca="1" si="0"/>
        <v>0</v>
      </c>
      <c r="I6" s="1"/>
      <c r="J6">
        <v>1</v>
      </c>
      <c r="L6" cm="1">
        <f t="array" ref="L6">IF(AND(J$5=1,J$5=J$6:J$7),$C6,0)</f>
        <v>2</v>
      </c>
      <c r="M6" s="2">
        <f t="shared" ca="1" si="1"/>
        <v>1.9947029602454436</v>
      </c>
      <c r="N6" s="1"/>
      <c r="Q6" cm="1">
        <f t="array" ref="Q6">IF(AND(O$5=1,O$5=O$6:O$7),$C6,0)</f>
        <v>0</v>
      </c>
      <c r="R6" s="2">
        <f t="shared" ca="1" si="2"/>
        <v>0</v>
      </c>
      <c r="S6" s="1"/>
      <c r="V6" cm="1">
        <f t="array" ref="V6">IF(AND(T$5=1,T$5=T$6:T$7),$C6,0)</f>
        <v>0</v>
      </c>
      <c r="W6" s="2">
        <f t="shared" ca="1" si="3"/>
        <v>0</v>
      </c>
      <c r="X6" s="1"/>
      <c r="AA6" cm="1">
        <f t="array" ref="AA6">IF(AND(Y$5=1,Y$5=Y$6:Y$7),$C6,0)</f>
        <v>0</v>
      </c>
      <c r="AB6" s="2">
        <f t="shared" ca="1" si="4"/>
        <v>0</v>
      </c>
    </row>
    <row r="7" spans="1:28">
      <c r="A7" t="s">
        <v>191</v>
      </c>
      <c r="B7" t="s">
        <v>24</v>
      </c>
      <c r="C7">
        <v>2</v>
      </c>
      <c r="D7" s="1"/>
      <c r="G7" cm="1">
        <f t="array" ref="G7">IF(AND(E$5=1,E$5=E$6:E$7),$C7,0)</f>
        <v>0</v>
      </c>
      <c r="H7" s="2">
        <f t="shared" ca="1" si="0"/>
        <v>0</v>
      </c>
      <c r="I7" s="1"/>
      <c r="J7">
        <v>1</v>
      </c>
      <c r="L7" cm="1">
        <f t="array" ref="L7">IF(AND(J$5=1,J$5=J$6:J$7),$C7,0)</f>
        <v>2</v>
      </c>
      <c r="M7" s="2">
        <f t="shared" ca="1" si="1"/>
        <v>1.9881063687847231</v>
      </c>
      <c r="N7" s="1"/>
      <c r="Q7" cm="1">
        <f t="array" ref="Q7">IF(AND(O$5=1,O$5=O$6:O$7),$C7,0)</f>
        <v>0</v>
      </c>
      <c r="R7" s="2">
        <f t="shared" ca="1" si="2"/>
        <v>0</v>
      </c>
      <c r="S7" s="1"/>
      <c r="V7" cm="1">
        <f t="array" ref="V7">IF(AND(T$5=1,T$5=T$6:T$7),$C7,0)</f>
        <v>0</v>
      </c>
      <c r="W7" s="2">
        <f t="shared" ca="1" si="3"/>
        <v>0</v>
      </c>
      <c r="X7" s="1"/>
      <c r="AA7" cm="1">
        <f t="array" ref="AA7">IF(AND(Y$5=1,Y$5=Y$6:Y$7),$C7,0)</f>
        <v>0</v>
      </c>
      <c r="AB7" s="2">
        <f t="shared" ca="1" si="4"/>
        <v>0</v>
      </c>
    </row>
    <row r="8" spans="1:28">
      <c r="A8" t="s">
        <v>192</v>
      </c>
      <c r="B8" t="s">
        <v>27</v>
      </c>
      <c r="C8">
        <v>10</v>
      </c>
      <c r="D8" s="1"/>
      <c r="G8">
        <f>IF(F8=1,$C8,0)</f>
        <v>0</v>
      </c>
      <c r="H8" s="2">
        <f t="shared" ca="1" si="0"/>
        <v>0</v>
      </c>
      <c r="I8" s="1"/>
      <c r="L8">
        <f t="shared" ref="L8:L9" si="5">IF(K8=1,$C8,0)</f>
        <v>0</v>
      </c>
      <c r="M8" s="2">
        <f t="shared" ca="1" si="1"/>
        <v>0</v>
      </c>
      <c r="N8" s="1"/>
      <c r="Q8">
        <f t="shared" ref="Q8:Q9" si="6">IF(P8=1,$C8,0)</f>
        <v>0</v>
      </c>
      <c r="R8" s="2">
        <f t="shared" ca="1" si="2"/>
        <v>0</v>
      </c>
      <c r="S8" s="1"/>
      <c r="V8">
        <f t="shared" ref="V8:V9" si="7">IF(U8=1,$C8,0)</f>
        <v>0</v>
      </c>
      <c r="W8" s="2">
        <f t="shared" ca="1" si="3"/>
        <v>0</v>
      </c>
      <c r="X8" s="1"/>
      <c r="AA8">
        <f t="shared" ref="AA8:AA9" si="8">IF(Z8=1,$C8,0)</f>
        <v>0</v>
      </c>
      <c r="AB8" s="2">
        <f t="shared" ca="1" si="4"/>
        <v>0</v>
      </c>
    </row>
    <row r="9" spans="1:28">
      <c r="A9" t="s">
        <v>193</v>
      </c>
      <c r="B9" t="s">
        <v>27</v>
      </c>
      <c r="C9">
        <v>6</v>
      </c>
      <c r="D9" s="1"/>
      <c r="G9">
        <f>IF(F9=1,$C9,0)</f>
        <v>0</v>
      </c>
      <c r="H9" s="2">
        <f t="shared" ca="1" si="0"/>
        <v>0</v>
      </c>
      <c r="I9" s="1"/>
      <c r="L9">
        <f t="shared" si="5"/>
        <v>0</v>
      </c>
      <c r="M9" s="2">
        <f t="shared" ca="1" si="1"/>
        <v>0</v>
      </c>
      <c r="N9" s="1"/>
      <c r="P9">
        <v>1</v>
      </c>
      <c r="Q9">
        <f t="shared" si="6"/>
        <v>6</v>
      </c>
      <c r="R9" s="2">
        <f t="shared" ca="1" si="2"/>
        <v>6.0258701134576702</v>
      </c>
      <c r="S9" s="1"/>
      <c r="V9">
        <f t="shared" si="7"/>
        <v>0</v>
      </c>
      <c r="W9" s="2">
        <f t="shared" ca="1" si="3"/>
        <v>0</v>
      </c>
      <c r="X9" s="1"/>
      <c r="Z9">
        <v>1</v>
      </c>
      <c r="AA9">
        <f t="shared" si="8"/>
        <v>6</v>
      </c>
      <c r="AB9" s="2">
        <f t="shared" ca="1" si="4"/>
        <v>5.9432540490504575</v>
      </c>
    </row>
    <row r="10" spans="1:28">
      <c r="C10" s="9" t="s">
        <v>254</v>
      </c>
      <c r="H10" s="6" cm="1">
        <f t="array" aca="1" ref="H10" ca="1">AVERAGE(IF(H2:H9=0,1,H2:H9))</f>
        <v>0.99854324043327702</v>
      </c>
      <c r="M10" s="6" cm="1">
        <f t="array" aca="1" ref="M10" ca="1">AVERAGE(IF(M2:M9=0,1,M2:M9))</f>
        <v>1.3738039777523099</v>
      </c>
      <c r="Q10" s="7"/>
      <c r="R10" s="6" cm="1">
        <f t="array" aca="1" ref="R10" ca="1">AVERAGE(IF(R2:R9=0,1,R2:R9))</f>
        <v>1.6282337641822089</v>
      </c>
      <c r="V10" s="2"/>
      <c r="W10" s="6" cm="1">
        <f t="array" aca="1" ref="W10" ca="1">AVERAGE(IF(W2:W9=0,1,W2:W9))</f>
        <v>0.99997773917992472</v>
      </c>
      <c r="AA10" s="8"/>
      <c r="AB10" s="6" cm="1">
        <f t="array" aca="1" ref="AB10" ca="1">AVERAGE(IF(AB2:AB9=0,1,AB2:AB9))</f>
        <v>1.6179067561313072</v>
      </c>
    </row>
    <row r="11" spans="1:28">
      <c r="C11" s="9" t="s">
        <v>259</v>
      </c>
      <c r="H11" s="6">
        <v>1</v>
      </c>
      <c r="M11" s="6">
        <v>1</v>
      </c>
      <c r="Q11" s="7"/>
      <c r="R11" s="6">
        <v>1</v>
      </c>
      <c r="V11" s="2"/>
      <c r="W11" s="6">
        <v>1</v>
      </c>
      <c r="AA11" s="8"/>
      <c r="AB11" s="6">
        <v>1</v>
      </c>
    </row>
    <row r="12" spans="1:28">
      <c r="C12" s="9" t="s">
        <v>260</v>
      </c>
      <c r="H12" s="6" cm="1">
        <f t="array" ref="H12">SUM($C2:$C9/8)</f>
        <v>3.125</v>
      </c>
      <c r="M12" s="6">
        <f>H12</f>
        <v>3.125</v>
      </c>
      <c r="Q12" s="7"/>
      <c r="R12" s="6">
        <f>H12</f>
        <v>3.125</v>
      </c>
      <c r="V12" s="2"/>
      <c r="W12" s="6">
        <f>H12</f>
        <v>3.125</v>
      </c>
      <c r="AA12" s="8"/>
      <c r="AB12" s="6">
        <f>H12</f>
        <v>3.125</v>
      </c>
    </row>
    <row r="13" spans="1:28">
      <c r="C13" s="9" t="s">
        <v>256</v>
      </c>
      <c r="H13" s="6">
        <f ca="1">SUM((H10-H11)/(H12-H11))</f>
        <v>-6.8553391375198868E-4</v>
      </c>
      <c r="M13" s="6">
        <f ca="1">SUM((M10-M11)/(M12-M11))</f>
        <v>0.17590775423638114</v>
      </c>
      <c r="R13" s="6">
        <f ca="1">SUM((R10-R11)/(R12-R11))</f>
        <v>0.29563941843868652</v>
      </c>
      <c r="W13" s="6">
        <f ca="1">SUM((W10-W11)/(W12-W11))</f>
        <v>-1.0475680035426649E-5</v>
      </c>
      <c r="AB13" s="6">
        <f ca="1">SUM((AB10-AB11)/(AB12-AB11))</f>
        <v>0.29077964994414457</v>
      </c>
    </row>
    <row r="14" spans="1:28">
      <c r="C14" s="9" t="s">
        <v>257</v>
      </c>
      <c r="H14" s="6">
        <f ca="1">1-H13</f>
        <v>1.0006855339137519</v>
      </c>
      <c r="M14" s="6">
        <f ca="1">1-M13</f>
        <v>0.82409224576361884</v>
      </c>
      <c r="R14" s="6">
        <f ca="1">1-R13</f>
        <v>0.70436058156131343</v>
      </c>
      <c r="W14" s="6">
        <f ca="1">1-W13</f>
        <v>1.0000104756800354</v>
      </c>
      <c r="AB14" s="6">
        <f ca="1">1-AB13</f>
        <v>0.70922035005585538</v>
      </c>
    </row>
    <row r="15" spans="1:28">
      <c r="C15" s="9"/>
      <c r="H15" s="6"/>
      <c r="M15" s="6"/>
      <c r="R15" s="6"/>
      <c r="W15" s="6"/>
      <c r="AB15" s="6"/>
    </row>
    <row r="16" spans="1:28">
      <c r="C16" s="9" t="s">
        <v>261</v>
      </c>
      <c r="H16" s="6" cm="1">
        <f t="array" aca="1" ref="H16" ca="1">SUM(IF(H2:H9=0,(1-H10)^2,(H2:H9-H10)^2))</f>
        <v>6.611942796388782E-5</v>
      </c>
      <c r="M16" s="6" cm="1">
        <f t="array" aca="1" ref="M16" ca="1">SUM(IF(M2:M9=0,(1-M10)^2,(M2:M9-M10)^2))</f>
        <v>1.8632559532623674</v>
      </c>
      <c r="R16" s="6" cm="1">
        <f t="array" aca="1" ref="R16" ca="1">SUM(IF(R2:R9=0,(1-R10)^2,(R2:R9-R10)^2))</f>
        <v>22.101949097678638</v>
      </c>
      <c r="W16" s="6" cm="1">
        <f t="array" aca="1" ref="W16" ca="1">SUM(IF(W2:W9=0,(1-W10)^2,(W2:W9-W10)^2))</f>
        <v>1.7128226385488283E-5</v>
      </c>
      <c r="AB16" s="6" cm="1">
        <f t="array" aca="1" ref="AB16" ca="1">SUM(IF(AB2:AB9=0,(1-AB10)^2,(AB2:AB9-AB10)^2))</f>
        <v>21.381290519272024</v>
      </c>
    </row>
    <row r="17" spans="3:28">
      <c r="C17" s="9" t="s">
        <v>262</v>
      </c>
      <c r="H17" s="6">
        <f ca="1">H16/(8-1)</f>
        <v>9.4456325662696881E-6</v>
      </c>
      <c r="M17" s="6">
        <f ca="1">M16/(8-1)</f>
        <v>0.2661794218946239</v>
      </c>
      <c r="R17" s="6">
        <f ca="1">R16/(8-1)</f>
        <v>3.157421299668377</v>
      </c>
      <c r="W17" s="6">
        <f ca="1">W16/(8-1)</f>
        <v>2.4468894836411835E-6</v>
      </c>
      <c r="AB17" s="6">
        <f ca="1">AB16/(8-1)</f>
        <v>3.0544700741817179</v>
      </c>
    </row>
    <row r="18" spans="3:28">
      <c r="C18" s="9" t="s">
        <v>263</v>
      </c>
      <c r="H18" s="6">
        <f ca="1">SQRT(H17)</f>
        <v>3.0733747845438065E-3</v>
      </c>
      <c r="M18" s="6">
        <f ca="1">SQRT(M17)</f>
        <v>0.51592579107331304</v>
      </c>
      <c r="R18" s="6">
        <f ca="1">SQRT(R17)</f>
        <v>1.7769134192943608</v>
      </c>
      <c r="W18" s="6">
        <f ca="1">SQRT(W17)</f>
        <v>1.5642536506721612E-3</v>
      </c>
      <c r="AB18" s="6">
        <f ca="1">SQRT(AB17)</f>
        <v>1.7477042296057184</v>
      </c>
    </row>
    <row r="19" spans="3:28">
      <c r="C19" s="9" t="s">
        <v>264</v>
      </c>
      <c r="H19" s="6">
        <f ca="1">R18</f>
        <v>1.7769134192943608</v>
      </c>
      <c r="M19" s="6">
        <f ca="1">R18</f>
        <v>1.7769134192943608</v>
      </c>
      <c r="R19" s="6">
        <f ca="1">R18</f>
        <v>1.7769134192943608</v>
      </c>
      <c r="W19" s="6">
        <f ca="1">R18</f>
        <v>1.7769134192943608</v>
      </c>
      <c r="AB19" s="6">
        <f ca="1">R18</f>
        <v>1.7769134192943608</v>
      </c>
    </row>
    <row r="20" spans="3:28">
      <c r="C20" s="9" t="s">
        <v>265</v>
      </c>
      <c r="H20" s="6">
        <f ca="1">H18/H19</f>
        <v>1.7296142576064793E-3</v>
      </c>
      <c r="M20" s="6">
        <f ca="1">M18/M19</f>
        <v>0.29034942584776863</v>
      </c>
      <c r="R20" s="6">
        <f ca="1">R18/R19</f>
        <v>1</v>
      </c>
      <c r="W20" s="6">
        <f ca="1">W18/W19</f>
        <v>8.8032069187329908E-4</v>
      </c>
      <c r="AB20" s="6">
        <f ca="1">AB18/AB19</f>
        <v>0.98356183853896395</v>
      </c>
    </row>
    <row r="21" spans="3:28">
      <c r="C21" s="9" t="s">
        <v>258</v>
      </c>
      <c r="H21" s="6">
        <f ca="1">1-H20</f>
        <v>0.99827038574239357</v>
      </c>
      <c r="M21" s="6">
        <f ca="1">1-M20</f>
        <v>0.70965057415223143</v>
      </c>
      <c r="R21" s="6">
        <f ca="1">1-R20</f>
        <v>0</v>
      </c>
      <c r="W21" s="6">
        <f ca="1">1-W20</f>
        <v>0.99911967930812673</v>
      </c>
      <c r="AB21" s="6">
        <f ca="1">1-AB20</f>
        <v>1.6438161461036049E-2</v>
      </c>
    </row>
    <row r="22" spans="3:28">
      <c r="C22" s="9" t="s">
        <v>266</v>
      </c>
      <c r="F22" t="s">
        <v>255</v>
      </c>
      <c r="G22" cm="1">
        <f t="array" ref="G22">ROUND(STDEV(IF(G2:G9&gt;0,G2:G9)), 10)</f>
        <v>0</v>
      </c>
      <c r="H22" s="6" cm="1">
        <f t="array" aca="1" ref="H22" ca="1">ROUND(STDEV(IF(H2:H9&gt;0,H2:H9)), 10)</f>
        <v>4.3487995999999998E-3</v>
      </c>
      <c r="K22" t="s">
        <v>255</v>
      </c>
      <c r="L22" cm="1">
        <f t="array" ref="L22">ROUND(STDEV(IF(L2:L9&gt;0,L2:L9)), 10)</f>
        <v>0</v>
      </c>
      <c r="M22" s="6" cm="1">
        <f t="array" aca="1" ref="M22" ca="1">ROUND(STDEV(IF(M2:M9&gt;0,M2:M9)), 10)</f>
        <v>9.9273061999999995E-3</v>
      </c>
      <c r="P22" t="s">
        <v>255</v>
      </c>
      <c r="Q22" s="7" t="e" cm="1">
        <f t="array" ref="Q22">ROUND(STDEV(IF(Q2:Q9&gt;0,Q2:Q9)), 10)</f>
        <v>#DIV/0!</v>
      </c>
      <c r="R22" s="6" t="e" cm="1">
        <f t="array" aca="1" ref="R22" ca="1">SUM(1+ROUND(STDEV(IF(R2:R9&gt;0,R2:R9)), 10))</f>
        <v>#DIV/0!</v>
      </c>
      <c r="U22" t="s">
        <v>255</v>
      </c>
      <c r="V22" s="7" cm="1">
        <f t="array" ref="V22">ROUND(STDEV(IF(V2:V9&gt;0,V2:V9)), 10)</f>
        <v>0</v>
      </c>
      <c r="W22" s="6" cm="1">
        <f t="array" aca="1" ref="W22" ca="1">ROUND(STDEV(IF(W2:W9&gt;0,W2:W9)), 10)</f>
        <v>2.9258861E-3</v>
      </c>
      <c r="Z22" t="s">
        <v>255</v>
      </c>
      <c r="AA22" s="8" t="e" cm="1">
        <f t="array" ref="AA22">ROUND(STDEV(IF(AA2:AA9&gt;0,AA2:AA9)), 10)</f>
        <v>#DIV/0!</v>
      </c>
      <c r="AB22" s="6" t="e" cm="1">
        <f t="array" aca="1" ref="AB22" ca="1">ROUND(STDEV(IF(AB2:AB9&gt;0,AB2:AB9)), 10)</f>
        <v>#DIV/0!</v>
      </c>
    </row>
    <row r="40" spans="19:26">
      <c r="S40">
        <f>COUNTIF(S2:S9,"1")</f>
        <v>3</v>
      </c>
      <c r="T40">
        <f t="shared" ref="T40:U40" si="9">COUNTIF(T2:T9,"1")</f>
        <v>0</v>
      </c>
      <c r="U40">
        <f t="shared" si="9"/>
        <v>0</v>
      </c>
      <c r="X40">
        <f>COUNTIF(X2:X9,"1")</f>
        <v>0</v>
      </c>
      <c r="Y40">
        <f t="shared" ref="Y40:Z40" si="10">COUNTIF(Y2:Y9,"1")</f>
        <v>0</v>
      </c>
      <c r="Z40">
        <f t="shared" si="10"/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96552-C67F-40F6-8B0C-37A60F757E2C}">
  <sheetPr codeName="Sheet17"/>
  <dimension ref="A1:AB40"/>
  <sheetViews>
    <sheetView zoomScaleNormal="100" workbookViewId="0">
      <pane ySplit="1" topLeftCell="A2" activePane="bottomLeft" state="frozen"/>
      <selection activeCell="B1" sqref="B1"/>
      <selection pane="bottomLeft" activeCell="P11" sqref="P11:P14"/>
    </sheetView>
  </sheetViews>
  <sheetFormatPr defaultRowHeight="13.8" outlineLevelCol="1"/>
  <cols>
    <col min="1" max="1" width="9.69921875" bestFit="1" customWidth="1"/>
    <col min="2" max="2" width="15.19921875" bestFit="1" customWidth="1"/>
    <col min="3" max="3" width="10.59765625" bestFit="1" customWidth="1"/>
    <col min="4" max="4" width="7.3984375" hidden="1" customWidth="1" outlineLevel="1"/>
    <col min="5" max="5" width="8.3984375" hidden="1" customWidth="1" outlineLevel="1"/>
    <col min="6" max="6" width="8.69921875" hidden="1" customWidth="1" outlineLevel="1"/>
    <col min="7" max="7" width="12.59765625" hidden="1" customWidth="1" outlineLevel="1"/>
    <col min="8" max="8" width="13.69921875" customWidth="1" collapsed="1"/>
    <col min="9" max="9" width="7.3984375" hidden="1" customWidth="1" outlineLevel="1"/>
    <col min="10" max="10" width="8.296875" hidden="1" customWidth="1" outlineLevel="1"/>
    <col min="11" max="11" width="8.69921875" hidden="1" customWidth="1" outlineLevel="1"/>
    <col min="12" max="12" width="12.59765625" hidden="1" customWidth="1" outlineLevel="1"/>
    <col min="13" max="13" width="15.59765625" customWidth="1" collapsed="1"/>
    <col min="14" max="14" width="7.3984375" hidden="1" customWidth="1" outlineLevel="1"/>
    <col min="15" max="15" width="8.296875" hidden="1" customWidth="1" outlineLevel="1"/>
    <col min="16" max="16" width="8.69921875" hidden="1" customWidth="1" outlineLevel="1"/>
    <col min="17" max="17" width="12.59765625" hidden="1" customWidth="1" outlineLevel="1"/>
    <col min="18" max="18" width="12.59765625" customWidth="1" collapsed="1"/>
    <col min="19" max="19" width="7.3984375" hidden="1" customWidth="1" outlineLevel="1"/>
    <col min="20" max="20" width="8.3984375" hidden="1" customWidth="1" outlineLevel="1"/>
    <col min="21" max="21" width="8.69921875" hidden="1" customWidth="1" outlineLevel="1"/>
    <col min="22" max="22" width="12.59765625" hidden="1" customWidth="1" outlineLevel="1"/>
    <col min="23" max="23" width="12.59765625" customWidth="1" collapsed="1"/>
    <col min="24" max="24" width="7.3984375" hidden="1" customWidth="1" outlineLevel="1"/>
    <col min="25" max="25" width="8.3984375" hidden="1" customWidth="1" outlineLevel="1"/>
    <col min="26" max="26" width="8.69921875" hidden="1" customWidth="1" outlineLevel="1"/>
    <col min="27" max="27" width="12.59765625" hidden="1" customWidth="1" outlineLevel="1"/>
    <col min="28" max="28" width="12.09765625" customWidth="1" collapsed="1"/>
  </cols>
  <sheetData>
    <row r="1" spans="1:28" ht="43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7</v>
      </c>
      <c r="I1" t="s">
        <v>3</v>
      </c>
      <c r="J1" t="s">
        <v>4</v>
      </c>
      <c r="K1" t="s">
        <v>5</v>
      </c>
      <c r="L1" s="3" t="s">
        <v>8</v>
      </c>
      <c r="M1" s="3" t="s">
        <v>9</v>
      </c>
      <c r="N1" t="s">
        <v>3</v>
      </c>
      <c r="O1" t="s">
        <v>4</v>
      </c>
      <c r="P1" t="s">
        <v>5</v>
      </c>
      <c r="Q1" s="3" t="s">
        <v>10</v>
      </c>
      <c r="R1" s="3" t="s">
        <v>11</v>
      </c>
      <c r="S1" t="s">
        <v>3</v>
      </c>
      <c r="T1" t="s">
        <v>4</v>
      </c>
      <c r="U1" t="s">
        <v>5</v>
      </c>
      <c r="V1" s="4" t="s">
        <v>12</v>
      </c>
      <c r="W1" s="4" t="s">
        <v>13</v>
      </c>
      <c r="X1" t="s">
        <v>3</v>
      </c>
      <c r="Y1" t="s">
        <v>4</v>
      </c>
      <c r="Z1" t="s">
        <v>5</v>
      </c>
      <c r="AA1" s="4" t="s">
        <v>14</v>
      </c>
      <c r="AB1" s="5" t="s">
        <v>15</v>
      </c>
    </row>
    <row r="2" spans="1:28">
      <c r="A2" t="s">
        <v>194</v>
      </c>
      <c r="B2" t="s">
        <v>17</v>
      </c>
      <c r="C2">
        <v>1</v>
      </c>
      <c r="D2" s="1">
        <v>1</v>
      </c>
      <c r="G2" cm="1">
        <f t="array" ref="G2">IF(AND(D$2=1,D$2=D$3:D$5),$C2,0)</f>
        <v>1</v>
      </c>
      <c r="H2" s="2">
        <f t="shared" ref="H2:H15" ca="1" si="0">G2*(0.99+0.02*RAND())</f>
        <v>0.99839973203265442</v>
      </c>
      <c r="I2" s="1"/>
      <c r="L2" cm="1">
        <f t="array" ref="L2">IF(AND(I$2=1,I$2=I$3:I$5),$C2,0)</f>
        <v>0</v>
      </c>
      <c r="M2" s="2">
        <f t="shared" ref="M2:M15" ca="1" si="1">L2*(0.99+0.02*RAND())</f>
        <v>0</v>
      </c>
      <c r="N2" s="1"/>
      <c r="Q2" cm="1">
        <f t="array" ref="Q2">IF(AND(N$2=1,N$2=N$3:N$5),$C2,0)</f>
        <v>0</v>
      </c>
      <c r="R2" s="2">
        <f t="shared" ref="R2:R15" ca="1" si="2">Q2*(0.99+0.02*RAND())</f>
        <v>0</v>
      </c>
      <c r="S2" s="1"/>
      <c r="V2" cm="1">
        <f t="array" ref="V2">IF(AND(S$2=1,S$2=S$3:S$5),$C2,0)</f>
        <v>0</v>
      </c>
      <c r="W2" s="2">
        <f t="shared" ref="W2:W15" ca="1" si="3">V2*(0.99+0.02*RAND())</f>
        <v>0</v>
      </c>
      <c r="X2" s="1">
        <v>1</v>
      </c>
      <c r="AA2" cm="1">
        <f t="array" ref="AA2">IF(AND(X$2=1,X$2=X$3:X$5),$C2,0)</f>
        <v>1</v>
      </c>
      <c r="AB2" s="2">
        <f t="shared" ref="AB2:AB15" ca="1" si="4">AA2*(0.99+0.02*RAND())</f>
        <v>1.0028652922497223</v>
      </c>
    </row>
    <row r="3" spans="1:28">
      <c r="A3" t="s">
        <v>195</v>
      </c>
      <c r="B3" t="s">
        <v>17</v>
      </c>
      <c r="C3">
        <v>1</v>
      </c>
      <c r="D3" s="1">
        <v>1</v>
      </c>
      <c r="G3" cm="1">
        <f t="array" ref="G3">IF(AND(D$2=1,D$2=D$3:D$5),$C3,0)</f>
        <v>1</v>
      </c>
      <c r="H3" s="2">
        <f t="shared" ca="1" si="0"/>
        <v>1.0062531306423608</v>
      </c>
      <c r="I3" s="1"/>
      <c r="L3" cm="1">
        <f t="array" ref="L3">IF(AND(I$2=1,I$2=I$3:I$5),$C3,0)</f>
        <v>0</v>
      </c>
      <c r="M3" s="2">
        <f t="shared" ca="1" si="1"/>
        <v>0</v>
      </c>
      <c r="N3" s="1"/>
      <c r="Q3" cm="1">
        <f t="array" ref="Q3">IF(AND(N$2=1,N$2=N$3:N$5),$C3,0)</f>
        <v>0</v>
      </c>
      <c r="R3" s="2">
        <f t="shared" ca="1" si="2"/>
        <v>0</v>
      </c>
      <c r="S3" s="1"/>
      <c r="V3" cm="1">
        <f t="array" ref="V3">IF(AND(S$2=1,S$2=S$3:S$5),$C3,0)</f>
        <v>0</v>
      </c>
      <c r="W3" s="2">
        <f t="shared" ca="1" si="3"/>
        <v>0</v>
      </c>
      <c r="X3" s="1">
        <v>1</v>
      </c>
      <c r="AA3" cm="1">
        <f t="array" ref="AA3">IF(AND(X$2=1,X$2=X$3:X$5),$C3,0)</f>
        <v>1</v>
      </c>
      <c r="AB3" s="2">
        <f t="shared" ca="1" si="4"/>
        <v>0.9982287305062989</v>
      </c>
    </row>
    <row r="4" spans="1:28">
      <c r="A4" t="s">
        <v>196</v>
      </c>
      <c r="B4" t="s">
        <v>17</v>
      </c>
      <c r="C4">
        <v>1</v>
      </c>
      <c r="D4" s="1">
        <v>1</v>
      </c>
      <c r="G4" cm="1">
        <f t="array" ref="G4">IF(AND(D$2=1,D$2=D$3:D$5),$C4,0)</f>
        <v>1</v>
      </c>
      <c r="H4" s="2">
        <f t="shared" ca="1" si="0"/>
        <v>0.99452654939508889</v>
      </c>
      <c r="I4" s="1"/>
      <c r="L4" cm="1">
        <f t="array" ref="L4">IF(AND(I$2=1,I$2=I$3:I$5),$C4,0)</f>
        <v>0</v>
      </c>
      <c r="M4" s="2">
        <f t="shared" ca="1" si="1"/>
        <v>0</v>
      </c>
      <c r="N4" s="1"/>
      <c r="Q4" cm="1">
        <f t="array" ref="Q4">IF(AND(N$2=1,N$2=N$3:N$5),$C4,0)</f>
        <v>0</v>
      </c>
      <c r="R4" s="2">
        <f t="shared" ca="1" si="2"/>
        <v>0</v>
      </c>
      <c r="S4" s="1"/>
      <c r="V4" cm="1">
        <f t="array" ref="V4">IF(AND(S$2=1,S$2=S$3:S$5),$C4,0)</f>
        <v>0</v>
      </c>
      <c r="W4" s="2">
        <f t="shared" ca="1" si="3"/>
        <v>0</v>
      </c>
      <c r="X4" s="1">
        <v>1</v>
      </c>
      <c r="AA4" cm="1">
        <f t="array" ref="AA4">IF(AND(X$2=1,X$2=X$3:X$5),$C4,0)</f>
        <v>1</v>
      </c>
      <c r="AB4" s="2">
        <f t="shared" ca="1" si="4"/>
        <v>1.0022003271220883</v>
      </c>
    </row>
    <row r="5" spans="1:28">
      <c r="A5" t="s">
        <v>197</v>
      </c>
      <c r="B5" t="s">
        <v>17</v>
      </c>
      <c r="C5">
        <v>1</v>
      </c>
      <c r="D5" s="1">
        <v>1</v>
      </c>
      <c r="G5" cm="1">
        <f t="array" ref="G5">IF(AND(D$2=1,D$2=D$3:D$5),$C5,0)</f>
        <v>1</v>
      </c>
      <c r="H5" s="2">
        <f t="shared" ca="1" si="0"/>
        <v>1.0051365429427892</v>
      </c>
      <c r="I5" s="1"/>
      <c r="L5" cm="1">
        <f t="array" ref="L5">IF(AND(I$2=1,I$2=I$3:I$5),$C5,0)</f>
        <v>0</v>
      </c>
      <c r="M5" s="2">
        <f t="shared" ca="1" si="1"/>
        <v>0</v>
      </c>
      <c r="N5" s="1"/>
      <c r="Q5" cm="1">
        <f t="array" ref="Q5">IF(AND(N$2=1,N$2=N$3:N$5),$C5,0)</f>
        <v>0</v>
      </c>
      <c r="R5" s="2">
        <f t="shared" ca="1" si="2"/>
        <v>0</v>
      </c>
      <c r="S5" s="1"/>
      <c r="V5" cm="1">
        <f t="array" ref="V5">IF(AND(S$2=1,S$2=S$3:S$5),$C5,0)</f>
        <v>0</v>
      </c>
      <c r="W5" s="2">
        <f t="shared" ca="1" si="3"/>
        <v>0</v>
      </c>
      <c r="X5" s="1">
        <v>1</v>
      </c>
      <c r="AA5" cm="1">
        <f t="array" ref="AA5">IF(AND(X$2=1,X$2=X$3:X$5),$C5,0)</f>
        <v>1</v>
      </c>
      <c r="AB5" s="2">
        <f t="shared" ca="1" si="4"/>
        <v>0.99791742897931546</v>
      </c>
    </row>
    <row r="6" spans="1:28">
      <c r="A6" t="s">
        <v>198</v>
      </c>
      <c r="B6" t="s">
        <v>24</v>
      </c>
      <c r="C6">
        <v>2</v>
      </c>
      <c r="D6" s="1"/>
      <c r="G6" cm="1">
        <f t="array" ref="G6">IF(AND(E$6=1,E$7=E$8:E$10),$C6,0)</f>
        <v>0</v>
      </c>
      <c r="H6" s="2">
        <f t="shared" ca="1" si="0"/>
        <v>0</v>
      </c>
      <c r="I6" s="1"/>
      <c r="J6">
        <v>1</v>
      </c>
      <c r="L6" cm="1">
        <f t="array" ref="L6">IF(AND(J$6=1,J$7=J$8:J$10),$C6,0)</f>
        <v>2</v>
      </c>
      <c r="M6" s="2">
        <f t="shared" ca="1" si="1"/>
        <v>1.9831185573910428</v>
      </c>
      <c r="N6" s="1"/>
      <c r="Q6" cm="1">
        <f t="array" ref="Q6">IF(AND(O$6=1,O$7=O$8:O$10),$C6,0)</f>
        <v>0</v>
      </c>
      <c r="R6" s="2">
        <f t="shared" ca="1" si="2"/>
        <v>0</v>
      </c>
      <c r="S6" s="1"/>
      <c r="V6" cm="1">
        <f t="array" ref="V6">IF(AND(T$6=1,T$7=T$8:T$10),$C6,0)</f>
        <v>0</v>
      </c>
      <c r="W6" s="2">
        <f t="shared" ca="1" si="3"/>
        <v>0</v>
      </c>
      <c r="X6" s="1"/>
      <c r="AA6" cm="1">
        <f t="array" ref="AA6">IF(AND(Y$6=1,Y$7=Y$8:Y$10),$C6,0)</f>
        <v>0</v>
      </c>
      <c r="AB6" s="2">
        <f t="shared" ca="1" si="4"/>
        <v>0</v>
      </c>
    </row>
    <row r="7" spans="1:28">
      <c r="A7" t="s">
        <v>199</v>
      </c>
      <c r="B7" t="s">
        <v>24</v>
      </c>
      <c r="C7">
        <v>2</v>
      </c>
      <c r="D7" s="1"/>
      <c r="G7" cm="1">
        <f t="array" ref="G7">IF(AND(E$6=1,E$7=E$8:E$10),$C7,0)</f>
        <v>0</v>
      </c>
      <c r="H7" s="2">
        <f t="shared" ca="1" si="0"/>
        <v>0</v>
      </c>
      <c r="I7" s="1"/>
      <c r="J7">
        <v>1</v>
      </c>
      <c r="L7" cm="1">
        <f t="array" ref="L7">IF(AND(J$6=1,J$7=J$8:J$10),$C7,0)</f>
        <v>2</v>
      </c>
      <c r="M7" s="2">
        <f t="shared" ca="1" si="1"/>
        <v>1.9909699070812539</v>
      </c>
      <c r="N7" s="1"/>
      <c r="Q7" cm="1">
        <f t="array" ref="Q7">IF(AND(O$6=1,O$7=O$8:O$10),$C7,0)</f>
        <v>0</v>
      </c>
      <c r="R7" s="2">
        <f t="shared" ca="1" si="2"/>
        <v>0</v>
      </c>
      <c r="S7" s="1"/>
      <c r="V7" cm="1">
        <f t="array" ref="V7">IF(AND(T$6=1,T$7=T$8:T$10),$C7,0)</f>
        <v>0</v>
      </c>
      <c r="W7" s="2">
        <f t="shared" ca="1" si="3"/>
        <v>0</v>
      </c>
      <c r="X7" s="1"/>
      <c r="AA7" cm="1">
        <f t="array" ref="AA7">IF(AND(Y$6=1,Y$7=Y$8:Y$10),$C7,0)</f>
        <v>0</v>
      </c>
      <c r="AB7" s="2">
        <f t="shared" ca="1" si="4"/>
        <v>0</v>
      </c>
    </row>
    <row r="8" spans="1:28">
      <c r="A8" t="s">
        <v>200</v>
      </c>
      <c r="B8" t="s">
        <v>24</v>
      </c>
      <c r="C8">
        <v>2</v>
      </c>
      <c r="D8" s="1"/>
      <c r="G8" cm="1">
        <f t="array" ref="G8">IF(AND(E$6=1,E$7=E$8:E$10),$C8,0)</f>
        <v>0</v>
      </c>
      <c r="H8" s="2">
        <f t="shared" ca="1" si="0"/>
        <v>0</v>
      </c>
      <c r="I8" s="1"/>
      <c r="J8">
        <v>1</v>
      </c>
      <c r="L8" cm="1">
        <f t="array" ref="L8">IF(AND(J$6=1,J$7=J$8:J$10),$C8,0)</f>
        <v>2</v>
      </c>
      <c r="M8" s="2">
        <f t="shared" ca="1" si="1"/>
        <v>2.004343276365141</v>
      </c>
      <c r="N8" s="1"/>
      <c r="Q8" cm="1">
        <f t="array" ref="Q8">IF(AND(O$6=1,O$7=O$8:O$10),$C8,0)</f>
        <v>0</v>
      </c>
      <c r="R8" s="2">
        <f t="shared" ca="1" si="2"/>
        <v>0</v>
      </c>
      <c r="S8" s="1"/>
      <c r="V8" cm="1">
        <f t="array" ref="V8">IF(AND(T$6=1,T$7=T$8:T$10),$C8,0)</f>
        <v>0</v>
      </c>
      <c r="W8" s="2">
        <f t="shared" ca="1" si="3"/>
        <v>0</v>
      </c>
      <c r="X8" s="1"/>
      <c r="AA8" cm="1">
        <f t="array" ref="AA8">IF(AND(Y$6=1,Y$7=Y$8:Y$10),$C8,0)</f>
        <v>0</v>
      </c>
      <c r="AB8" s="2">
        <f t="shared" ca="1" si="4"/>
        <v>0</v>
      </c>
    </row>
    <row r="9" spans="1:28">
      <c r="A9" t="s">
        <v>201</v>
      </c>
      <c r="B9" t="s">
        <v>24</v>
      </c>
      <c r="C9">
        <v>2</v>
      </c>
      <c r="D9" s="1"/>
      <c r="G9" cm="1">
        <f t="array" ref="G9">IF(AND(E$6=1,E$7=E$8:E$10),$C9,0)</f>
        <v>0</v>
      </c>
      <c r="H9" s="2">
        <f t="shared" ca="1" si="0"/>
        <v>0</v>
      </c>
      <c r="I9" s="1"/>
      <c r="J9">
        <v>1</v>
      </c>
      <c r="L9" cm="1">
        <f t="array" ref="L9">IF(AND(J$6=1,J$7=J$8:J$10),$C9,0)</f>
        <v>2</v>
      </c>
      <c r="M9" s="2">
        <f t="shared" ca="1" si="1"/>
        <v>2.0072761799999341</v>
      </c>
      <c r="N9" s="1"/>
      <c r="Q9" cm="1">
        <f t="array" ref="Q9">IF(AND(O$6=1,O$7=O$8:O$10),$C9,0)</f>
        <v>0</v>
      </c>
      <c r="R9" s="2">
        <f t="shared" ca="1" si="2"/>
        <v>0</v>
      </c>
      <c r="S9" s="1"/>
      <c r="V9" cm="1">
        <f t="array" ref="V9">IF(AND(T$6=1,T$7=T$8:T$10),$C9,0)</f>
        <v>0</v>
      </c>
      <c r="W9" s="2">
        <f t="shared" ca="1" si="3"/>
        <v>0</v>
      </c>
      <c r="X9" s="1"/>
      <c r="AA9" cm="1">
        <f t="array" ref="AA9">IF(AND(Y$6=1,Y$7=Y$8:Y$10),$C9,0)</f>
        <v>0</v>
      </c>
      <c r="AB9" s="2">
        <f t="shared" ca="1" si="4"/>
        <v>0</v>
      </c>
    </row>
    <row r="10" spans="1:28">
      <c r="A10" t="s">
        <v>202</v>
      </c>
      <c r="B10" t="s">
        <v>24</v>
      </c>
      <c r="C10">
        <v>2</v>
      </c>
      <c r="D10" s="1"/>
      <c r="G10" cm="1">
        <f t="array" ref="G10">IF(AND(E$6=1,E$7=E$8:E$10),$C10,0)</f>
        <v>0</v>
      </c>
      <c r="H10" s="2">
        <f t="shared" ca="1" si="0"/>
        <v>0</v>
      </c>
      <c r="I10" s="1"/>
      <c r="J10">
        <v>1</v>
      </c>
      <c r="L10" cm="1">
        <f t="array" ref="L10">IF(AND(J$6=1,J$7=J$8:J$10),$C10,0)</f>
        <v>2</v>
      </c>
      <c r="M10" s="2">
        <f t="shared" ca="1" si="1"/>
        <v>1.98811098902131</v>
      </c>
      <c r="N10" s="1"/>
      <c r="Q10" cm="1">
        <f t="array" ref="Q10">IF(AND(O$6=1,O$7=O$8:O$10),$C10,0)</f>
        <v>0</v>
      </c>
      <c r="R10" s="2">
        <f t="shared" ca="1" si="2"/>
        <v>0</v>
      </c>
      <c r="S10" s="1"/>
      <c r="V10" cm="1">
        <f t="array" ref="V10">IF(AND(T$6=1,T$7=T$8:T$10),$C10,0)</f>
        <v>0</v>
      </c>
      <c r="W10" s="2">
        <f t="shared" ca="1" si="3"/>
        <v>0</v>
      </c>
      <c r="X10" s="1"/>
      <c r="AA10" cm="1">
        <f t="array" ref="AA10">IF(AND(Y$6=1,Y$7=Y$8:Y$10),$C10,0)</f>
        <v>0</v>
      </c>
      <c r="AB10" s="2">
        <f t="shared" ca="1" si="4"/>
        <v>0</v>
      </c>
    </row>
    <row r="11" spans="1:28">
      <c r="A11" t="s">
        <v>203</v>
      </c>
      <c r="B11" t="s">
        <v>27</v>
      </c>
      <c r="C11">
        <v>10</v>
      </c>
      <c r="D11" s="1"/>
      <c r="G11">
        <f>IF(F11=1,$C11,0)</f>
        <v>0</v>
      </c>
      <c r="H11" s="2">
        <f t="shared" ca="1" si="0"/>
        <v>0</v>
      </c>
      <c r="I11" s="1"/>
      <c r="L11">
        <f t="shared" ref="L11:L14" si="5">IF(K11=1,$C11,0)</f>
        <v>0</v>
      </c>
      <c r="M11" s="2">
        <f t="shared" ca="1" si="1"/>
        <v>0</v>
      </c>
      <c r="N11" s="1"/>
      <c r="Q11">
        <f t="shared" ref="Q11:Q15" si="6">IF(P11=1,$C11,0)</f>
        <v>0</v>
      </c>
      <c r="R11" s="2">
        <f t="shared" ca="1" si="2"/>
        <v>0</v>
      </c>
      <c r="S11" s="1"/>
      <c r="V11">
        <f t="shared" ref="V11:V15" si="7">IF(U11=1,$C11,0)</f>
        <v>0</v>
      </c>
      <c r="W11" s="2">
        <f t="shared" ca="1" si="3"/>
        <v>0</v>
      </c>
      <c r="X11" s="1"/>
      <c r="AA11">
        <f t="shared" ref="AA11:AA15" si="8">IF(Z11=1,$C11,0)</f>
        <v>0</v>
      </c>
      <c r="AB11" s="2">
        <f t="shared" ca="1" si="4"/>
        <v>0</v>
      </c>
    </row>
    <row r="12" spans="1:28">
      <c r="A12" t="s">
        <v>204</v>
      </c>
      <c r="B12" t="s">
        <v>27</v>
      </c>
      <c r="C12">
        <v>10</v>
      </c>
      <c r="D12" s="1"/>
      <c r="G12">
        <f>IF(F12=1,$C12,0)</f>
        <v>0</v>
      </c>
      <c r="H12" s="2">
        <f t="shared" ca="1" si="0"/>
        <v>0</v>
      </c>
      <c r="I12" s="1"/>
      <c r="L12">
        <f t="shared" si="5"/>
        <v>0</v>
      </c>
      <c r="M12" s="2">
        <f t="shared" ca="1" si="1"/>
        <v>0</v>
      </c>
      <c r="N12" s="1"/>
      <c r="Q12">
        <f t="shared" si="6"/>
        <v>0</v>
      </c>
      <c r="R12" s="2">
        <f t="shared" ca="1" si="2"/>
        <v>0</v>
      </c>
      <c r="S12" s="1"/>
      <c r="V12">
        <f t="shared" si="7"/>
        <v>0</v>
      </c>
      <c r="W12" s="2">
        <f t="shared" ca="1" si="3"/>
        <v>0</v>
      </c>
      <c r="X12" s="1"/>
      <c r="AA12">
        <f t="shared" si="8"/>
        <v>0</v>
      </c>
      <c r="AB12" s="2">
        <f t="shared" ca="1" si="4"/>
        <v>0</v>
      </c>
    </row>
    <row r="13" spans="1:28">
      <c r="A13" t="s">
        <v>205</v>
      </c>
      <c r="B13" t="s">
        <v>27</v>
      </c>
      <c r="C13">
        <v>8</v>
      </c>
      <c r="D13" s="1"/>
      <c r="G13">
        <f>IF(F13=1,$C13,0)</f>
        <v>0</v>
      </c>
      <c r="H13" s="2">
        <f t="shared" ca="1" si="0"/>
        <v>0</v>
      </c>
      <c r="I13" s="1"/>
      <c r="L13">
        <f t="shared" si="5"/>
        <v>0</v>
      </c>
      <c r="M13" s="2">
        <f t="shared" ca="1" si="1"/>
        <v>0</v>
      </c>
      <c r="N13" s="1"/>
      <c r="Q13">
        <f t="shared" si="6"/>
        <v>0</v>
      </c>
      <c r="R13" s="2">
        <f t="shared" ca="1" si="2"/>
        <v>0</v>
      </c>
      <c r="S13" s="1"/>
      <c r="U13">
        <v>1</v>
      </c>
      <c r="V13">
        <f t="shared" si="7"/>
        <v>8</v>
      </c>
      <c r="W13" s="2">
        <f t="shared" ca="1" si="3"/>
        <v>8.0233567635309111</v>
      </c>
      <c r="X13" s="1"/>
      <c r="AA13">
        <f t="shared" si="8"/>
        <v>0</v>
      </c>
      <c r="AB13" s="2">
        <f t="shared" ca="1" si="4"/>
        <v>0</v>
      </c>
    </row>
    <row r="14" spans="1:28">
      <c r="A14" t="s">
        <v>206</v>
      </c>
      <c r="B14" t="s">
        <v>27</v>
      </c>
      <c r="C14">
        <v>8</v>
      </c>
      <c r="D14" s="1"/>
      <c r="G14">
        <f>IF(F14=1,$C14,0)</f>
        <v>0</v>
      </c>
      <c r="H14" s="2">
        <f t="shared" ca="1" si="0"/>
        <v>0</v>
      </c>
      <c r="I14" s="1"/>
      <c r="L14">
        <f t="shared" si="5"/>
        <v>0</v>
      </c>
      <c r="M14" s="2">
        <f t="shared" ca="1" si="1"/>
        <v>0</v>
      </c>
      <c r="N14" s="1"/>
      <c r="Q14">
        <f t="shared" si="6"/>
        <v>0</v>
      </c>
      <c r="R14" s="2">
        <f t="shared" ca="1" si="2"/>
        <v>0</v>
      </c>
      <c r="S14" s="1"/>
      <c r="V14">
        <f t="shared" si="7"/>
        <v>0</v>
      </c>
      <c r="W14" s="2">
        <f t="shared" ca="1" si="3"/>
        <v>0</v>
      </c>
      <c r="X14" s="1"/>
      <c r="AA14">
        <f t="shared" si="8"/>
        <v>0</v>
      </c>
      <c r="AB14" s="2">
        <f t="shared" ca="1" si="4"/>
        <v>0</v>
      </c>
    </row>
    <row r="15" spans="1:28">
      <c r="A15" t="s">
        <v>207</v>
      </c>
      <c r="B15" t="s">
        <v>27</v>
      </c>
      <c r="C15">
        <v>6</v>
      </c>
      <c r="D15" s="1"/>
      <c r="G15">
        <f>IF(F15=1,$C15,0)</f>
        <v>0</v>
      </c>
      <c r="H15" s="2">
        <f t="shared" ca="1" si="0"/>
        <v>0</v>
      </c>
      <c r="I15" s="1"/>
      <c r="L15">
        <f>IF(K15=1,$C15,0)</f>
        <v>0</v>
      </c>
      <c r="M15" s="2">
        <f t="shared" ca="1" si="1"/>
        <v>0</v>
      </c>
      <c r="N15" s="1"/>
      <c r="P15">
        <v>1</v>
      </c>
      <c r="Q15">
        <f t="shared" si="6"/>
        <v>6</v>
      </c>
      <c r="R15" s="2">
        <f t="shared" ca="1" si="2"/>
        <v>5.9776196788632392</v>
      </c>
      <c r="S15" s="1"/>
      <c r="U15">
        <v>1</v>
      </c>
      <c r="V15">
        <f t="shared" si="7"/>
        <v>6</v>
      </c>
      <c r="W15" s="2">
        <f t="shared" ca="1" si="3"/>
        <v>6.0161175825190449</v>
      </c>
      <c r="X15" s="1"/>
      <c r="AA15">
        <f t="shared" si="8"/>
        <v>0</v>
      </c>
      <c r="AB15" s="2">
        <f t="shared" ca="1" si="4"/>
        <v>0</v>
      </c>
    </row>
    <row r="16" spans="1:28">
      <c r="C16" s="9" t="s">
        <v>254</v>
      </c>
      <c r="H16" s="6" cm="1">
        <f t="array" aca="1" ref="H16" ca="1">AVERAGE(IF(H2:H15=0,1,H2:H15))</f>
        <v>1.0003082825009211</v>
      </c>
      <c r="M16" s="6" cm="1">
        <f t="array" aca="1" ref="M16" ca="1">AVERAGE(IF(M2:M15=0,1,M2:M15))</f>
        <v>1.3552727792756201</v>
      </c>
      <c r="Q16" s="7"/>
      <c r="R16" s="6" cm="1">
        <f t="array" aca="1" ref="R16" ca="1">AVERAGE(IF(R2:R15=0,1,R2:R15))</f>
        <v>1.3555442627759455</v>
      </c>
      <c r="V16" s="2"/>
      <c r="W16" s="6" cm="1">
        <f t="array" aca="1" ref="W16" ca="1">AVERAGE(IF(W2:W15=0,1,W2:W15))</f>
        <v>1.8599624532892827</v>
      </c>
      <c r="AA16" s="8"/>
      <c r="AB16" s="6" cm="1">
        <f t="array" aca="1" ref="AB16" ca="1">AVERAGE(IF(AB2:AB15=0,1,AB2:AB15))</f>
        <v>1.0000865556326732</v>
      </c>
    </row>
    <row r="17" spans="3:28">
      <c r="C17" s="9" t="s">
        <v>259</v>
      </c>
      <c r="H17" s="6">
        <v>1</v>
      </c>
      <c r="M17" s="6">
        <v>1</v>
      </c>
      <c r="Q17" s="7"/>
      <c r="R17" s="6">
        <v>1</v>
      </c>
      <c r="V17" s="2"/>
      <c r="W17" s="6">
        <v>1</v>
      </c>
      <c r="AA17" s="8"/>
      <c r="AB17" s="6">
        <v>1</v>
      </c>
    </row>
    <row r="18" spans="3:28">
      <c r="C18" s="9" t="s">
        <v>260</v>
      </c>
      <c r="H18" s="6" cm="1">
        <f t="array" ref="H18">SUM($C2:$C15/14)</f>
        <v>3.9999999999999996</v>
      </c>
      <c r="M18" s="6">
        <f>H18</f>
        <v>3.9999999999999996</v>
      </c>
      <c r="Q18" s="7"/>
      <c r="R18" s="6">
        <f>H18</f>
        <v>3.9999999999999996</v>
      </c>
      <c r="V18" s="2"/>
      <c r="W18" s="6">
        <f>H18</f>
        <v>3.9999999999999996</v>
      </c>
      <c r="AA18" s="8"/>
      <c r="AB18" s="6">
        <f>H18</f>
        <v>3.9999999999999996</v>
      </c>
    </row>
    <row r="19" spans="3:28">
      <c r="C19" s="9" t="s">
        <v>256</v>
      </c>
      <c r="H19" s="6">
        <f ca="1">SUM((H16-H17)/(H18-H17))</f>
        <v>1.027608336403585E-4</v>
      </c>
      <c r="M19" s="6">
        <f ca="1">SUM((M16-M17)/(M18-M17))</f>
        <v>0.11842425975854004</v>
      </c>
      <c r="R19" s="6">
        <f ca="1">SUM((R16-R17)/(R18-R17))</f>
        <v>0.11851475425864853</v>
      </c>
      <c r="W19" s="6">
        <f ca="1">SUM((W16-W17)/(W18-W17))</f>
        <v>0.28665415109642761</v>
      </c>
      <c r="AB19" s="6">
        <f ca="1">SUM((AB16-AB17)/(AB18-AB17))</f>
        <v>2.8851877557745101E-5</v>
      </c>
    </row>
    <row r="20" spans="3:28">
      <c r="C20" s="9" t="s">
        <v>257</v>
      </c>
      <c r="H20" s="6">
        <f ca="1">1-H19</f>
        <v>0.99989723916635964</v>
      </c>
      <c r="M20" s="6">
        <f ca="1">1-M19</f>
        <v>0.8815757402414599</v>
      </c>
      <c r="R20" s="6">
        <f ca="1">1-R19</f>
        <v>0.88148524574135145</v>
      </c>
      <c r="W20" s="6">
        <f ca="1">1-W19</f>
        <v>0.71334584890357244</v>
      </c>
      <c r="AB20" s="6">
        <f ca="1">1-AB19</f>
        <v>0.99997114812244225</v>
      </c>
    </row>
    <row r="21" spans="3:28">
      <c r="C21" s="9"/>
      <c r="H21" s="6"/>
      <c r="M21" s="6"/>
      <c r="R21" s="6"/>
      <c r="W21" s="6"/>
      <c r="AB21" s="6"/>
    </row>
    <row r="22" spans="3:28">
      <c r="C22" s="9" t="s">
        <v>261</v>
      </c>
      <c r="H22" s="6" cm="1">
        <f t="array" aca="1" ref="H22" ca="1">SUM(IF(H2:H15=0,(1-H16)^2,(H2:H15-H16)^2))</f>
        <v>9.6674701920025917E-5</v>
      </c>
      <c r="M22" s="6" cm="1">
        <f t="array" aca="1" ref="M22" ca="1">SUM(IF(M2:M15=0,(1-M16)^2,(M2:M15-M16)^2))</f>
        <v>3.1811550331079426</v>
      </c>
      <c r="R22" s="6" cm="1">
        <f t="array" aca="1" ref="R22" ca="1">SUM(IF(R2:R15=0,(1-R16)^2,(R2:R15-R16)^2))</f>
        <v>23.006933548306101</v>
      </c>
      <c r="W22" s="6" cm="1">
        <f t="array" aca="1" ref="W22" ca="1">SUM(IF(W2:W15=0,(1-W16)^2,(W2:W15-W16)^2))</f>
        <v>64.135479934549593</v>
      </c>
      <c r="AB22" s="6" cm="1">
        <f t="array" aca="1" ref="AB22" ca="1">SUM(IF(AB2:AB15=0,(1-AB16)^2,(AB2:AB15-AB16)^2))</f>
        <v>2.042095051036286E-5</v>
      </c>
    </row>
    <row r="23" spans="3:28">
      <c r="C23" s="9" t="s">
        <v>262</v>
      </c>
      <c r="H23" s="6">
        <f ca="1">H22/(14-1)</f>
        <v>7.4365155323096861E-6</v>
      </c>
      <c r="M23" s="6">
        <f ca="1">M22/(14-1)</f>
        <v>0.24470423331599558</v>
      </c>
      <c r="R23" s="6">
        <f ca="1">R22/(14-1)</f>
        <v>1.7697641191004694</v>
      </c>
      <c r="W23" s="6">
        <f ca="1">W22/(14-1)</f>
        <v>4.9334984565038145</v>
      </c>
      <c r="AB23" s="6">
        <f ca="1">AB22/(14-1)</f>
        <v>1.5708423469509892E-6</v>
      </c>
    </row>
    <row r="24" spans="3:28">
      <c r="C24" s="9" t="s">
        <v>263</v>
      </c>
      <c r="H24" s="6">
        <f ca="1">SQRT(H23)</f>
        <v>2.7269975306753922E-3</v>
      </c>
      <c r="M24" s="6">
        <f ca="1">SQRT(M23)</f>
        <v>0.49467588713823074</v>
      </c>
      <c r="R24" s="6">
        <f ca="1">SQRT(R23)</f>
        <v>1.3303248171407123</v>
      </c>
      <c r="W24" s="6">
        <f ca="1">SQRT(W23)</f>
        <v>2.2211480041869822</v>
      </c>
      <c r="AB24" s="6">
        <f ca="1">SQRT(AB23)</f>
        <v>1.2533324965670479E-3</v>
      </c>
    </row>
    <row r="25" spans="3:28">
      <c r="C25" s="9" t="s">
        <v>264</v>
      </c>
      <c r="H25" s="6">
        <f ca="1">R24</f>
        <v>1.3303248171407123</v>
      </c>
      <c r="M25" s="6">
        <f ca="1">R24</f>
        <v>1.3303248171407123</v>
      </c>
      <c r="R25" s="6">
        <f ca="1">R24</f>
        <v>1.3303248171407123</v>
      </c>
      <c r="W25" s="6">
        <f ca="1">R24</f>
        <v>1.3303248171407123</v>
      </c>
      <c r="AB25" s="6">
        <f ca="1">R24</f>
        <v>1.3303248171407123</v>
      </c>
    </row>
    <row r="26" spans="3:28">
      <c r="C26" s="9" t="s">
        <v>265</v>
      </c>
      <c r="H26" s="6">
        <f ca="1">H24/H25</f>
        <v>2.0498734561207165E-3</v>
      </c>
      <c r="M26" s="6">
        <f ca="1">M24/M25</f>
        <v>0.37184594376089691</v>
      </c>
      <c r="R26" s="6">
        <f ca="1">R24/R25</f>
        <v>1</v>
      </c>
      <c r="W26" s="6">
        <f ca="1">W24/W25</f>
        <v>1.6696283310424367</v>
      </c>
      <c r="AB26" s="6">
        <f ca="1">AB24/AB25</f>
        <v>9.4212517155085093E-4</v>
      </c>
    </row>
    <row r="27" spans="3:28">
      <c r="C27" s="9" t="s">
        <v>258</v>
      </c>
      <c r="H27" s="6">
        <f ca="1">1-H26</f>
        <v>0.99795012654387927</v>
      </c>
      <c r="M27" s="6">
        <f ca="1">1-M26</f>
        <v>0.62815405623910303</v>
      </c>
      <c r="R27" s="6">
        <f ca="1">1-R26</f>
        <v>0</v>
      </c>
      <c r="W27" s="6">
        <f ca="1">1-W26</f>
        <v>-0.66962833104243669</v>
      </c>
      <c r="AB27" s="6">
        <f ca="1">1-AB26</f>
        <v>0.9990578748284491</v>
      </c>
    </row>
    <row r="28" spans="3:28">
      <c r="C28" s="9" t="s">
        <v>266</v>
      </c>
      <c r="F28" t="s">
        <v>255</v>
      </c>
      <c r="G28" cm="1">
        <f t="array" ref="G28">ROUND(STDEV(IF(G2:G15&gt;0,G2:G15)), 10)</f>
        <v>0</v>
      </c>
      <c r="H28" s="6" cm="1">
        <f t="array" aca="1" ref="H28" ca="1">ROUND(STDEV(IF(H2:H15&gt;0,H2:H15)), 10)</f>
        <v>5.5781828000000004E-3</v>
      </c>
      <c r="K28" t="s">
        <v>255</v>
      </c>
      <c r="L28" cm="1">
        <f t="array" ref="L28">ROUND(STDEV(IF(L2:L15&gt;0,L2:L15)), 10)</f>
        <v>0</v>
      </c>
      <c r="M28" s="6" cm="1">
        <f t="array" aca="1" ref="M28" ca="1">ROUND(STDEV(IF(M2:M15&gt;0,M2:M15)), 10)</f>
        <v>1.0518926E-2</v>
      </c>
      <c r="P28" t="s">
        <v>255</v>
      </c>
      <c r="Q28" s="7" t="e" cm="1">
        <f t="array" ref="Q28">ROUND(STDEV(IF(Q2:Q15&gt;0,Q2:Q15)), 10)</f>
        <v>#DIV/0!</v>
      </c>
      <c r="R28" s="6" t="e" cm="1">
        <f t="array" aca="1" ref="R28" ca="1">SUM(1+ROUND(STDEV(IF(R2:R15&gt;0,R2:R15)), 10))</f>
        <v>#DIV/0!</v>
      </c>
      <c r="U28" t="s">
        <v>255</v>
      </c>
      <c r="V28" s="7" cm="1">
        <f t="array" ref="V28">ROUND(STDEV(IF(V2:V15&gt;0,V2:V15)), 10)</f>
        <v>1.4142135624000001</v>
      </c>
      <c r="W28" s="6" cm="1">
        <f t="array" aca="1" ref="W28" ca="1">ROUND(STDEV(IF(W2:W15&gt;0,W2:W15)), 10)</f>
        <v>1.4193324364</v>
      </c>
      <c r="Z28" t="s">
        <v>255</v>
      </c>
      <c r="AA28" s="8" cm="1">
        <f t="array" ref="AA28">ROUND(STDEV(IF(AA2:AA15&gt;0,AA2:AA15)), 10)</f>
        <v>0</v>
      </c>
      <c r="AB28" s="6" cm="1">
        <f t="array" aca="1" ref="AB28" ca="1">ROUND(STDEV(IF(AB2:AB15&gt;0,AB2:AB15)), 10)</f>
        <v>2.5922149000000001E-3</v>
      </c>
    </row>
    <row r="40" spans="19:26">
      <c r="S40">
        <f>COUNTIF(S2:S15,"1")</f>
        <v>0</v>
      </c>
      <c r="T40">
        <f t="shared" ref="T40:U40" si="9">COUNTIF(T2:T15,"1")</f>
        <v>0</v>
      </c>
      <c r="U40">
        <f t="shared" si="9"/>
        <v>2</v>
      </c>
      <c r="X40">
        <f>COUNTIF(X2:X15,"1")</f>
        <v>4</v>
      </c>
      <c r="Y40">
        <f t="shared" ref="Y40:Z40" si="10">COUNTIF(Y2:Y15,"1")</f>
        <v>0</v>
      </c>
      <c r="Z40">
        <f t="shared" si="10"/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BFD5B-902D-43C3-BCA7-098C3D81ECDA}">
  <sheetPr codeName="Sheet18"/>
  <dimension ref="A1:AB40"/>
  <sheetViews>
    <sheetView zoomScaleNormal="100" workbookViewId="0">
      <pane ySplit="1" topLeftCell="A2" activePane="bottomLeft" state="frozen"/>
      <selection activeCell="B1" sqref="B1"/>
      <selection pane="bottomLeft" activeCell="P7" sqref="P7"/>
    </sheetView>
  </sheetViews>
  <sheetFormatPr defaultRowHeight="13.8" outlineLevelCol="1"/>
  <cols>
    <col min="1" max="1" width="9.69921875" bestFit="1" customWidth="1"/>
    <col min="2" max="2" width="15.19921875" bestFit="1" customWidth="1"/>
    <col min="3" max="3" width="10.59765625" bestFit="1" customWidth="1"/>
    <col min="4" max="4" width="7.3984375" hidden="1" customWidth="1" outlineLevel="1"/>
    <col min="5" max="5" width="8.3984375" hidden="1" customWidth="1" outlineLevel="1"/>
    <col min="6" max="6" width="8.69921875" hidden="1" customWidth="1" outlineLevel="1"/>
    <col min="7" max="7" width="12.59765625" hidden="1" customWidth="1" outlineLevel="1"/>
    <col min="8" max="8" width="13.69921875" customWidth="1" collapsed="1"/>
    <col min="9" max="9" width="7.3984375" hidden="1" customWidth="1" outlineLevel="1"/>
    <col min="10" max="10" width="8.3984375" hidden="1" customWidth="1" outlineLevel="1"/>
    <col min="11" max="11" width="8.69921875" hidden="1" customWidth="1" outlineLevel="1"/>
    <col min="12" max="12" width="12.59765625" hidden="1" customWidth="1" outlineLevel="1"/>
    <col min="13" max="13" width="15.59765625" customWidth="1" collapsed="1"/>
    <col min="14" max="14" width="7.3984375" hidden="1" customWidth="1" outlineLevel="1"/>
    <col min="15" max="15" width="8.3984375" hidden="1" customWidth="1" outlineLevel="1"/>
    <col min="16" max="16" width="8.69921875" hidden="1" customWidth="1" outlineLevel="1"/>
    <col min="17" max="17" width="12.59765625" hidden="1" customWidth="1" outlineLevel="1"/>
    <col min="18" max="18" width="12.59765625" customWidth="1" collapsed="1"/>
    <col min="19" max="19" width="7.3984375" hidden="1" customWidth="1" outlineLevel="1"/>
    <col min="20" max="20" width="8.3984375" hidden="1" customWidth="1" outlineLevel="1"/>
    <col min="21" max="21" width="8.69921875" hidden="1" customWidth="1" outlineLevel="1"/>
    <col min="22" max="22" width="12.59765625" hidden="1" customWidth="1" outlineLevel="1"/>
    <col min="23" max="23" width="12.59765625" customWidth="1" collapsed="1"/>
    <col min="24" max="24" width="7.3984375" hidden="1" customWidth="1" outlineLevel="1"/>
    <col min="25" max="25" width="8.3984375" hidden="1" customWidth="1" outlineLevel="1"/>
    <col min="26" max="26" width="8.69921875" hidden="1" customWidth="1" outlineLevel="1"/>
    <col min="27" max="27" width="12.59765625" hidden="1" customWidth="1" outlineLevel="1"/>
    <col min="28" max="28" width="12.09765625" customWidth="1" collapsed="1"/>
  </cols>
  <sheetData>
    <row r="1" spans="1:28" ht="43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7</v>
      </c>
      <c r="I1" t="s">
        <v>3</v>
      </c>
      <c r="J1" t="s">
        <v>4</v>
      </c>
      <c r="K1" t="s">
        <v>5</v>
      </c>
      <c r="L1" s="3" t="s">
        <v>8</v>
      </c>
      <c r="M1" s="3" t="s">
        <v>9</v>
      </c>
      <c r="N1" t="s">
        <v>3</v>
      </c>
      <c r="O1" t="s">
        <v>4</v>
      </c>
      <c r="P1" t="s">
        <v>5</v>
      </c>
      <c r="Q1" s="3" t="s">
        <v>10</v>
      </c>
      <c r="R1" s="3" t="s">
        <v>11</v>
      </c>
      <c r="S1" t="s">
        <v>3</v>
      </c>
      <c r="T1" t="s">
        <v>4</v>
      </c>
      <c r="U1" t="s">
        <v>5</v>
      </c>
      <c r="V1" s="4" t="s">
        <v>12</v>
      </c>
      <c r="W1" s="4" t="s">
        <v>13</v>
      </c>
      <c r="X1" t="s">
        <v>3</v>
      </c>
      <c r="Y1" t="s">
        <v>4</v>
      </c>
      <c r="Z1" t="s">
        <v>5</v>
      </c>
      <c r="AA1" s="4" t="s">
        <v>14</v>
      </c>
      <c r="AB1" s="5" t="s">
        <v>15</v>
      </c>
    </row>
    <row r="2" spans="1:28">
      <c r="A2" t="s">
        <v>208</v>
      </c>
      <c r="B2" t="s">
        <v>17</v>
      </c>
      <c r="C2">
        <v>1</v>
      </c>
      <c r="D2" s="1">
        <v>1</v>
      </c>
      <c r="G2">
        <f>IF(AND(D$2=1,D$2=1),$C2,0)</f>
        <v>1</v>
      </c>
      <c r="H2" s="2">
        <f t="shared" ref="H2:H8" ca="1" si="0">G2*(0.99+0.02*RAND())</f>
        <v>0.99952758840376932</v>
      </c>
      <c r="I2" s="1"/>
      <c r="L2">
        <f>IF(AND(I$2=1,I$2=1),$C2,0)</f>
        <v>0</v>
      </c>
      <c r="M2" s="2">
        <f t="shared" ref="M2:M8" ca="1" si="1">L2*(0.99+0.02*RAND())</f>
        <v>0</v>
      </c>
      <c r="N2" s="1"/>
      <c r="Q2">
        <f>IF(AND(N$2=1,N$2=1),$C2,0)</f>
        <v>0</v>
      </c>
      <c r="R2" s="2">
        <f t="shared" ref="R2:R8" ca="1" si="2">Q2*(0.99+0.02*RAND())</f>
        <v>0</v>
      </c>
      <c r="S2" s="1">
        <v>1</v>
      </c>
      <c r="V2">
        <f>IF(AND(S$2=1,S$2=1),$C2,0)</f>
        <v>1</v>
      </c>
      <c r="W2" s="2">
        <f t="shared" ref="W2:W8" ca="1" si="3">V2*(0.99+0.02*RAND())</f>
        <v>1.0005436048041405</v>
      </c>
      <c r="X2" s="1"/>
      <c r="AA2">
        <f>IF(AND(X$2=1,X$2=1),$C2,0)</f>
        <v>0</v>
      </c>
      <c r="AB2" s="2">
        <f t="shared" ref="AB2:AB8" ca="1" si="4">AA2*(0.99+0.02*RAND())</f>
        <v>0</v>
      </c>
    </row>
    <row r="3" spans="1:28">
      <c r="A3" t="s">
        <v>209</v>
      </c>
      <c r="B3" t="s">
        <v>17</v>
      </c>
      <c r="C3">
        <v>1</v>
      </c>
      <c r="D3" s="1">
        <v>1</v>
      </c>
      <c r="G3">
        <f>IF(AND(D$2=1,D$2=1),$C3,0)</f>
        <v>1</v>
      </c>
      <c r="H3" s="2">
        <f t="shared" ca="1" si="0"/>
        <v>0.99130670027979706</v>
      </c>
      <c r="I3" s="1"/>
      <c r="L3">
        <f>IF(AND(I$2=1,I$2=1),$C3,0)</f>
        <v>0</v>
      </c>
      <c r="M3" s="2">
        <f t="shared" ca="1" si="1"/>
        <v>0</v>
      </c>
      <c r="N3" s="1"/>
      <c r="Q3">
        <f>IF(AND(N$2=1,N$2=1),$C3,0)</f>
        <v>0</v>
      </c>
      <c r="R3" s="2">
        <f t="shared" ca="1" si="2"/>
        <v>0</v>
      </c>
      <c r="S3" s="1">
        <v>1</v>
      </c>
      <c r="V3">
        <f>IF(AND(S$2=1,S$2=1),$C3,0)</f>
        <v>1</v>
      </c>
      <c r="W3" s="2">
        <f t="shared" ca="1" si="3"/>
        <v>1.0086583262317073</v>
      </c>
      <c r="X3" s="1"/>
      <c r="AA3">
        <f>IF(AND(X$2=1,X$2=1),$C3,0)</f>
        <v>0</v>
      </c>
      <c r="AB3" s="2">
        <f t="shared" ca="1" si="4"/>
        <v>0</v>
      </c>
    </row>
    <row r="4" spans="1:28">
      <c r="A4" t="s">
        <v>210</v>
      </c>
      <c r="B4" t="s">
        <v>24</v>
      </c>
      <c r="C4">
        <v>2</v>
      </c>
      <c r="D4" s="1"/>
      <c r="G4">
        <f>IF(AND(E$4=1,E$5),$C4,0)</f>
        <v>0</v>
      </c>
      <c r="H4" s="2">
        <f t="shared" ca="1" si="0"/>
        <v>0</v>
      </c>
      <c r="I4" s="1"/>
      <c r="J4">
        <v>1</v>
      </c>
      <c r="L4">
        <f>IF(AND(J$4=1,J$5),$C4,0)</f>
        <v>2</v>
      </c>
      <c r="M4" s="2">
        <f t="shared" ca="1" si="1"/>
        <v>1.9809979796213752</v>
      </c>
      <c r="N4" s="1"/>
      <c r="Q4">
        <f>IF(AND(O$4=1,O$5),$C4,0)</f>
        <v>0</v>
      </c>
      <c r="R4" s="2">
        <f t="shared" ca="1" si="2"/>
        <v>0</v>
      </c>
      <c r="S4" s="1"/>
      <c r="V4">
        <f>IF(AND(T$4=1,T$5),$C4,0)</f>
        <v>0</v>
      </c>
      <c r="W4" s="2">
        <f t="shared" ca="1" si="3"/>
        <v>0</v>
      </c>
      <c r="X4" s="1"/>
      <c r="Y4">
        <v>1</v>
      </c>
      <c r="AA4">
        <f>IF(AND(Y$4=1,Y$5),$C4,0)</f>
        <v>2</v>
      </c>
      <c r="AB4" s="2">
        <f t="shared" ca="1" si="4"/>
        <v>1.9870410424001526</v>
      </c>
    </row>
    <row r="5" spans="1:28">
      <c r="A5" t="s">
        <v>211</v>
      </c>
      <c r="B5" t="s">
        <v>24</v>
      </c>
      <c r="C5">
        <v>2</v>
      </c>
      <c r="D5" s="1"/>
      <c r="G5">
        <f>IF(AND(E$4=1,E$5),$C5,0)</f>
        <v>0</v>
      </c>
      <c r="H5" s="2">
        <f t="shared" ca="1" si="0"/>
        <v>0</v>
      </c>
      <c r="I5" s="1"/>
      <c r="J5">
        <v>1</v>
      </c>
      <c r="L5">
        <f>IF(AND(J$4=1,J$5),$C5,0)</f>
        <v>2</v>
      </c>
      <c r="M5" s="2">
        <f t="shared" ca="1" si="1"/>
        <v>1.9986211221055032</v>
      </c>
      <c r="N5" s="1"/>
      <c r="Q5">
        <f>IF(AND(O$4=1,O$5),$C5,0)</f>
        <v>0</v>
      </c>
      <c r="R5" s="2">
        <f t="shared" ca="1" si="2"/>
        <v>0</v>
      </c>
      <c r="S5" s="1"/>
      <c r="V5">
        <f>IF(AND(T$4=1,T$5),$C5,0)</f>
        <v>0</v>
      </c>
      <c r="W5" s="2">
        <f t="shared" ca="1" si="3"/>
        <v>0</v>
      </c>
      <c r="X5" s="1"/>
      <c r="Y5">
        <v>1</v>
      </c>
      <c r="AA5">
        <f>IF(AND(Y$4=1,Y$5),$C5,0)</f>
        <v>2</v>
      </c>
      <c r="AB5" s="2">
        <f t="shared" ca="1" si="4"/>
        <v>1.9854147273819309</v>
      </c>
    </row>
    <row r="6" spans="1:28">
      <c r="A6" t="s">
        <v>212</v>
      </c>
      <c r="B6" t="s">
        <v>27</v>
      </c>
      <c r="C6">
        <v>8</v>
      </c>
      <c r="D6" s="1"/>
      <c r="G6">
        <f>IF(F6=1,$C6,0)</f>
        <v>0</v>
      </c>
      <c r="H6" s="2">
        <f t="shared" ca="1" si="0"/>
        <v>0</v>
      </c>
      <c r="I6" s="1"/>
      <c r="L6">
        <f t="shared" ref="L6:L8" si="5">IF(K6=1,$C6,0)</f>
        <v>0</v>
      </c>
      <c r="M6" s="2">
        <f t="shared" ca="1" si="1"/>
        <v>0</v>
      </c>
      <c r="N6" s="1"/>
      <c r="Q6">
        <f t="shared" ref="Q6:Q8" si="6">IF(P6=1,$C6,0)</f>
        <v>0</v>
      </c>
      <c r="R6" s="2">
        <f t="shared" ca="1" si="2"/>
        <v>0</v>
      </c>
      <c r="S6" s="1"/>
      <c r="V6">
        <f t="shared" ref="V6:V8" si="7">IF(U6=1,$C6,0)</f>
        <v>0</v>
      </c>
      <c r="W6" s="2">
        <f t="shared" ca="1" si="3"/>
        <v>0</v>
      </c>
      <c r="X6" s="1"/>
      <c r="AA6">
        <f t="shared" ref="AA6:AA8" si="8">IF(Z6=1,$C6,0)</f>
        <v>0</v>
      </c>
      <c r="AB6" s="2">
        <f t="shared" ca="1" si="4"/>
        <v>0</v>
      </c>
    </row>
    <row r="7" spans="1:28">
      <c r="A7" t="s">
        <v>213</v>
      </c>
      <c r="B7" t="s">
        <v>27</v>
      </c>
      <c r="C7">
        <v>10</v>
      </c>
      <c r="D7" s="1"/>
      <c r="G7">
        <f>IF(F7=1,$C7,0)</f>
        <v>0</v>
      </c>
      <c r="H7" s="2">
        <f t="shared" ca="1" si="0"/>
        <v>0</v>
      </c>
      <c r="I7" s="1"/>
      <c r="L7">
        <f t="shared" si="5"/>
        <v>0</v>
      </c>
      <c r="M7" s="2">
        <f t="shared" ca="1" si="1"/>
        <v>0</v>
      </c>
      <c r="N7" s="1"/>
      <c r="Q7">
        <f t="shared" si="6"/>
        <v>0</v>
      </c>
      <c r="R7" s="2">
        <f t="shared" ca="1" si="2"/>
        <v>0</v>
      </c>
      <c r="S7" s="1"/>
      <c r="V7">
        <f t="shared" si="7"/>
        <v>0</v>
      </c>
      <c r="W7" s="2">
        <f t="shared" ca="1" si="3"/>
        <v>0</v>
      </c>
      <c r="X7" s="1"/>
      <c r="AA7">
        <f t="shared" si="8"/>
        <v>0</v>
      </c>
      <c r="AB7" s="2">
        <f t="shared" ca="1" si="4"/>
        <v>0</v>
      </c>
    </row>
    <row r="8" spans="1:28">
      <c r="A8" t="s">
        <v>214</v>
      </c>
      <c r="B8" t="s">
        <v>27</v>
      </c>
      <c r="C8">
        <v>6</v>
      </c>
      <c r="D8" s="1"/>
      <c r="G8">
        <f>IF(F8=1,$C8,0)</f>
        <v>0</v>
      </c>
      <c r="H8" s="2">
        <f t="shared" ca="1" si="0"/>
        <v>0</v>
      </c>
      <c r="I8" s="1"/>
      <c r="L8">
        <f t="shared" si="5"/>
        <v>0</v>
      </c>
      <c r="M8" s="2">
        <f t="shared" ca="1" si="1"/>
        <v>0</v>
      </c>
      <c r="N8" s="1"/>
      <c r="P8">
        <v>1</v>
      </c>
      <c r="Q8">
        <f t="shared" si="6"/>
        <v>6</v>
      </c>
      <c r="R8" s="2">
        <f t="shared" ca="1" si="2"/>
        <v>5.9873345422759332</v>
      </c>
      <c r="S8" s="1"/>
      <c r="V8">
        <f t="shared" si="7"/>
        <v>0</v>
      </c>
      <c r="W8" s="2">
        <f t="shared" ca="1" si="3"/>
        <v>0</v>
      </c>
      <c r="X8" s="1"/>
      <c r="AA8">
        <f t="shared" si="8"/>
        <v>0</v>
      </c>
      <c r="AB8" s="2">
        <f t="shared" ca="1" si="4"/>
        <v>0</v>
      </c>
    </row>
    <row r="9" spans="1:28">
      <c r="C9" s="9" t="s">
        <v>254</v>
      </c>
      <c r="H9" s="6" cm="1">
        <f t="array" aca="1" ref="H9" ca="1">AVERAGE(IF(H2:H8=0,1,H2:H8))</f>
        <v>0.99869061266908088</v>
      </c>
      <c r="M9" s="6" cm="1">
        <f t="array" aca="1" ref="M9" ca="1">AVERAGE(IF(M2:M8=0,1,M2:M8))</f>
        <v>1.2828027288181256</v>
      </c>
      <c r="Q9" s="7"/>
      <c r="R9" s="6" cm="1">
        <f t="array" aca="1" ref="R9" ca="1">AVERAGE(IF(R2:R8=0,1,R2:R8))</f>
        <v>1.7124763631822761</v>
      </c>
      <c r="V9" s="2"/>
      <c r="W9" s="6" cm="1">
        <f t="array" aca="1" ref="W9" ca="1">AVERAGE(IF(W2:W8=0,1,W2:W8))</f>
        <v>1.0013145615765497</v>
      </c>
      <c r="AA9" s="8"/>
      <c r="AB9" s="6" cm="1">
        <f t="array" aca="1" ref="AB9" ca="1">AVERAGE(IF(AB2:AB8=0,1,AB2:AB8))</f>
        <v>1.2817793956831547</v>
      </c>
    </row>
    <row r="10" spans="1:28">
      <c r="C10" s="9" t="s">
        <v>259</v>
      </c>
      <c r="H10" s="6">
        <v>1</v>
      </c>
      <c r="M10" s="6">
        <v>1</v>
      </c>
      <c r="Q10" s="7"/>
      <c r="R10" s="6">
        <v>1</v>
      </c>
      <c r="V10" s="2"/>
      <c r="W10" s="6">
        <v>1</v>
      </c>
      <c r="AA10" s="8"/>
      <c r="AB10" s="6">
        <v>1</v>
      </c>
    </row>
    <row r="11" spans="1:28">
      <c r="C11" s="9" t="s">
        <v>260</v>
      </c>
      <c r="H11" s="6" cm="1">
        <f t="array" ref="H11">SUM($C2:$C8/7)</f>
        <v>4.2857142857142856</v>
      </c>
      <c r="M11" s="6">
        <f>H11</f>
        <v>4.2857142857142856</v>
      </c>
      <c r="Q11" s="7"/>
      <c r="R11" s="6">
        <f>H11</f>
        <v>4.2857142857142856</v>
      </c>
      <c r="V11" s="2"/>
      <c r="W11" s="6">
        <f>H11</f>
        <v>4.2857142857142856</v>
      </c>
      <c r="AA11" s="8"/>
      <c r="AB11" s="6">
        <f>H11</f>
        <v>4.2857142857142856</v>
      </c>
    </row>
    <row r="12" spans="1:28">
      <c r="C12" s="9" t="s">
        <v>256</v>
      </c>
      <c r="H12" s="6">
        <f ca="1">SUM((H9-H10)/(H11-H10))</f>
        <v>-3.9850918767103671E-4</v>
      </c>
      <c r="M12" s="6">
        <f ca="1">SUM((M9-M10)/(M11-M10))</f>
        <v>8.6070395727255625E-2</v>
      </c>
      <c r="R12" s="6">
        <f ca="1">SUM((R9-R10)/(R11-R10))</f>
        <v>0.21684063227286665</v>
      </c>
      <c r="W12" s="6">
        <f ca="1">SUM((W9-W10)/(W11-W10))</f>
        <v>4.0008395808035699E-4</v>
      </c>
      <c r="AB12" s="6">
        <f ca="1">SUM((AB9-AB10)/(AB11-AB10))</f>
        <v>8.575894651226447E-2</v>
      </c>
    </row>
    <row r="13" spans="1:28">
      <c r="C13" s="9" t="s">
        <v>257</v>
      </c>
      <c r="H13" s="6">
        <f ca="1">1-H12</f>
        <v>1.000398509187671</v>
      </c>
      <c r="M13" s="6">
        <f ca="1">1-M12</f>
        <v>0.91392960427274439</v>
      </c>
      <c r="R13" s="6">
        <f ca="1">1-R12</f>
        <v>0.78315936772713335</v>
      </c>
      <c r="W13" s="6">
        <f ca="1">1-W12</f>
        <v>0.99959991604191967</v>
      </c>
      <c r="AB13" s="6">
        <f ca="1">1-AB12</f>
        <v>0.91424105348773554</v>
      </c>
    </row>
    <row r="14" spans="1:28">
      <c r="C14" s="9"/>
      <c r="H14" s="6"/>
      <c r="M14" s="6"/>
      <c r="R14" s="6"/>
      <c r="W14" s="6"/>
      <c r="AB14" s="6"/>
    </row>
    <row r="15" spans="1:28">
      <c r="C15" s="9" t="s">
        <v>261</v>
      </c>
      <c r="H15" s="6" cm="1">
        <f t="array" aca="1" ref="H15" ca="1">SUM(IF(H2:H8=0,(1-H9)^2,(H2:H8-H9)^2))</f>
        <v>6.3795166464933832E-5</v>
      </c>
      <c r="M15" s="6" cm="1">
        <f t="array" aca="1" ref="M15" ca="1">SUM(IF(M2:M8=0,(1-M9)^2,(M2:M8-M9)^2))</f>
        <v>1.3997594975476273</v>
      </c>
      <c r="R15" s="6" cm="1">
        <f t="array" aca="1" ref="R15" ca="1">SUM(IF(R2:R8=0,(1-R9)^2,(R2:R8-R9)^2))</f>
        <v>21.320147859924596</v>
      </c>
      <c r="W15" s="6" cm="1">
        <f t="array" aca="1" ref="W15" ca="1">SUM(IF(W2:W8=0,(1-W9)^2,(W2:W8-W9)^2))</f>
        <v>6.3165614347969167E-5</v>
      </c>
      <c r="AB15" s="6" cm="1">
        <f t="array" aca="1" ref="AB15" ca="1">SUM(IF(AB2:AB8=0,(1-AB9)^2,(AB2:AB8-AB9)^2))</f>
        <v>1.3894948095026376</v>
      </c>
    </row>
    <row r="16" spans="1:28">
      <c r="C16" s="9" t="s">
        <v>262</v>
      </c>
      <c r="H16" s="6">
        <f ca="1">H15/(7-1)</f>
        <v>1.0632527744155638E-5</v>
      </c>
      <c r="M16" s="6">
        <f ca="1">M15/(7-1)</f>
        <v>0.23329324959127121</v>
      </c>
      <c r="R16" s="6">
        <f ca="1">R15/(7-1)</f>
        <v>3.5533579766540995</v>
      </c>
      <c r="W16" s="6">
        <f ca="1">W15/(7-1)</f>
        <v>1.0527602391328194E-5</v>
      </c>
      <c r="AB16" s="6">
        <f ca="1">AB15/(7-1)</f>
        <v>0.2315824682504396</v>
      </c>
    </row>
    <row r="17" spans="3:28">
      <c r="C17" s="9" t="s">
        <v>263</v>
      </c>
      <c r="H17" s="6">
        <f ca="1">SQRT(H16)</f>
        <v>3.2607557013912647E-3</v>
      </c>
      <c r="M17" s="6">
        <f ca="1">SQRT(M16)</f>
        <v>0.48300439914277304</v>
      </c>
      <c r="R17" s="6">
        <f ca="1">SQRT(R16)</f>
        <v>1.8850352719920387</v>
      </c>
      <c r="W17" s="6">
        <f ca="1">SQRT(W16)</f>
        <v>3.2446266952190655E-3</v>
      </c>
      <c r="AB17" s="6">
        <f ca="1">SQRT(AB16)</f>
        <v>0.48123016140973501</v>
      </c>
    </row>
    <row r="18" spans="3:28">
      <c r="C18" s="9" t="s">
        <v>264</v>
      </c>
      <c r="H18" s="6">
        <f ca="1">R17</f>
        <v>1.8850352719920387</v>
      </c>
      <c r="M18" s="6">
        <f ca="1">R17</f>
        <v>1.8850352719920387</v>
      </c>
      <c r="R18" s="6">
        <f ca="1">R17</f>
        <v>1.8850352719920387</v>
      </c>
      <c r="W18" s="6">
        <f ca="1">R17</f>
        <v>1.8850352719920387</v>
      </c>
      <c r="AB18" s="6">
        <f ca="1">R17</f>
        <v>1.8850352719920387</v>
      </c>
    </row>
    <row r="19" spans="3:28">
      <c r="C19" s="9" t="s">
        <v>265</v>
      </c>
      <c r="H19" s="6">
        <f ca="1">H17/H18</f>
        <v>1.7298115053016559E-3</v>
      </c>
      <c r="M19" s="6">
        <f ca="1">M17/M18</f>
        <v>0.25623096093706038</v>
      </c>
      <c r="R19" s="6">
        <f ca="1">R17/R18</f>
        <v>1</v>
      </c>
      <c r="W19" s="6">
        <f ca="1">W17/W18</f>
        <v>1.7212551634592274E-3</v>
      </c>
      <c r="AB19" s="6">
        <f ca="1">AB17/AB18</f>
        <v>0.25528973837247509</v>
      </c>
    </row>
    <row r="20" spans="3:28">
      <c r="C20" s="9" t="s">
        <v>258</v>
      </c>
      <c r="H20" s="6">
        <f ca="1">1-H19</f>
        <v>0.9982701884946984</v>
      </c>
      <c r="M20" s="6">
        <f ca="1">1-M19</f>
        <v>0.74376903906293967</v>
      </c>
      <c r="R20" s="6">
        <f ca="1">1-R19</f>
        <v>0</v>
      </c>
      <c r="W20" s="6">
        <f ca="1">1-W19</f>
        <v>0.99827874483654078</v>
      </c>
      <c r="AB20" s="6">
        <f ca="1">1-AB19</f>
        <v>0.74471026162752496</v>
      </c>
    </row>
    <row r="21" spans="3:28">
      <c r="C21" s="9" t="s">
        <v>266</v>
      </c>
      <c r="F21" t="s">
        <v>255</v>
      </c>
      <c r="G21" cm="1">
        <f t="array" ref="G21">ROUND(STDEV(IF(G2:G8&gt;0,G2:G8)), 10)</f>
        <v>0</v>
      </c>
      <c r="H21" s="6" cm="1">
        <f t="array" aca="1" ref="H21" ca="1">ROUND(STDEV(IF(H2:H8&gt;0,H2:H8)), 10)</f>
        <v>5.8130457E-3</v>
      </c>
      <c r="K21" t="s">
        <v>255</v>
      </c>
      <c r="L21" cm="1">
        <f t="array" ref="L21">ROUND(STDEV(IF(L2:L8&gt;0,L2:L8)), 10)</f>
        <v>0</v>
      </c>
      <c r="M21" s="6" cm="1">
        <f t="array" aca="1" ref="M21" ca="1">ROUND(STDEV(IF(M2:M8&gt;0,M2:M8)), 10)</f>
        <v>1.24614436E-2</v>
      </c>
      <c r="P21" t="s">
        <v>255</v>
      </c>
      <c r="Q21" s="7" t="e" cm="1">
        <f t="array" ref="Q21">ROUND(STDEV(IF(Q2:Q8&gt;0,Q2:Q8)), 10)</f>
        <v>#DIV/0!</v>
      </c>
      <c r="R21" s="6" t="e" cm="1">
        <f t="array" aca="1" ref="R21" ca="1">SUM(1+ROUND(STDEV(IF(R2:R8&gt;0,R2:R8)), 10))</f>
        <v>#DIV/0!</v>
      </c>
      <c r="U21" t="s">
        <v>255</v>
      </c>
      <c r="V21" s="7" cm="1">
        <f t="array" ref="V21">ROUND(STDEV(IF(V2:V8&gt;0,V2:V8)), 10)</f>
        <v>0</v>
      </c>
      <c r="W21" s="6" cm="1">
        <f t="array" aca="1" ref="W21" ca="1">ROUND(STDEV(IF(W2:W8&gt;0,W2:W8)), 10)</f>
        <v>5.7379744999999996E-3</v>
      </c>
      <c r="Z21" t="s">
        <v>255</v>
      </c>
      <c r="AA21" s="8" cm="1">
        <f t="array" ref="AA21">ROUND(STDEV(IF(AA2:AA8&gt;0,AA2:AA8)), 10)</f>
        <v>0</v>
      </c>
      <c r="AB21" s="6" cm="1">
        <f t="array" aca="1" ref="AB21" ca="1">ROUND(STDEV(IF(AB2:AB8&gt;0,AB2:AB8)), 10)</f>
        <v>1.1499784E-3</v>
      </c>
    </row>
    <row r="40" spans="19:26">
      <c r="S40">
        <f>COUNTIF(S2:S8,"1")</f>
        <v>2</v>
      </c>
      <c r="T40">
        <f t="shared" ref="T40:U40" si="9">COUNTIF(T2:T8,"1")</f>
        <v>0</v>
      </c>
      <c r="U40">
        <f t="shared" si="9"/>
        <v>0</v>
      </c>
      <c r="X40">
        <f>COUNTIF(X2:X8,"1")</f>
        <v>0</v>
      </c>
      <c r="Y40">
        <f t="shared" ref="Y40:Z40" si="10">COUNTIF(Y2:Y8,"1")</f>
        <v>2</v>
      </c>
      <c r="Z40">
        <f t="shared" si="10"/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126E9-FB50-4FF2-AA10-871EE575DE13}">
  <sheetPr codeName="Sheet19"/>
  <dimension ref="A1:AB40"/>
  <sheetViews>
    <sheetView zoomScaleNormal="100" workbookViewId="0">
      <pane ySplit="1" topLeftCell="A2" activePane="bottomLeft" state="frozen"/>
      <selection activeCell="B1" sqref="B1"/>
      <selection pane="bottomLeft" activeCell="P8" sqref="P8"/>
    </sheetView>
  </sheetViews>
  <sheetFormatPr defaultRowHeight="13.8" outlineLevelCol="1"/>
  <cols>
    <col min="1" max="1" width="9.69921875" bestFit="1" customWidth="1"/>
    <col min="2" max="2" width="15.19921875" bestFit="1" customWidth="1"/>
    <col min="3" max="3" width="10.59765625" bestFit="1" customWidth="1"/>
    <col min="4" max="4" width="7.3984375" hidden="1" customWidth="1" outlineLevel="1"/>
    <col min="5" max="5" width="8.3984375" hidden="1" customWidth="1" outlineLevel="1"/>
    <col min="6" max="6" width="8.69921875" hidden="1" customWidth="1" outlineLevel="1"/>
    <col min="7" max="7" width="12.59765625" hidden="1" customWidth="1" outlineLevel="1"/>
    <col min="8" max="8" width="13.69921875" customWidth="1" collapsed="1"/>
    <col min="9" max="9" width="7.3984375" hidden="1" customWidth="1" outlineLevel="1"/>
    <col min="10" max="10" width="8.3984375" hidden="1" customWidth="1" outlineLevel="1"/>
    <col min="11" max="11" width="8.69921875" hidden="1" customWidth="1" outlineLevel="1"/>
    <col min="12" max="12" width="12.59765625" hidden="1" customWidth="1" outlineLevel="1"/>
    <col min="13" max="13" width="15.59765625" customWidth="1" collapsed="1"/>
    <col min="14" max="14" width="7.3984375" hidden="1" customWidth="1" outlineLevel="1"/>
    <col min="15" max="15" width="8.3984375" hidden="1" customWidth="1" outlineLevel="1"/>
    <col min="16" max="16" width="8.69921875" hidden="1" customWidth="1" outlineLevel="1"/>
    <col min="17" max="17" width="12.59765625" hidden="1" customWidth="1" outlineLevel="1"/>
    <col min="18" max="18" width="12.59765625" customWidth="1" collapsed="1"/>
    <col min="19" max="19" width="7.3984375" hidden="1" customWidth="1" outlineLevel="1"/>
    <col min="20" max="20" width="8.3984375" hidden="1" customWidth="1" outlineLevel="1"/>
    <col min="21" max="21" width="8.69921875" hidden="1" customWidth="1" outlineLevel="1"/>
    <col min="22" max="22" width="12.59765625" hidden="1" customWidth="1" outlineLevel="1"/>
    <col min="23" max="23" width="12.59765625" customWidth="1" collapsed="1"/>
    <col min="24" max="24" width="7.3984375" hidden="1" customWidth="1" outlineLevel="1"/>
    <col min="25" max="25" width="8.3984375" hidden="1" customWidth="1" outlineLevel="1"/>
    <col min="26" max="26" width="8.69921875" hidden="1" customWidth="1" outlineLevel="1"/>
    <col min="27" max="27" width="12.59765625" hidden="1" customWidth="1" outlineLevel="1"/>
    <col min="28" max="28" width="12.09765625" customWidth="1" collapsed="1"/>
  </cols>
  <sheetData>
    <row r="1" spans="1:28" ht="43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7</v>
      </c>
      <c r="I1" t="s">
        <v>3</v>
      </c>
      <c r="J1" t="s">
        <v>4</v>
      </c>
      <c r="K1" t="s">
        <v>5</v>
      </c>
      <c r="L1" s="3" t="s">
        <v>8</v>
      </c>
      <c r="M1" s="3" t="s">
        <v>9</v>
      </c>
      <c r="N1" t="s">
        <v>3</v>
      </c>
      <c r="O1" t="s">
        <v>4</v>
      </c>
      <c r="P1" t="s">
        <v>5</v>
      </c>
      <c r="Q1" s="3" t="s">
        <v>10</v>
      </c>
      <c r="R1" s="3" t="s">
        <v>11</v>
      </c>
      <c r="S1" t="s">
        <v>3</v>
      </c>
      <c r="T1" t="s">
        <v>4</v>
      </c>
      <c r="U1" t="s">
        <v>5</v>
      </c>
      <c r="V1" s="4" t="s">
        <v>12</v>
      </c>
      <c r="W1" s="4" t="s">
        <v>13</v>
      </c>
      <c r="X1" t="s">
        <v>3</v>
      </c>
      <c r="Y1" t="s">
        <v>4</v>
      </c>
      <c r="Z1" t="s">
        <v>5</v>
      </c>
      <c r="AA1" s="4" t="s">
        <v>14</v>
      </c>
      <c r="AB1" s="5" t="s">
        <v>15</v>
      </c>
    </row>
    <row r="2" spans="1:28">
      <c r="A2" t="s">
        <v>215</v>
      </c>
      <c r="B2" t="s">
        <v>17</v>
      </c>
      <c r="C2">
        <v>1</v>
      </c>
      <c r="D2" s="1">
        <v>1</v>
      </c>
      <c r="G2" cm="1">
        <f t="array" ref="G2">IF(AND(D$2=1,D$2=D$3:D$5),$C2,0)</f>
        <v>1</v>
      </c>
      <c r="H2" s="2">
        <f t="shared" ref="H2:H10" ca="1" si="0">G2*(0.99+0.02*RAND())</f>
        <v>1.0036302560116019</v>
      </c>
      <c r="I2" s="1"/>
      <c r="L2" cm="1">
        <f t="array" ref="L2">IF(AND(I$2=1,I$2=I$3:I$5),$C2,0)</f>
        <v>0</v>
      </c>
      <c r="M2" s="2">
        <f t="shared" ref="M2:M10" ca="1" si="1">L2*(0.99+0.02*RAND())</f>
        <v>0</v>
      </c>
      <c r="N2" s="1"/>
      <c r="Q2" cm="1">
        <f t="array" ref="Q2">IF(AND(N$2=1,N$2=N$3:N$5),$C2,0)</f>
        <v>0</v>
      </c>
      <c r="R2" s="2">
        <f t="shared" ref="R2:R10" ca="1" si="2">Q2*(0.99+0.02*RAND())</f>
        <v>0</v>
      </c>
      <c r="S2" s="1">
        <v>1</v>
      </c>
      <c r="V2" cm="1">
        <f t="array" ref="V2">IF(AND(S$2=1,S$2=S$3:S$5),$C2,0)</f>
        <v>1</v>
      </c>
      <c r="W2" s="2">
        <f t="shared" ref="W2:W10" ca="1" si="3">V2*(0.99+0.02*RAND())</f>
        <v>1.0097040189941466</v>
      </c>
      <c r="X2" s="1"/>
      <c r="AA2" cm="1">
        <f t="array" ref="AA2">IF(AND(X$2=1,X$2=X$3:X$5),$C2,0)</f>
        <v>0</v>
      </c>
      <c r="AB2" s="2">
        <f t="shared" ref="AB2:AB10" ca="1" si="4">AA2*(0.99+0.02*RAND())</f>
        <v>0</v>
      </c>
    </row>
    <row r="3" spans="1:28">
      <c r="A3" t="s">
        <v>216</v>
      </c>
      <c r="B3" t="s">
        <v>17</v>
      </c>
      <c r="C3">
        <v>1</v>
      </c>
      <c r="D3" s="1">
        <v>1</v>
      </c>
      <c r="G3" cm="1">
        <f t="array" ref="G3">IF(AND(D$2=1,D$2=D$3:D$5),$C3,0)</f>
        <v>1</v>
      </c>
      <c r="H3" s="2">
        <f t="shared" ca="1" si="0"/>
        <v>0.99697392339170576</v>
      </c>
      <c r="I3" s="1"/>
      <c r="L3" cm="1">
        <f t="array" ref="L3">IF(AND(I$2=1,I$2=I$3:I$5),$C3,0)</f>
        <v>0</v>
      </c>
      <c r="M3" s="2">
        <f t="shared" ca="1" si="1"/>
        <v>0</v>
      </c>
      <c r="N3" s="1"/>
      <c r="Q3" cm="1">
        <f t="array" ref="Q3">IF(AND(N$2=1,N$2=N$3:N$5),$C3,0)</f>
        <v>0</v>
      </c>
      <c r="R3" s="2">
        <f t="shared" ca="1" si="2"/>
        <v>0</v>
      </c>
      <c r="S3" s="1">
        <v>1</v>
      </c>
      <c r="V3" cm="1">
        <f t="array" ref="V3">IF(AND(S$2=1,S$2=S$3:S$5),$C3,0)</f>
        <v>1</v>
      </c>
      <c r="W3" s="2">
        <f t="shared" ca="1" si="3"/>
        <v>1.0019370219545878</v>
      </c>
      <c r="X3" s="1"/>
      <c r="AA3" cm="1">
        <f t="array" ref="AA3">IF(AND(X$2=1,X$2=X$3:X$5),$C3,0)</f>
        <v>0</v>
      </c>
      <c r="AB3" s="2">
        <f t="shared" ca="1" si="4"/>
        <v>0</v>
      </c>
    </row>
    <row r="4" spans="1:28">
      <c r="A4" t="s">
        <v>217</v>
      </c>
      <c r="B4" t="s">
        <v>17</v>
      </c>
      <c r="C4">
        <v>1</v>
      </c>
      <c r="D4" s="1">
        <v>1</v>
      </c>
      <c r="G4" cm="1">
        <f t="array" ref="G4">IF(AND(D$2=1,D$2=D$3:D$5),$C4,0)</f>
        <v>1</v>
      </c>
      <c r="H4" s="2">
        <f t="shared" ca="1" si="0"/>
        <v>0.99502536455193835</v>
      </c>
      <c r="I4" s="1"/>
      <c r="L4" cm="1">
        <f t="array" ref="L4">IF(AND(I$2=1,I$2=I$3:I$5),$C4,0)</f>
        <v>0</v>
      </c>
      <c r="M4" s="2">
        <f t="shared" ca="1" si="1"/>
        <v>0</v>
      </c>
      <c r="N4" s="1"/>
      <c r="Q4" cm="1">
        <f t="array" ref="Q4">IF(AND(N$2=1,N$2=N$3:N$5),$C4,0)</f>
        <v>0</v>
      </c>
      <c r="R4" s="2">
        <f t="shared" ca="1" si="2"/>
        <v>0</v>
      </c>
      <c r="S4" s="1">
        <v>1</v>
      </c>
      <c r="V4" cm="1">
        <f t="array" ref="V4">IF(AND(S$2=1,S$2=S$3:S$5),$C4,0)</f>
        <v>1</v>
      </c>
      <c r="W4" s="2">
        <f t="shared" ca="1" si="3"/>
        <v>0.99828069180954804</v>
      </c>
      <c r="X4" s="1"/>
      <c r="AA4" cm="1">
        <f t="array" ref="AA4">IF(AND(X$2=1,X$2=X$3:X$5),$C4,0)</f>
        <v>0</v>
      </c>
      <c r="AB4" s="2">
        <f t="shared" ca="1" si="4"/>
        <v>0</v>
      </c>
    </row>
    <row r="5" spans="1:28">
      <c r="A5" t="s">
        <v>218</v>
      </c>
      <c r="B5" t="s">
        <v>17</v>
      </c>
      <c r="C5">
        <v>1</v>
      </c>
      <c r="D5" s="1">
        <v>1</v>
      </c>
      <c r="G5" cm="1">
        <f t="array" ref="G5">IF(AND(D$2=1,D$2=D$3:D$5),$C5,0)</f>
        <v>1</v>
      </c>
      <c r="H5" s="2">
        <f t="shared" ca="1" si="0"/>
        <v>0.99699725033053876</v>
      </c>
      <c r="I5" s="1"/>
      <c r="L5" cm="1">
        <f t="array" ref="L5">IF(AND(I$2=1,I$2=I$3:I$5),$C5,0)</f>
        <v>0</v>
      </c>
      <c r="M5" s="2">
        <f t="shared" ca="1" si="1"/>
        <v>0</v>
      </c>
      <c r="N5" s="1"/>
      <c r="Q5" cm="1">
        <f t="array" ref="Q5">IF(AND(N$2=1,N$2=N$3:N$5),$C5,0)</f>
        <v>0</v>
      </c>
      <c r="R5" s="2">
        <f t="shared" ca="1" si="2"/>
        <v>0</v>
      </c>
      <c r="S5" s="1">
        <v>1</v>
      </c>
      <c r="V5" cm="1">
        <f t="array" ref="V5">IF(AND(S$2=1,S$2=S$3:S$5),$C5,0)</f>
        <v>1</v>
      </c>
      <c r="W5" s="2">
        <f t="shared" ca="1" si="3"/>
        <v>0.99502989529619768</v>
      </c>
      <c r="X5" s="1"/>
      <c r="AA5" cm="1">
        <f t="array" ref="AA5">IF(AND(X$2=1,X$2=X$3:X$5),$C5,0)</f>
        <v>0</v>
      </c>
      <c r="AB5" s="2">
        <f t="shared" ca="1" si="4"/>
        <v>0</v>
      </c>
    </row>
    <row r="6" spans="1:28">
      <c r="A6" t="s">
        <v>219</v>
      </c>
      <c r="B6" t="s">
        <v>24</v>
      </c>
      <c r="C6">
        <v>2</v>
      </c>
      <c r="D6" s="1"/>
      <c r="G6">
        <f>IF(AND(E$6=1,E$7=1),$C6,0)</f>
        <v>0</v>
      </c>
      <c r="H6" s="2">
        <f t="shared" ca="1" si="0"/>
        <v>0</v>
      </c>
      <c r="I6" s="1"/>
      <c r="J6">
        <v>1</v>
      </c>
      <c r="L6">
        <f>IF(AND(J$6=1,J$7=1),$C6,0)</f>
        <v>2</v>
      </c>
      <c r="M6" s="2">
        <f t="shared" ca="1" si="1"/>
        <v>2.0146134674127514</v>
      </c>
      <c r="N6" s="1"/>
      <c r="Q6">
        <f>IF(AND(O$6=1,O$7=1),$C6,0)</f>
        <v>0</v>
      </c>
      <c r="R6" s="2">
        <f t="shared" ca="1" si="2"/>
        <v>0</v>
      </c>
      <c r="S6" s="1"/>
      <c r="V6">
        <f>IF(AND(T$6=1,T$7=1),$C6,0)</f>
        <v>0</v>
      </c>
      <c r="W6" s="2">
        <f t="shared" ca="1" si="3"/>
        <v>0</v>
      </c>
      <c r="X6" s="1"/>
      <c r="Y6">
        <v>1</v>
      </c>
      <c r="AA6">
        <f>IF(AND(Y$6=1,Y$7=1),$C6,0)</f>
        <v>2</v>
      </c>
      <c r="AB6" s="2">
        <f t="shared" ca="1" si="4"/>
        <v>2.0165436871810387</v>
      </c>
    </row>
    <row r="7" spans="1:28">
      <c r="A7" t="s">
        <v>220</v>
      </c>
      <c r="B7" t="s">
        <v>24</v>
      </c>
      <c r="C7">
        <v>2</v>
      </c>
      <c r="D7" s="1"/>
      <c r="G7">
        <f>IF(AND(E$6=1,E$7=1),$C7,0)</f>
        <v>0</v>
      </c>
      <c r="H7" s="2">
        <f t="shared" ca="1" si="0"/>
        <v>0</v>
      </c>
      <c r="I7" s="1"/>
      <c r="J7">
        <v>1</v>
      </c>
      <c r="L7">
        <f>IF(AND(J$6=1,J$7=1),$C7,0)</f>
        <v>2</v>
      </c>
      <c r="M7" s="2">
        <f t="shared" ca="1" si="1"/>
        <v>2.0141867367982669</v>
      </c>
      <c r="N7" s="1"/>
      <c r="Q7">
        <f>IF(AND(O$6=1,O$7=1),$C7,0)</f>
        <v>0</v>
      </c>
      <c r="R7" s="2">
        <f t="shared" ca="1" si="2"/>
        <v>0</v>
      </c>
      <c r="S7" s="1"/>
      <c r="V7">
        <f>IF(AND(T$6=1,T$7=1),$C7,0)</f>
        <v>0</v>
      </c>
      <c r="W7" s="2">
        <f t="shared" ca="1" si="3"/>
        <v>0</v>
      </c>
      <c r="X7" s="1"/>
      <c r="Y7">
        <v>1</v>
      </c>
      <c r="AA7">
        <f>IF(AND(Y$6=1,Y$7=1),$C7,0)</f>
        <v>2</v>
      </c>
      <c r="AB7" s="2">
        <f t="shared" ca="1" si="4"/>
        <v>1.9875286918893058</v>
      </c>
    </row>
    <row r="8" spans="1:28">
      <c r="A8" t="s">
        <v>221</v>
      </c>
      <c r="B8" t="s">
        <v>27</v>
      </c>
      <c r="C8">
        <v>10</v>
      </c>
      <c r="D8" s="1"/>
      <c r="G8">
        <f>IF(F8=1,$C8,0)</f>
        <v>0</v>
      </c>
      <c r="H8" s="2">
        <f t="shared" ca="1" si="0"/>
        <v>0</v>
      </c>
      <c r="I8" s="1"/>
      <c r="L8">
        <f t="shared" ref="L8:L10" si="5">IF(K8=1,$C8,0)</f>
        <v>0</v>
      </c>
      <c r="M8" s="2">
        <f t="shared" ca="1" si="1"/>
        <v>0</v>
      </c>
      <c r="N8" s="1"/>
      <c r="Q8">
        <f t="shared" ref="Q8:Q10" si="6">IF(P8=1,$C8,0)</f>
        <v>0</v>
      </c>
      <c r="R8" s="2">
        <f t="shared" ca="1" si="2"/>
        <v>0</v>
      </c>
      <c r="S8" s="1"/>
      <c r="V8">
        <f t="shared" ref="V8:V10" si="7">IF(U8=1,$C8,0)</f>
        <v>0</v>
      </c>
      <c r="W8" s="2">
        <f t="shared" ca="1" si="3"/>
        <v>0</v>
      </c>
      <c r="X8" s="1"/>
      <c r="AA8">
        <f t="shared" ref="AA8:AA10" si="8">IF(Z8=1,$C8,0)</f>
        <v>0</v>
      </c>
      <c r="AB8" s="2">
        <f t="shared" ca="1" si="4"/>
        <v>0</v>
      </c>
    </row>
    <row r="9" spans="1:28">
      <c r="A9" t="s">
        <v>222</v>
      </c>
      <c r="B9" t="s">
        <v>27</v>
      </c>
      <c r="C9">
        <v>8</v>
      </c>
      <c r="D9" s="1"/>
      <c r="G9">
        <f>IF(F9=1,$C9,0)</f>
        <v>0</v>
      </c>
      <c r="H9" s="2">
        <f t="shared" ca="1" si="0"/>
        <v>0</v>
      </c>
      <c r="I9" s="1"/>
      <c r="L9">
        <f t="shared" si="5"/>
        <v>0</v>
      </c>
      <c r="M9" s="2">
        <f t="shared" ca="1" si="1"/>
        <v>0</v>
      </c>
      <c r="N9" s="1"/>
      <c r="Q9">
        <f t="shared" si="6"/>
        <v>0</v>
      </c>
      <c r="R9" s="2">
        <f t="shared" ca="1" si="2"/>
        <v>0</v>
      </c>
      <c r="S9" s="1"/>
      <c r="V9">
        <f t="shared" si="7"/>
        <v>0</v>
      </c>
      <c r="W9" s="2">
        <f t="shared" ca="1" si="3"/>
        <v>0</v>
      </c>
      <c r="X9" s="1"/>
      <c r="AA9">
        <f t="shared" si="8"/>
        <v>0</v>
      </c>
      <c r="AB9" s="2">
        <f t="shared" ca="1" si="4"/>
        <v>0</v>
      </c>
    </row>
    <row r="10" spans="1:28">
      <c r="A10" t="s">
        <v>223</v>
      </c>
      <c r="B10" t="s">
        <v>27</v>
      </c>
      <c r="C10">
        <v>6</v>
      </c>
      <c r="D10" s="1"/>
      <c r="G10">
        <f>IF(F10=1,$C10,0)</f>
        <v>0</v>
      </c>
      <c r="H10" s="2">
        <f t="shared" ca="1" si="0"/>
        <v>0</v>
      </c>
      <c r="I10" s="1"/>
      <c r="L10">
        <f t="shared" si="5"/>
        <v>0</v>
      </c>
      <c r="M10" s="2">
        <f t="shared" ca="1" si="1"/>
        <v>0</v>
      </c>
      <c r="N10" s="1"/>
      <c r="P10">
        <v>1</v>
      </c>
      <c r="Q10">
        <f t="shared" si="6"/>
        <v>6</v>
      </c>
      <c r="R10" s="2">
        <f t="shared" ca="1" si="2"/>
        <v>6.0414278113219302</v>
      </c>
      <c r="S10" s="1"/>
      <c r="V10">
        <f t="shared" si="7"/>
        <v>0</v>
      </c>
      <c r="W10" s="2">
        <f t="shared" ca="1" si="3"/>
        <v>0</v>
      </c>
      <c r="X10" s="1"/>
      <c r="AA10">
        <f t="shared" si="8"/>
        <v>0</v>
      </c>
      <c r="AB10" s="2">
        <f t="shared" ca="1" si="4"/>
        <v>0</v>
      </c>
    </row>
    <row r="11" spans="1:28">
      <c r="C11" s="9" t="s">
        <v>254</v>
      </c>
      <c r="H11" s="6" cm="1">
        <f t="array" aca="1" ref="H11" ca="1">AVERAGE(IF(H2:H10=0,1,H2:H10))</f>
        <v>0.99918075492064284</v>
      </c>
      <c r="M11" s="6" cm="1">
        <f t="array" aca="1" ref="M11" ca="1">AVERAGE(IF(M2:M10=0,1,M2:M10))</f>
        <v>1.2254222449123353</v>
      </c>
      <c r="Q11" s="7"/>
      <c r="R11" s="6" cm="1">
        <f t="array" aca="1" ref="R11" ca="1">AVERAGE(IF(R2:R10=0,1,R2:R10))</f>
        <v>1.5601586457024368</v>
      </c>
      <c r="V11" s="2"/>
      <c r="W11" s="6" cm="1">
        <f t="array" aca="1" ref="W11" ca="1">AVERAGE(IF(W2:W10=0,1,W2:W10))</f>
        <v>1.0005501808949422</v>
      </c>
      <c r="AA11" s="8"/>
      <c r="AB11" s="6" cm="1">
        <f t="array" aca="1" ref="AB11" ca="1">AVERAGE(IF(AB2:AB10=0,1,AB2:AB10))</f>
        <v>1.2226747087855938</v>
      </c>
    </row>
    <row r="12" spans="1:28">
      <c r="C12" s="9" t="s">
        <v>259</v>
      </c>
      <c r="H12" s="6">
        <v>1</v>
      </c>
      <c r="M12" s="6">
        <v>1</v>
      </c>
      <c r="Q12" s="7"/>
      <c r="R12" s="6">
        <v>1</v>
      </c>
      <c r="V12" s="2"/>
      <c r="W12" s="6">
        <v>1</v>
      </c>
      <c r="AA12" s="8"/>
      <c r="AB12" s="6">
        <v>1</v>
      </c>
    </row>
    <row r="13" spans="1:28">
      <c r="C13" s="9" t="s">
        <v>260</v>
      </c>
      <c r="H13" s="6" cm="1">
        <f t="array" ref="H13">SUM($C2:$C10/9)</f>
        <v>3.5555555555555554</v>
      </c>
      <c r="M13" s="6">
        <f>H13</f>
        <v>3.5555555555555554</v>
      </c>
      <c r="Q13" s="7"/>
      <c r="R13" s="6">
        <f>H13</f>
        <v>3.5555555555555554</v>
      </c>
      <c r="V13" s="2"/>
      <c r="W13" s="6">
        <f>H13</f>
        <v>3.5555555555555554</v>
      </c>
      <c r="AA13" s="8"/>
      <c r="AB13" s="6">
        <f>H13</f>
        <v>3.5555555555555554</v>
      </c>
    </row>
    <row r="14" spans="1:28">
      <c r="C14" s="9" t="s">
        <v>256</v>
      </c>
      <c r="H14" s="6">
        <f ca="1">SUM((H11-H12)/(H13-H12))</f>
        <v>-3.2057416148758281E-4</v>
      </c>
      <c r="M14" s="6">
        <f ca="1">SUM((M11-M12)/(M13-M12))</f>
        <v>8.8208704530913826E-2</v>
      </c>
      <c r="R14" s="6">
        <f ca="1">SUM((R11-R12)/(R13-R12))</f>
        <v>0.21919251353573616</v>
      </c>
      <c r="W14" s="6">
        <f ca="1">SUM((W11-W12)/(W13-W12))</f>
        <v>2.1528817628172541E-4</v>
      </c>
      <c r="AB14" s="6">
        <f ca="1">SUM((AB11-AB12)/(AB13-AB12))</f>
        <v>8.7133581698710633E-2</v>
      </c>
    </row>
    <row r="15" spans="1:28">
      <c r="C15" s="9" t="s">
        <v>257</v>
      </c>
      <c r="H15" s="6">
        <f ca="1">1-H14</f>
        <v>1.0003205741614876</v>
      </c>
      <c r="M15" s="6">
        <f ca="1">1-M14</f>
        <v>0.91179129546908622</v>
      </c>
      <c r="R15" s="6">
        <f ca="1">1-R14</f>
        <v>0.78080748646426379</v>
      </c>
      <c r="W15" s="6">
        <f ca="1">1-W14</f>
        <v>0.99978471182371831</v>
      </c>
      <c r="AB15" s="6">
        <f ca="1">1-AB14</f>
        <v>0.91286641830128934</v>
      </c>
    </row>
    <row r="16" spans="1:28">
      <c r="C16" s="9"/>
      <c r="H16" s="6"/>
      <c r="M16" s="6"/>
      <c r="R16" s="6"/>
      <c r="W16" s="6"/>
      <c r="AB16" s="6"/>
    </row>
    <row r="17" spans="3:28">
      <c r="C17" s="9" t="s">
        <v>261</v>
      </c>
      <c r="H17" s="6" cm="1">
        <f t="array" aca="1" ref="H17" ca="1">SUM(IF(H2:H10=0,(1-H11)^2,(H2:H10-H11)^2))</f>
        <v>5.0058939267139165E-5</v>
      </c>
      <c r="M17" s="6" cm="1">
        <f t="array" aca="1" ref="M17" ca="1">SUM(IF(M2:M10=0,(1-M11)^2,(M2:M10-M11)^2))</f>
        <v>1.600678528840991</v>
      </c>
      <c r="R17" s="6" cm="1">
        <f t="array" aca="1" ref="R17" ca="1">SUM(IF(R2:R10=0,(1-R11)^2,(R2:R10-R11)^2))</f>
        <v>22.591995001573537</v>
      </c>
      <c r="W17" s="6" cm="1">
        <f t="array" aca="1" ref="W17" ca="1">SUM(IF(W2:W10=0,(1-W11)^2,(W2:W10-W11)^2))</f>
        <v>1.2285370895739195E-4</v>
      </c>
      <c r="AB17" s="6" cm="1">
        <f t="array" aca="1" ref="AB17" ca="1">SUM(IF(AB2:AB10=0,(1-AB11)^2,(AB2:AB10-AB11)^2))</f>
        <v>1.5623177518574836</v>
      </c>
    </row>
    <row r="18" spans="3:28">
      <c r="C18" s="9" t="s">
        <v>262</v>
      </c>
      <c r="H18" s="6">
        <f ca="1">H17/(9-1)</f>
        <v>6.2573674083923956E-6</v>
      </c>
      <c r="M18" s="6">
        <f ca="1">M17/(9-1)</f>
        <v>0.20008481610512388</v>
      </c>
      <c r="R18" s="6">
        <f ca="1">R17/(9-1)</f>
        <v>2.8239993751966921</v>
      </c>
      <c r="W18" s="6">
        <f ca="1">W17/(9-1)</f>
        <v>1.5356713619673994E-5</v>
      </c>
      <c r="AB18" s="6">
        <f ca="1">AB17/(9-1)</f>
        <v>0.19528971898218545</v>
      </c>
    </row>
    <row r="19" spans="3:28">
      <c r="C19" s="9" t="s">
        <v>263</v>
      </c>
      <c r="H19" s="6">
        <f ca="1">SQRT(H18)</f>
        <v>2.5014730477045709E-3</v>
      </c>
      <c r="M19" s="6">
        <f ca="1">SQRT(M18)</f>
        <v>0.44730841273680944</v>
      </c>
      <c r="R19" s="6">
        <f ca="1">SQRT(R18)</f>
        <v>1.6804759371073101</v>
      </c>
      <c r="W19" s="6">
        <f ca="1">SQRT(W18)</f>
        <v>3.9187642975399778E-3</v>
      </c>
      <c r="AB19" s="6">
        <f ca="1">SQRT(AB18)</f>
        <v>0.44191596371050623</v>
      </c>
    </row>
    <row r="20" spans="3:28">
      <c r="C20" s="9" t="s">
        <v>264</v>
      </c>
      <c r="H20" s="6">
        <f ca="1">R19</f>
        <v>1.6804759371073101</v>
      </c>
      <c r="M20" s="6">
        <f ca="1">R19</f>
        <v>1.6804759371073101</v>
      </c>
      <c r="R20" s="6">
        <f ca="1">R19</f>
        <v>1.6804759371073101</v>
      </c>
      <c r="W20" s="6">
        <f ca="1">R19</f>
        <v>1.6804759371073101</v>
      </c>
      <c r="AB20" s="6">
        <f ca="1">R19</f>
        <v>1.6804759371073101</v>
      </c>
    </row>
    <row r="21" spans="3:28">
      <c r="C21" s="9" t="s">
        <v>265</v>
      </c>
      <c r="H21" s="6">
        <f ca="1">H19/H20</f>
        <v>1.4885503519975927E-3</v>
      </c>
      <c r="M21" s="6">
        <f ca="1">M19/M20</f>
        <v>0.26617959999283564</v>
      </c>
      <c r="R21" s="6">
        <f ca="1">R19/R20</f>
        <v>1</v>
      </c>
      <c r="W21" s="6">
        <f ca="1">W19/W20</f>
        <v>2.3319371679225284E-3</v>
      </c>
      <c r="AB21" s="6">
        <f ca="1">AB19/AB20</f>
        <v>0.2629707179688624</v>
      </c>
    </row>
    <row r="22" spans="3:28">
      <c r="C22" s="9" t="s">
        <v>258</v>
      </c>
      <c r="H22" s="6">
        <f ca="1">1-H21</f>
        <v>0.99851144964800242</v>
      </c>
      <c r="M22" s="6">
        <f ca="1">1-M21</f>
        <v>0.73382040000716442</v>
      </c>
      <c r="R22" s="6">
        <f ca="1">1-R21</f>
        <v>0</v>
      </c>
      <c r="W22" s="6">
        <f ca="1">1-W21</f>
        <v>0.99766806283207743</v>
      </c>
      <c r="AB22" s="6">
        <f ca="1">1-AB21</f>
        <v>0.7370292820311376</v>
      </c>
    </row>
    <row r="23" spans="3:28">
      <c r="C23" s="9" t="s">
        <v>266</v>
      </c>
      <c r="F23" t="s">
        <v>255</v>
      </c>
      <c r="G23" cm="1">
        <f t="array" ref="G23">ROUND(STDEV(IF(G2:G10&gt;0,G2:G10)), 10)</f>
        <v>0</v>
      </c>
      <c r="H23" s="6" cm="1">
        <f t="array" aca="1" ref="H23" ca="1">ROUND(STDEV(IF(H2:H10&gt;0,H2:H10)), 10)</f>
        <v>3.7642334999999998E-3</v>
      </c>
      <c r="K23" t="s">
        <v>255</v>
      </c>
      <c r="L23" cm="1">
        <f t="array" ref="L23">ROUND(STDEV(IF(L2:L10&gt;0,L2:L10)), 10)</f>
        <v>0</v>
      </c>
      <c r="M23" s="6" cm="1">
        <f t="array" aca="1" ref="M23" ca="1">ROUND(STDEV(IF(M2:M10&gt;0,M2:M10)), 10)</f>
        <v>3.0174409999999998E-4</v>
      </c>
      <c r="P23" t="s">
        <v>255</v>
      </c>
      <c r="Q23" s="7" t="e" cm="1">
        <f t="array" ref="Q23">ROUND(STDEV(IF(Q2:Q10&gt;0,Q2:Q10)), 10)</f>
        <v>#DIV/0!</v>
      </c>
      <c r="R23" s="6" t="e" cm="1">
        <f t="array" aca="1" ref="R23" ca="1">SUM(1+ROUND(STDEV(IF(R2:R10&gt;0,R2:R10)), 10))</f>
        <v>#DIV/0!</v>
      </c>
      <c r="U23" t="s">
        <v>255</v>
      </c>
      <c r="V23" s="7" cm="1">
        <f t="array" ref="V23">ROUND(STDEV(IF(V2:V10&gt;0,V2:V10)), 10)</f>
        <v>0</v>
      </c>
      <c r="W23" s="6" cm="1">
        <f t="array" aca="1" ref="W23" ca="1">ROUND(STDEV(IF(W2:W10&gt;0,W2:W10)), 10)</f>
        <v>6.3100012E-3</v>
      </c>
      <c r="Z23" t="s">
        <v>255</v>
      </c>
      <c r="AA23" s="8" cm="1">
        <f t="array" ref="AA23">ROUND(STDEV(IF(AA2:AA10&gt;0,AA2:AA10)), 10)</f>
        <v>0</v>
      </c>
      <c r="AB23" s="6" cm="1">
        <f t="array" aca="1" ref="AB23" ca="1">ROUND(STDEV(IF(AB2:AB10&gt;0,AB2:AB10)), 10)</f>
        <v>2.0516699900000001E-2</v>
      </c>
    </row>
    <row r="40" spans="19:26">
      <c r="S40">
        <f>COUNTIF(S2:S10,"1")</f>
        <v>4</v>
      </c>
      <c r="T40">
        <f t="shared" ref="T40:U40" si="9">COUNTIF(T2:T10,"1")</f>
        <v>0</v>
      </c>
      <c r="U40">
        <f t="shared" si="9"/>
        <v>0</v>
      </c>
      <c r="X40">
        <f>COUNTIF(X2:X10,"1")</f>
        <v>0</v>
      </c>
      <c r="Y40">
        <f t="shared" ref="Y40:Z40" si="10">COUNTIF(Y2:Y10,"1")</f>
        <v>2</v>
      </c>
      <c r="Z40">
        <f t="shared" si="10"/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E266E-4789-46F2-85CC-DA816533A07D}">
  <sheetPr codeName="Sheet20"/>
  <dimension ref="A1:AB40"/>
  <sheetViews>
    <sheetView zoomScaleNormal="100" workbookViewId="0">
      <pane ySplit="1" topLeftCell="A2" activePane="bottomLeft" state="frozen"/>
      <selection activeCell="B1" sqref="B1"/>
      <selection pane="bottomLeft" activeCell="P8" sqref="P8"/>
    </sheetView>
  </sheetViews>
  <sheetFormatPr defaultRowHeight="13.8" outlineLevelCol="1"/>
  <cols>
    <col min="1" max="1" width="9.69921875" bestFit="1" customWidth="1"/>
    <col min="2" max="2" width="15.19921875" bestFit="1" customWidth="1"/>
    <col min="3" max="3" width="10.59765625" bestFit="1" customWidth="1"/>
    <col min="4" max="4" width="7.3984375" hidden="1" customWidth="1" outlineLevel="1"/>
    <col min="5" max="5" width="8.3984375" hidden="1" customWidth="1" outlineLevel="1"/>
    <col min="6" max="6" width="8.69921875" hidden="1" customWidth="1" outlineLevel="1"/>
    <col min="7" max="7" width="12.59765625" hidden="1" customWidth="1" outlineLevel="1"/>
    <col min="8" max="8" width="13.69921875" customWidth="1" collapsed="1"/>
    <col min="9" max="9" width="7.3984375" hidden="1" customWidth="1" outlineLevel="1"/>
    <col min="10" max="10" width="8.3984375" hidden="1" customWidth="1" outlineLevel="1"/>
    <col min="11" max="11" width="8.69921875" hidden="1" customWidth="1" outlineLevel="1"/>
    <col min="12" max="12" width="12.59765625" hidden="1" customWidth="1" outlineLevel="1"/>
    <col min="13" max="13" width="15.59765625" customWidth="1" collapsed="1"/>
    <col min="14" max="14" width="7.3984375" hidden="1" customWidth="1" outlineLevel="1"/>
    <col min="15" max="15" width="8.3984375" hidden="1" customWidth="1" outlineLevel="1"/>
    <col min="16" max="16" width="8.69921875" hidden="1" customWidth="1" outlineLevel="1"/>
    <col min="17" max="17" width="12.59765625" hidden="1" customWidth="1" outlineLevel="1"/>
    <col min="18" max="18" width="12.59765625" customWidth="1" collapsed="1"/>
    <col min="19" max="19" width="7.3984375" hidden="1" customWidth="1" outlineLevel="1"/>
    <col min="20" max="20" width="8.3984375" hidden="1" customWidth="1" outlineLevel="1"/>
    <col min="21" max="21" width="8.69921875" hidden="1" customWidth="1" outlineLevel="1"/>
    <col min="22" max="22" width="12.59765625" hidden="1" customWidth="1" outlineLevel="1"/>
    <col min="23" max="23" width="12.59765625" customWidth="1" collapsed="1"/>
    <col min="24" max="24" width="7.3984375" hidden="1" customWidth="1" outlineLevel="1"/>
    <col min="25" max="25" width="8.3984375" hidden="1" customWidth="1" outlineLevel="1"/>
    <col min="26" max="26" width="8.69921875" hidden="1" customWidth="1" outlineLevel="1"/>
    <col min="27" max="27" width="12.59765625" hidden="1" customWidth="1" outlineLevel="1"/>
    <col min="28" max="28" width="12.09765625" customWidth="1" collapsed="1"/>
  </cols>
  <sheetData>
    <row r="1" spans="1:28" ht="43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7</v>
      </c>
      <c r="I1" t="s">
        <v>3</v>
      </c>
      <c r="J1" t="s">
        <v>4</v>
      </c>
      <c r="K1" t="s">
        <v>5</v>
      </c>
      <c r="L1" s="3" t="s">
        <v>8</v>
      </c>
      <c r="M1" s="3" t="s">
        <v>9</v>
      </c>
      <c r="N1" t="s">
        <v>3</v>
      </c>
      <c r="O1" t="s">
        <v>4</v>
      </c>
      <c r="P1" t="s">
        <v>5</v>
      </c>
      <c r="Q1" s="3" t="s">
        <v>10</v>
      </c>
      <c r="R1" s="3" t="s">
        <v>11</v>
      </c>
      <c r="S1" t="s">
        <v>3</v>
      </c>
      <c r="T1" t="s">
        <v>4</v>
      </c>
      <c r="U1" t="s">
        <v>5</v>
      </c>
      <c r="V1" s="4" t="s">
        <v>12</v>
      </c>
      <c r="W1" s="4" t="s">
        <v>13</v>
      </c>
      <c r="X1" t="s">
        <v>3</v>
      </c>
      <c r="Y1" t="s">
        <v>4</v>
      </c>
      <c r="Z1" t="s">
        <v>5</v>
      </c>
      <c r="AA1" s="4" t="s">
        <v>14</v>
      </c>
      <c r="AB1" s="5" t="s">
        <v>15</v>
      </c>
    </row>
    <row r="2" spans="1:28">
      <c r="A2" t="s">
        <v>224</v>
      </c>
      <c r="B2" t="s">
        <v>17</v>
      </c>
      <c r="C2">
        <v>1</v>
      </c>
      <c r="D2" s="1">
        <v>1</v>
      </c>
      <c r="G2">
        <f>IF(AND(D$2=1,D$3=1),$C2,0)</f>
        <v>1</v>
      </c>
      <c r="H2" s="2">
        <f t="shared" ref="H2:H8" ca="1" si="0">G2*(0.99+0.02*RAND())</f>
        <v>1.0057120202432923</v>
      </c>
      <c r="I2" s="1"/>
      <c r="L2">
        <f>IF(AND(I$2=1,I$3=1),$C2,0)</f>
        <v>0</v>
      </c>
      <c r="M2" s="2">
        <f t="shared" ref="M2:M8" ca="1" si="1">L2*(0.99+0.02*RAND())</f>
        <v>0</v>
      </c>
      <c r="N2" s="1"/>
      <c r="Q2">
        <f>IF(AND(N$2=1,N$3=1),$C2,0)</f>
        <v>0</v>
      </c>
      <c r="R2" s="2">
        <f t="shared" ref="R2:R8" ca="1" si="2">Q2*(0.99+0.02*RAND())</f>
        <v>0</v>
      </c>
      <c r="S2" s="1">
        <v>1</v>
      </c>
      <c r="V2">
        <f>IF(AND(S$2=1,S$3=1),$C2,0)</f>
        <v>1</v>
      </c>
      <c r="W2" s="2">
        <f t="shared" ref="W2:W8" ca="1" si="3">V2*(0.99+0.02*RAND())</f>
        <v>1.0068152510671704</v>
      </c>
      <c r="X2" s="1">
        <v>1</v>
      </c>
      <c r="AA2">
        <f>IF(AND(X$2=1,X$3=1),$C2,0)</f>
        <v>1</v>
      </c>
      <c r="AB2" s="2">
        <f t="shared" ref="AB2:AB8" ca="1" si="4">AA2*(0.99+0.02*RAND())</f>
        <v>0.99232130752324799</v>
      </c>
    </row>
    <row r="3" spans="1:28">
      <c r="A3" t="s">
        <v>225</v>
      </c>
      <c r="B3" t="s">
        <v>17</v>
      </c>
      <c r="C3">
        <v>1</v>
      </c>
      <c r="D3" s="1">
        <v>1</v>
      </c>
      <c r="G3">
        <f>IF(AND(D$2=1,D$3=1),$C3,0)</f>
        <v>1</v>
      </c>
      <c r="H3" s="2">
        <f t="shared" ca="1" si="0"/>
        <v>1.0016505271557843</v>
      </c>
      <c r="I3" s="1"/>
      <c r="L3">
        <f>IF(AND(I$2=1,I$3=1),$C3,0)</f>
        <v>0</v>
      </c>
      <c r="M3" s="2">
        <f t="shared" ca="1" si="1"/>
        <v>0</v>
      </c>
      <c r="N3" s="1"/>
      <c r="Q3">
        <f>IF(AND(N$2=1,N$3=1),$C3,0)</f>
        <v>0</v>
      </c>
      <c r="R3" s="2">
        <f t="shared" ca="1" si="2"/>
        <v>0</v>
      </c>
      <c r="S3" s="1">
        <v>1</v>
      </c>
      <c r="V3">
        <f>IF(AND(S$2=1,S$3=1),$C3,0)</f>
        <v>1</v>
      </c>
      <c r="W3" s="2">
        <f t="shared" ca="1" si="3"/>
        <v>1.0089098053027963</v>
      </c>
      <c r="X3" s="1">
        <v>1</v>
      </c>
      <c r="AA3">
        <f>IF(AND(X$2=1,X$3=1),$C3,0)</f>
        <v>1</v>
      </c>
      <c r="AB3" s="2">
        <f t="shared" ca="1" si="4"/>
        <v>0.99219294243711265</v>
      </c>
    </row>
    <row r="4" spans="1:28">
      <c r="A4" t="s">
        <v>226</v>
      </c>
      <c r="B4" t="s">
        <v>24</v>
      </c>
      <c r="C4">
        <v>2</v>
      </c>
      <c r="D4" s="1"/>
      <c r="G4">
        <f>IF(AND(E$4=1,E$5=1),$C4,0)</f>
        <v>0</v>
      </c>
      <c r="H4" s="2">
        <f t="shared" ca="1" si="0"/>
        <v>0</v>
      </c>
      <c r="I4" s="1"/>
      <c r="J4">
        <v>1</v>
      </c>
      <c r="L4">
        <f>IF(AND(J$4=1,J$5=1),$C4,0)</f>
        <v>2</v>
      </c>
      <c r="M4" s="2">
        <f t="shared" ca="1" si="1"/>
        <v>1.9872189982698694</v>
      </c>
      <c r="N4" s="1"/>
      <c r="Q4">
        <f>IF(AND(O$4=1,O$5=1),$C4,0)</f>
        <v>0</v>
      </c>
      <c r="R4" s="2">
        <f t="shared" ca="1" si="2"/>
        <v>0</v>
      </c>
      <c r="S4" s="1"/>
      <c r="V4">
        <f>IF(AND(T$4=1,T$5=1),$C4,0)</f>
        <v>0</v>
      </c>
      <c r="W4" s="2">
        <f t="shared" ca="1" si="3"/>
        <v>0</v>
      </c>
      <c r="X4" s="1"/>
      <c r="AA4">
        <f>IF(AND(Y$4=1,Y$5=1),$C4,0)</f>
        <v>0</v>
      </c>
      <c r="AB4" s="2">
        <f t="shared" ca="1" si="4"/>
        <v>0</v>
      </c>
    </row>
    <row r="5" spans="1:28">
      <c r="A5" t="s">
        <v>227</v>
      </c>
      <c r="B5" t="s">
        <v>24</v>
      </c>
      <c r="C5">
        <v>2</v>
      </c>
      <c r="D5" s="1"/>
      <c r="G5">
        <f>IF(AND(E$4=1,E$5=1),$C5,0)</f>
        <v>0</v>
      </c>
      <c r="H5" s="2">
        <f t="shared" ca="1" si="0"/>
        <v>0</v>
      </c>
      <c r="I5" s="1"/>
      <c r="J5">
        <v>1</v>
      </c>
      <c r="L5">
        <f>IF(AND(J$4=1,J$5=1),$C5,0)</f>
        <v>2</v>
      </c>
      <c r="M5" s="2">
        <f t="shared" ca="1" si="1"/>
        <v>2.0127827112507117</v>
      </c>
      <c r="N5" s="1"/>
      <c r="Q5">
        <f>IF(AND(O$4=1,O$5=1),$C5,0)</f>
        <v>0</v>
      </c>
      <c r="R5" s="2">
        <f t="shared" ca="1" si="2"/>
        <v>0</v>
      </c>
      <c r="S5" s="1"/>
      <c r="V5">
        <f>IF(AND(T$4=1,T$5=1),$C5,0)</f>
        <v>0</v>
      </c>
      <c r="W5" s="2">
        <f t="shared" ca="1" si="3"/>
        <v>0</v>
      </c>
      <c r="X5" s="1"/>
      <c r="AA5">
        <f>IF(AND(Y$4=1,Y$5=1),$C5,0)</f>
        <v>0</v>
      </c>
      <c r="AB5" s="2">
        <f t="shared" ca="1" si="4"/>
        <v>0</v>
      </c>
    </row>
    <row r="6" spans="1:28">
      <c r="A6" t="s">
        <v>228</v>
      </c>
      <c r="B6" t="s">
        <v>27</v>
      </c>
      <c r="C6">
        <v>8</v>
      </c>
      <c r="D6" s="1"/>
      <c r="G6">
        <f>IF(F6=1,$C6,0)</f>
        <v>0</v>
      </c>
      <c r="H6" s="2">
        <f t="shared" ca="1" si="0"/>
        <v>0</v>
      </c>
      <c r="I6" s="1"/>
      <c r="L6">
        <f t="shared" ref="L6:L8" si="5">IF(K6=1,$C6,0)</f>
        <v>0</v>
      </c>
      <c r="M6" s="2">
        <f t="shared" ca="1" si="1"/>
        <v>0</v>
      </c>
      <c r="N6" s="1"/>
      <c r="Q6">
        <f t="shared" ref="Q6:Q8" si="6">IF(P6=1,$C6,0)</f>
        <v>0</v>
      </c>
      <c r="R6" s="2">
        <f t="shared" ca="1" si="2"/>
        <v>0</v>
      </c>
      <c r="S6" s="1"/>
      <c r="V6">
        <f t="shared" ref="V6:V8" si="7">IF(U6=1,$C6,0)</f>
        <v>0</v>
      </c>
      <c r="W6" s="2">
        <f t="shared" ca="1" si="3"/>
        <v>0</v>
      </c>
      <c r="X6" s="1"/>
      <c r="AA6">
        <f t="shared" ref="AA6:AA8" si="8">IF(Z6=1,$C6,0)</f>
        <v>0</v>
      </c>
      <c r="AB6" s="2">
        <f t="shared" ca="1" si="4"/>
        <v>0</v>
      </c>
    </row>
    <row r="7" spans="1:28">
      <c r="A7" t="s">
        <v>229</v>
      </c>
      <c r="B7" t="s">
        <v>27</v>
      </c>
      <c r="C7">
        <v>6</v>
      </c>
      <c r="D7" s="1"/>
      <c r="G7">
        <f>IF(F7=1,$C7,0)</f>
        <v>0</v>
      </c>
      <c r="H7" s="2">
        <f t="shared" ca="1" si="0"/>
        <v>0</v>
      </c>
      <c r="I7" s="1"/>
      <c r="L7">
        <f t="shared" si="5"/>
        <v>0</v>
      </c>
      <c r="M7" s="2">
        <f t="shared" ca="1" si="1"/>
        <v>0</v>
      </c>
      <c r="N7" s="1"/>
      <c r="P7">
        <v>1</v>
      </c>
      <c r="Q7">
        <f t="shared" si="6"/>
        <v>6</v>
      </c>
      <c r="R7" s="2">
        <f t="shared" ca="1" si="2"/>
        <v>5.9849665940081387</v>
      </c>
      <c r="S7" s="1"/>
      <c r="V7">
        <f t="shared" si="7"/>
        <v>0</v>
      </c>
      <c r="W7" s="2">
        <f t="shared" ca="1" si="3"/>
        <v>0</v>
      </c>
      <c r="X7" s="1"/>
      <c r="AA7">
        <f t="shared" si="8"/>
        <v>0</v>
      </c>
      <c r="AB7" s="2">
        <f t="shared" ca="1" si="4"/>
        <v>0</v>
      </c>
    </row>
    <row r="8" spans="1:28">
      <c r="A8" t="s">
        <v>230</v>
      </c>
      <c r="B8" t="s">
        <v>27</v>
      </c>
      <c r="C8">
        <v>8</v>
      </c>
      <c r="D8" s="1"/>
      <c r="G8">
        <f>IF(F8=1,$C8,0)</f>
        <v>0</v>
      </c>
      <c r="H8" s="2">
        <f t="shared" ca="1" si="0"/>
        <v>0</v>
      </c>
      <c r="I8" s="1"/>
      <c r="L8">
        <f t="shared" si="5"/>
        <v>0</v>
      </c>
      <c r="M8" s="2">
        <f t="shared" ca="1" si="1"/>
        <v>0</v>
      </c>
      <c r="N8" s="1"/>
      <c r="Q8">
        <f t="shared" si="6"/>
        <v>0</v>
      </c>
      <c r="R8" s="2">
        <f t="shared" ca="1" si="2"/>
        <v>0</v>
      </c>
      <c r="S8" s="1"/>
      <c r="V8">
        <f t="shared" si="7"/>
        <v>0</v>
      </c>
      <c r="W8" s="2">
        <f t="shared" ca="1" si="3"/>
        <v>0</v>
      </c>
      <c r="X8" s="1"/>
      <c r="AA8">
        <f t="shared" si="8"/>
        <v>0</v>
      </c>
      <c r="AB8" s="2">
        <f t="shared" ca="1" si="4"/>
        <v>0</v>
      </c>
    </row>
    <row r="9" spans="1:28">
      <c r="C9" s="9" t="s">
        <v>254</v>
      </c>
      <c r="H9" s="6" cm="1">
        <f t="array" aca="1" ref="H9" ca="1">AVERAGE(IF(H2:H8=0,1,H2:H8))</f>
        <v>1.0010517924855824</v>
      </c>
      <c r="M9" s="6" cm="1">
        <f t="array" aca="1" ref="M9" ca="1">AVERAGE(IF(M2:M8=0,1,M2:M8))</f>
        <v>1.2857145299315118</v>
      </c>
      <c r="Q9" s="7"/>
      <c r="R9" s="6" cm="1">
        <f t="array" aca="1" ref="R9" ca="1">AVERAGE(IF(R2:R8=0,1,R2:R8))</f>
        <v>1.7121380848583054</v>
      </c>
      <c r="V9" s="2"/>
      <c r="W9" s="6" cm="1">
        <f t="array" aca="1" ref="W9" ca="1">AVERAGE(IF(W2:W8=0,1,W2:W8))</f>
        <v>1.0022464366242809</v>
      </c>
      <c r="AA9" s="8"/>
      <c r="AB9" s="6" cm="1">
        <f t="array" aca="1" ref="AB9" ca="1">AVERAGE(IF(AB2:AB8=0,1,AB2:AB8))</f>
        <v>0.99778774999433728</v>
      </c>
    </row>
    <row r="10" spans="1:28">
      <c r="C10" s="9" t="s">
        <v>259</v>
      </c>
      <c r="H10" s="6">
        <v>1</v>
      </c>
      <c r="M10" s="6">
        <v>1</v>
      </c>
      <c r="Q10" s="7"/>
      <c r="R10" s="6">
        <v>1</v>
      </c>
      <c r="V10" s="2"/>
      <c r="W10" s="6">
        <v>1</v>
      </c>
      <c r="AA10" s="8"/>
      <c r="AB10" s="6">
        <v>1</v>
      </c>
    </row>
    <row r="11" spans="1:28">
      <c r="C11" s="9" t="s">
        <v>260</v>
      </c>
      <c r="H11" s="6" cm="1">
        <f t="array" ref="H11">SUM($C2:$C8/7)</f>
        <v>4</v>
      </c>
      <c r="M11" s="6">
        <f>H11</f>
        <v>4</v>
      </c>
      <c r="Q11" s="7"/>
      <c r="R11" s="6">
        <f>H11</f>
        <v>4</v>
      </c>
      <c r="V11" s="2"/>
      <c r="W11" s="6">
        <f>H11</f>
        <v>4</v>
      </c>
      <c r="AA11" s="8"/>
      <c r="AB11" s="6">
        <f>H11</f>
        <v>4</v>
      </c>
    </row>
    <row r="12" spans="1:28">
      <c r="C12" s="9" t="s">
        <v>256</v>
      </c>
      <c r="H12" s="6">
        <f ca="1">SUM((H9-H10)/(H11-H10))</f>
        <v>3.5059749519413447E-4</v>
      </c>
      <c r="M12" s="6">
        <f ca="1">SUM((M9-M10)/(M11-M10))</f>
        <v>9.5238176643837269E-2</v>
      </c>
      <c r="R12" s="6">
        <f ca="1">SUM((R9-R10)/(R11-R10))</f>
        <v>0.23737936161943515</v>
      </c>
      <c r="W12" s="6">
        <f ca="1">SUM((W9-W10)/(W11-W10))</f>
        <v>7.4881220809364102E-4</v>
      </c>
      <c r="AB12" s="6">
        <f ca="1">SUM((AB9-AB10)/(AB11-AB10))</f>
        <v>-7.3741666855423971E-4</v>
      </c>
    </row>
    <row r="13" spans="1:28">
      <c r="C13" s="9" t="s">
        <v>257</v>
      </c>
      <c r="H13" s="6">
        <f ca="1">1-H12</f>
        <v>0.99964940250480583</v>
      </c>
      <c r="M13" s="6">
        <f ca="1">1-M12</f>
        <v>0.90476182335616273</v>
      </c>
      <c r="R13" s="6">
        <f ca="1">1-R12</f>
        <v>0.76262063838056482</v>
      </c>
      <c r="W13" s="6">
        <f ca="1">1-W12</f>
        <v>0.99925118779190636</v>
      </c>
      <c r="AB13" s="6">
        <f ca="1">1-AB12</f>
        <v>1.0007374166685543</v>
      </c>
    </row>
    <row r="14" spans="1:28">
      <c r="C14" s="9"/>
      <c r="H14" s="6"/>
      <c r="M14" s="6"/>
      <c r="R14" s="6"/>
      <c r="W14" s="6"/>
      <c r="AB14" s="6"/>
    </row>
    <row r="15" spans="1:28">
      <c r="C15" s="9" t="s">
        <v>261</v>
      </c>
      <c r="H15" s="6" cm="1">
        <f t="array" aca="1" ref="H15" ca="1">SUM(IF(H2:H8=0,(1-H9)^2,(H2:H8-H9)^2))</f>
        <v>2.7607543122669765E-5</v>
      </c>
      <c r="M15" s="6" cm="1">
        <f t="array" aca="1" ref="M15" ca="1">SUM(IF(M2:M8=0,(1-M9)^2,(M2:M8-M9)^2))</f>
        <v>1.4289006224554146</v>
      </c>
      <c r="R15" s="6" cm="1">
        <f t="array" aca="1" ref="R15" ca="1">SUM(IF(R2:R8=0,(1-R9)^2,(R2:R8-R9)^2))</f>
        <v>21.299907380037514</v>
      </c>
      <c r="W15" s="6" cm="1">
        <f t="array" aca="1" ref="W15" ca="1">SUM(IF(W2:W8=0,(1-W9)^2,(W2:W8-W9)^2))</f>
        <v>9.0506935093928373E-5</v>
      </c>
      <c r="AB15" s="6" cm="1">
        <f t="array" aca="1" ref="AB15" ca="1">SUM(IF(AB2:AB8=0,(1-AB9)^2,(AB2:AB8-AB9)^2))</f>
        <v>8.5654115329880252E-5</v>
      </c>
    </row>
    <row r="16" spans="1:28">
      <c r="C16" s="9" t="s">
        <v>262</v>
      </c>
      <c r="H16" s="6">
        <f ca="1">H15/(7-1)</f>
        <v>4.6012571871116272E-6</v>
      </c>
      <c r="M16" s="6">
        <f ca="1">M15/(7-1)</f>
        <v>0.23815010374256909</v>
      </c>
      <c r="R16" s="6">
        <f ca="1">R15/(7-1)</f>
        <v>3.5499845633395855</v>
      </c>
      <c r="W16" s="6">
        <f ca="1">W15/(7-1)</f>
        <v>1.5084489182321395E-5</v>
      </c>
      <c r="AB16" s="6">
        <f ca="1">AB15/(7-1)</f>
        <v>1.4275685888313376E-5</v>
      </c>
    </row>
    <row r="17" spans="3:28">
      <c r="C17" s="9" t="s">
        <v>263</v>
      </c>
      <c r="H17" s="6">
        <f ca="1">SQRT(H16)</f>
        <v>2.1450541221870434E-3</v>
      </c>
      <c r="M17" s="6">
        <f ca="1">SQRT(M16)</f>
        <v>0.48800625379452783</v>
      </c>
      <c r="R17" s="6">
        <f ca="1">SQRT(R16)</f>
        <v>1.8841402716728883</v>
      </c>
      <c r="W17" s="6">
        <f ca="1">SQRT(W16)</f>
        <v>3.883875536409656E-3</v>
      </c>
      <c r="AB17" s="6">
        <f ca="1">SQRT(AB16)</f>
        <v>3.7783178649120268E-3</v>
      </c>
    </row>
    <row r="18" spans="3:28">
      <c r="C18" s="9" t="s">
        <v>264</v>
      </c>
      <c r="H18" s="6">
        <f ca="1">R17</f>
        <v>1.8841402716728883</v>
      </c>
      <c r="M18" s="6">
        <f ca="1">R17</f>
        <v>1.8841402716728883</v>
      </c>
      <c r="R18" s="6">
        <f ca="1">R17</f>
        <v>1.8841402716728883</v>
      </c>
      <c r="W18" s="6">
        <f ca="1">R17</f>
        <v>1.8841402716728883</v>
      </c>
      <c r="AB18" s="6">
        <f ca="1">R17</f>
        <v>1.8841402716728883</v>
      </c>
    </row>
    <row r="19" spans="3:28">
      <c r="C19" s="9" t="s">
        <v>265</v>
      </c>
      <c r="H19" s="6">
        <f ca="1">H17/H18</f>
        <v>1.1384789946039925E-3</v>
      </c>
      <c r="M19" s="6">
        <f ca="1">M17/M18</f>
        <v>0.25900738980608773</v>
      </c>
      <c r="R19" s="6">
        <f ca="1">R17/R18</f>
        <v>1</v>
      </c>
      <c r="W19" s="6">
        <f ca="1">W17/W18</f>
        <v>2.0613515855490128E-3</v>
      </c>
      <c r="AB19" s="6">
        <f ca="1">AB17/AB18</f>
        <v>2.005327268737448E-3</v>
      </c>
    </row>
    <row r="20" spans="3:28">
      <c r="C20" s="9" t="s">
        <v>258</v>
      </c>
      <c r="H20" s="6">
        <f ca="1">1-H19</f>
        <v>0.99886152100539605</v>
      </c>
      <c r="M20" s="6">
        <f ca="1">1-M19</f>
        <v>0.74099261019391227</v>
      </c>
      <c r="R20" s="6">
        <f ca="1">1-R19</f>
        <v>0</v>
      </c>
      <c r="W20" s="6">
        <f ca="1">1-W19</f>
        <v>0.99793864841445101</v>
      </c>
      <c r="AB20" s="6">
        <f ca="1">1-AB19</f>
        <v>0.99799467273126252</v>
      </c>
    </row>
    <row r="21" spans="3:28">
      <c r="C21" s="9" t="s">
        <v>266</v>
      </c>
      <c r="F21" t="s">
        <v>255</v>
      </c>
      <c r="G21" cm="1">
        <f t="array" ref="G21">ROUND(STDEV(IF(G2:G8&gt;0,G2:G8)), 10)</f>
        <v>0</v>
      </c>
      <c r="H21" s="6" cm="1">
        <f t="array" aca="1" ref="H21" ca="1">ROUND(STDEV(IF(H2:H8&gt;0,H2:H8)), 10)</f>
        <v>2.8719092999999998E-3</v>
      </c>
      <c r="K21" t="s">
        <v>255</v>
      </c>
      <c r="L21" cm="1">
        <f t="array" ref="L21">ROUND(STDEV(IF(L2:L8&gt;0,L2:L8)), 10)</f>
        <v>0</v>
      </c>
      <c r="M21" s="6" cm="1">
        <f t="array" aca="1" ref="M21" ca="1">ROUND(STDEV(IF(M2:M8&gt;0,M2:M8)), 10)</f>
        <v>1.80762748E-2</v>
      </c>
      <c r="P21" t="s">
        <v>255</v>
      </c>
      <c r="Q21" s="7" t="e" cm="1">
        <f t="array" ref="Q21">ROUND(STDEV(IF(Q2:Q8&gt;0,Q2:Q8)), 10)</f>
        <v>#DIV/0!</v>
      </c>
      <c r="R21" s="6" t="e" cm="1">
        <f t="array" aca="1" ref="R21" ca="1">SUM(1+ROUND(STDEV(IF(R2:R8&gt;0,R2:R8)), 10))</f>
        <v>#DIV/0!</v>
      </c>
      <c r="U21" t="s">
        <v>255</v>
      </c>
      <c r="V21" s="7" cm="1">
        <f t="array" ref="V21">ROUND(STDEV(IF(V2:V8&gt;0,V2:V8)), 10)</f>
        <v>0</v>
      </c>
      <c r="W21" s="6" cm="1">
        <f t="array" aca="1" ref="W21" ca="1">ROUND(STDEV(IF(W2:W8&gt;0,W2:W8)), 10)</f>
        <v>1.4810735E-3</v>
      </c>
      <c r="Z21" t="s">
        <v>255</v>
      </c>
      <c r="AA21" s="8" cm="1">
        <f t="array" ref="AA21">ROUND(STDEV(IF(AA2:AA8&gt;0,AA2:AA8)), 10)</f>
        <v>0</v>
      </c>
      <c r="AB21" s="6" cm="1">
        <f t="array" aca="1" ref="AB21" ca="1">ROUND(STDEV(IF(AB2:AB8&gt;0,AB2:AB8)), 10)</f>
        <v>9.0767799999999995E-5</v>
      </c>
    </row>
    <row r="40" spans="19:26">
      <c r="S40">
        <f>COUNTIF(S2:S8,"1")</f>
        <v>2</v>
      </c>
      <c r="T40">
        <f t="shared" ref="T40:U40" si="9">COUNTIF(T2:T8,"1")</f>
        <v>0</v>
      </c>
      <c r="U40">
        <f t="shared" si="9"/>
        <v>0</v>
      </c>
      <c r="X40">
        <f>COUNTIF(X2:X8,"1")</f>
        <v>2</v>
      </c>
      <c r="Y40">
        <f t="shared" ref="Y40:Z40" si="10">COUNTIF(Y2:Y8,"1")</f>
        <v>0</v>
      </c>
      <c r="Z40">
        <f t="shared" si="10"/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6B4CA-F981-40FC-8C50-DA6326D40796}">
  <sheetPr codeName="Sheet21"/>
  <dimension ref="A1:AB40"/>
  <sheetViews>
    <sheetView zoomScaleNormal="100" workbookViewId="0">
      <pane ySplit="1" topLeftCell="A2" activePane="bottomLeft" state="frozen"/>
      <selection activeCell="B1" sqref="B1"/>
      <selection pane="bottomLeft" activeCell="P12" sqref="P12"/>
    </sheetView>
  </sheetViews>
  <sheetFormatPr defaultRowHeight="13.8" outlineLevelCol="1"/>
  <cols>
    <col min="1" max="1" width="9.69921875" bestFit="1" customWidth="1"/>
    <col min="2" max="2" width="15.19921875" bestFit="1" customWidth="1"/>
    <col min="3" max="3" width="10.59765625" bestFit="1" customWidth="1"/>
    <col min="4" max="4" width="7.3984375" hidden="1" customWidth="1" outlineLevel="1"/>
    <col min="5" max="5" width="8.3984375" hidden="1" customWidth="1" outlineLevel="1"/>
    <col min="6" max="6" width="8.69921875" hidden="1" customWidth="1" outlineLevel="1"/>
    <col min="7" max="7" width="12.59765625" hidden="1" customWidth="1" outlineLevel="1"/>
    <col min="8" max="8" width="13.69921875" customWidth="1" collapsed="1"/>
    <col min="9" max="9" width="7.3984375" hidden="1" customWidth="1" outlineLevel="1"/>
    <col min="10" max="10" width="8.3984375" hidden="1" customWidth="1" outlineLevel="1"/>
    <col min="11" max="11" width="8.69921875" hidden="1" customWidth="1" outlineLevel="1"/>
    <col min="12" max="12" width="12.59765625" hidden="1" customWidth="1" outlineLevel="1"/>
    <col min="13" max="13" width="15.59765625" customWidth="1" collapsed="1"/>
    <col min="14" max="14" width="7.3984375" hidden="1" customWidth="1" outlineLevel="1"/>
    <col min="15" max="15" width="8.3984375" hidden="1" customWidth="1" outlineLevel="1"/>
    <col min="16" max="16" width="8.69921875" hidden="1" customWidth="1" outlineLevel="1"/>
    <col min="17" max="17" width="12.59765625" hidden="1" customWidth="1" outlineLevel="1"/>
    <col min="18" max="18" width="12.59765625" customWidth="1" collapsed="1"/>
    <col min="19" max="19" width="7.3984375" hidden="1" customWidth="1" outlineLevel="1"/>
    <col min="20" max="20" width="8.3984375" hidden="1" customWidth="1" outlineLevel="1"/>
    <col min="21" max="21" width="8.69921875" hidden="1" customWidth="1" outlineLevel="1"/>
    <col min="22" max="22" width="12.59765625" hidden="1" customWidth="1" outlineLevel="1"/>
    <col min="23" max="23" width="12.59765625" customWidth="1" collapsed="1"/>
    <col min="24" max="24" width="7.3984375" hidden="1" customWidth="1" outlineLevel="1"/>
    <col min="25" max="25" width="8.3984375" hidden="1" customWidth="1" outlineLevel="1"/>
    <col min="26" max="26" width="8.69921875" hidden="1" customWidth="1" outlineLevel="1"/>
    <col min="27" max="27" width="12.59765625" hidden="1" customWidth="1" outlineLevel="1"/>
    <col min="28" max="28" width="12.09765625" customWidth="1" collapsed="1"/>
  </cols>
  <sheetData>
    <row r="1" spans="1:28" ht="43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7</v>
      </c>
      <c r="I1" t="s">
        <v>3</v>
      </c>
      <c r="J1" t="s">
        <v>4</v>
      </c>
      <c r="K1" t="s">
        <v>5</v>
      </c>
      <c r="L1" s="3" t="s">
        <v>8</v>
      </c>
      <c r="M1" s="3" t="s">
        <v>9</v>
      </c>
      <c r="N1" t="s">
        <v>3</v>
      </c>
      <c r="O1" t="s">
        <v>4</v>
      </c>
      <c r="P1" t="s">
        <v>5</v>
      </c>
      <c r="Q1" s="3" t="s">
        <v>10</v>
      </c>
      <c r="R1" s="3" t="s">
        <v>11</v>
      </c>
      <c r="S1" t="s">
        <v>3</v>
      </c>
      <c r="T1" t="s">
        <v>4</v>
      </c>
      <c r="U1" t="s">
        <v>5</v>
      </c>
      <c r="V1" s="4" t="s">
        <v>12</v>
      </c>
      <c r="W1" s="4" t="s">
        <v>13</v>
      </c>
      <c r="X1" t="s">
        <v>3</v>
      </c>
      <c r="Y1" t="s">
        <v>4</v>
      </c>
      <c r="Z1" t="s">
        <v>5</v>
      </c>
      <c r="AA1" s="4" t="s">
        <v>14</v>
      </c>
      <c r="AB1" s="5" t="s">
        <v>15</v>
      </c>
    </row>
    <row r="2" spans="1:28">
      <c r="A2" t="s">
        <v>231</v>
      </c>
      <c r="B2" t="s">
        <v>17</v>
      </c>
      <c r="C2">
        <v>1</v>
      </c>
      <c r="D2" s="1">
        <v>1</v>
      </c>
      <c r="G2" cm="1">
        <f t="array" ref="G2">IF(AND(D$2=1,D$2=D$3:D$7),$C2,0)</f>
        <v>1</v>
      </c>
      <c r="H2" s="2">
        <f t="shared" ref="H2:H14" ca="1" si="0">G2*(0.99+0.02*RAND())</f>
        <v>1.0013698715640207</v>
      </c>
      <c r="I2" s="1"/>
      <c r="L2" cm="1">
        <f t="array" ref="L2">IF(AND(I$2=1,I$2=I$3:I$7),$C2,0)</f>
        <v>0</v>
      </c>
      <c r="M2" s="2">
        <f t="shared" ref="M2:M14" ca="1" si="1">L2*(0.99+0.02*RAND())</f>
        <v>0</v>
      </c>
      <c r="N2" s="1"/>
      <c r="Q2" cm="1">
        <f t="array" ref="Q2">IF(AND(N$2=1,N$2=N$3:N$7),$C2,0)</f>
        <v>0</v>
      </c>
      <c r="R2" s="2">
        <f t="shared" ref="R2:R14" ca="1" si="2">Q2*(0.99+0.02*RAND())</f>
        <v>0</v>
      </c>
      <c r="S2" s="1">
        <v>1</v>
      </c>
      <c r="V2" cm="1">
        <f t="array" ref="V2">IF(AND(S$2=1,S$2=S$3:S$7),$C2,0)</f>
        <v>1</v>
      </c>
      <c r="W2" s="2">
        <f t="shared" ref="W2:W14" ca="1" si="3">V2*(0.99+0.02*RAND())</f>
        <v>1.0053681602355686</v>
      </c>
      <c r="X2" s="1"/>
      <c r="AA2" cm="1">
        <f t="array" ref="AA2">IF(AND(X$2=1,X$2=X$3:X$7),$C2,0)</f>
        <v>0</v>
      </c>
      <c r="AB2" s="2">
        <f t="shared" ref="AB2:AB14" ca="1" si="4">AA2*(0.99+0.02*RAND())</f>
        <v>0</v>
      </c>
    </row>
    <row r="3" spans="1:28">
      <c r="A3" t="s">
        <v>232</v>
      </c>
      <c r="B3" t="s">
        <v>17</v>
      </c>
      <c r="C3">
        <v>1</v>
      </c>
      <c r="D3" s="1">
        <v>1</v>
      </c>
      <c r="G3" cm="1">
        <f t="array" ref="G3">IF(AND(D$2=1,D$2=D$3:D$7),$C3,0)</f>
        <v>1</v>
      </c>
      <c r="H3" s="2">
        <f t="shared" ca="1" si="0"/>
        <v>1.0068163638722001</v>
      </c>
      <c r="I3" s="1"/>
      <c r="L3" cm="1">
        <f t="array" ref="L3">IF(AND(I$2=1,I$2=I$3:I$7),$C3,0)</f>
        <v>0</v>
      </c>
      <c r="M3" s="2">
        <f t="shared" ca="1" si="1"/>
        <v>0</v>
      </c>
      <c r="N3" s="1"/>
      <c r="Q3" cm="1">
        <f t="array" ref="Q3">IF(AND(N$2=1,N$2=N$3:N$7),$C3,0)</f>
        <v>0</v>
      </c>
      <c r="R3" s="2">
        <f t="shared" ca="1" si="2"/>
        <v>0</v>
      </c>
      <c r="S3" s="1">
        <v>1</v>
      </c>
      <c r="V3" cm="1">
        <f t="array" ref="V3">IF(AND(S$2=1,S$2=S$3:S$7),$C3,0)</f>
        <v>1</v>
      </c>
      <c r="W3" s="2">
        <f t="shared" ca="1" si="3"/>
        <v>0.99496815294996677</v>
      </c>
      <c r="X3" s="1"/>
      <c r="AA3" cm="1">
        <f t="array" ref="AA3">IF(AND(X$2=1,X$2=X$3:X$7),$C3,0)</f>
        <v>0</v>
      </c>
      <c r="AB3" s="2">
        <f t="shared" ca="1" si="4"/>
        <v>0</v>
      </c>
    </row>
    <row r="4" spans="1:28">
      <c r="A4" t="s">
        <v>233</v>
      </c>
      <c r="B4" t="s">
        <v>17</v>
      </c>
      <c r="C4">
        <v>1</v>
      </c>
      <c r="D4" s="1">
        <v>1</v>
      </c>
      <c r="G4" cm="1">
        <f t="array" ref="G4">IF(AND(D$2=1,D$2=D$3:D$7),$C4,0)</f>
        <v>1</v>
      </c>
      <c r="H4" s="2">
        <f t="shared" ca="1" si="0"/>
        <v>0.99943225591389806</v>
      </c>
      <c r="I4" s="1"/>
      <c r="L4" cm="1">
        <f t="array" ref="L4">IF(AND(I$2=1,I$2=I$3:I$7),$C4,0)</f>
        <v>0</v>
      </c>
      <c r="M4" s="2">
        <f t="shared" ca="1" si="1"/>
        <v>0</v>
      </c>
      <c r="N4" s="1"/>
      <c r="Q4" cm="1">
        <f t="array" ref="Q4">IF(AND(N$2=1,N$2=N$3:N$7),$C4,0)</f>
        <v>0</v>
      </c>
      <c r="R4" s="2">
        <f t="shared" ca="1" si="2"/>
        <v>0</v>
      </c>
      <c r="S4" s="1">
        <v>1</v>
      </c>
      <c r="V4" cm="1">
        <f t="array" ref="V4">IF(AND(S$2=1,S$2=S$3:S$7),$C4,0)</f>
        <v>1</v>
      </c>
      <c r="W4" s="2">
        <f t="shared" ca="1" si="3"/>
        <v>1.004256886382229</v>
      </c>
      <c r="X4" s="1"/>
      <c r="AA4" cm="1">
        <f t="array" ref="AA4">IF(AND(X$2=1,X$2=X$3:X$7),$C4,0)</f>
        <v>0</v>
      </c>
      <c r="AB4" s="2">
        <f t="shared" ca="1" si="4"/>
        <v>0</v>
      </c>
    </row>
    <row r="5" spans="1:28">
      <c r="A5" t="s">
        <v>234</v>
      </c>
      <c r="B5" t="s">
        <v>17</v>
      </c>
      <c r="C5">
        <v>1</v>
      </c>
      <c r="D5" s="1">
        <v>1</v>
      </c>
      <c r="G5" cm="1">
        <f t="array" ref="G5">IF(AND(D$2=1,D$2=D$3:D$7),$C5,0)</f>
        <v>1</v>
      </c>
      <c r="H5" s="2">
        <f t="shared" ca="1" si="0"/>
        <v>0.99327461414152707</v>
      </c>
      <c r="I5" s="1"/>
      <c r="L5" cm="1">
        <f t="array" ref="L5">IF(AND(I$2=1,I$2=I$3:I$7),$C5,0)</f>
        <v>0</v>
      </c>
      <c r="M5" s="2">
        <f t="shared" ca="1" si="1"/>
        <v>0</v>
      </c>
      <c r="N5" s="1"/>
      <c r="Q5" cm="1">
        <f t="array" ref="Q5">IF(AND(N$2=1,N$2=N$3:N$7),$C5,0)</f>
        <v>0</v>
      </c>
      <c r="R5" s="2">
        <f t="shared" ca="1" si="2"/>
        <v>0</v>
      </c>
      <c r="S5" s="1">
        <v>1</v>
      </c>
      <c r="V5" cm="1">
        <f t="array" ref="V5">IF(AND(S$2=1,S$2=S$3:S$7),$C5,0)</f>
        <v>1</v>
      </c>
      <c r="W5" s="2">
        <f t="shared" ca="1" si="3"/>
        <v>1.0097454729384012</v>
      </c>
      <c r="X5" s="1"/>
      <c r="AA5" cm="1">
        <f t="array" ref="AA5">IF(AND(X$2=1,X$2=X$3:X$7),$C5,0)</f>
        <v>0</v>
      </c>
      <c r="AB5" s="2">
        <f t="shared" ca="1" si="4"/>
        <v>0</v>
      </c>
    </row>
    <row r="6" spans="1:28">
      <c r="A6" t="s">
        <v>235</v>
      </c>
      <c r="B6" t="s">
        <v>17</v>
      </c>
      <c r="C6">
        <v>1</v>
      </c>
      <c r="D6" s="1">
        <v>1</v>
      </c>
      <c r="G6" cm="1">
        <f t="array" ref="G6">IF(AND(D$2=1,D$2=D$3:D$7),$C6,0)</f>
        <v>1</v>
      </c>
      <c r="H6" s="2">
        <f t="shared" ca="1" si="0"/>
        <v>0.99317347724942795</v>
      </c>
      <c r="I6" s="1"/>
      <c r="L6" cm="1">
        <f t="array" ref="L6">IF(AND(I$2=1,I$2=I$3:I$7),$C6,0)</f>
        <v>0</v>
      </c>
      <c r="M6" s="2">
        <f t="shared" ca="1" si="1"/>
        <v>0</v>
      </c>
      <c r="N6" s="1"/>
      <c r="Q6" cm="1">
        <f t="array" ref="Q6">IF(AND(N$2=1,N$2=N$3:N$7),$C6,0)</f>
        <v>0</v>
      </c>
      <c r="R6" s="2">
        <f t="shared" ca="1" si="2"/>
        <v>0</v>
      </c>
      <c r="S6" s="1">
        <v>1</v>
      </c>
      <c r="V6" cm="1">
        <f t="array" ref="V6">IF(AND(S$2=1,S$2=S$3:S$7),$C6,0)</f>
        <v>1</v>
      </c>
      <c r="W6" s="2">
        <f t="shared" ca="1" si="3"/>
        <v>1.0060826624099544</v>
      </c>
      <c r="X6" s="1"/>
      <c r="AA6" cm="1">
        <f t="array" ref="AA6">IF(AND(X$2=1,X$2=X$3:X$7),$C6,0)</f>
        <v>0</v>
      </c>
      <c r="AB6" s="2">
        <f t="shared" ca="1" si="4"/>
        <v>0</v>
      </c>
    </row>
    <row r="7" spans="1:28">
      <c r="A7" t="s">
        <v>236</v>
      </c>
      <c r="B7" t="s">
        <v>17</v>
      </c>
      <c r="C7">
        <v>1</v>
      </c>
      <c r="D7" s="1">
        <v>1</v>
      </c>
      <c r="G7" cm="1">
        <f t="array" ref="G7">IF(AND(D$2=1,D$2=D$3:D$7),$C7,0)</f>
        <v>1</v>
      </c>
      <c r="H7" s="2">
        <f t="shared" ca="1" si="0"/>
        <v>1.0051328176351975</v>
      </c>
      <c r="I7" s="1"/>
      <c r="L7" cm="1">
        <f t="array" ref="L7">IF(AND(I$2=1,I$2=I$3:I$7),$C7,0)</f>
        <v>0</v>
      </c>
      <c r="M7" s="2">
        <f t="shared" ca="1" si="1"/>
        <v>0</v>
      </c>
      <c r="N7" s="1"/>
      <c r="Q7" cm="1">
        <f t="array" ref="Q7">IF(AND(N$2=1,N$2=N$3:N$7),$C7,0)</f>
        <v>0</v>
      </c>
      <c r="R7" s="2">
        <f t="shared" ca="1" si="2"/>
        <v>0</v>
      </c>
      <c r="S7" s="1">
        <v>1</v>
      </c>
      <c r="V7" cm="1">
        <f t="array" ref="V7">IF(AND(S$2=1,S$2=S$3:S$7),$C7,0)</f>
        <v>1</v>
      </c>
      <c r="W7" s="2">
        <f t="shared" ca="1" si="3"/>
        <v>1.001782749446591</v>
      </c>
      <c r="X7" s="1"/>
      <c r="AA7" cm="1">
        <f t="array" ref="AA7">IF(AND(X$2=1,X$2=X$3:X$7),$C7,0)</f>
        <v>0</v>
      </c>
      <c r="AB7" s="2">
        <f t="shared" ca="1" si="4"/>
        <v>0</v>
      </c>
    </row>
    <row r="8" spans="1:28">
      <c r="A8" t="s">
        <v>237</v>
      </c>
      <c r="B8" t="s">
        <v>24</v>
      </c>
      <c r="C8">
        <v>2</v>
      </c>
      <c r="D8" s="1"/>
      <c r="G8" cm="1">
        <f t="array" ref="G8">IF(AND(E$8=1,E$8=E$9:E$10),$C8,0)</f>
        <v>0</v>
      </c>
      <c r="H8" s="2">
        <f t="shared" ca="1" si="0"/>
        <v>0</v>
      </c>
      <c r="I8" s="1"/>
      <c r="J8">
        <v>1</v>
      </c>
      <c r="L8" cm="1">
        <f t="array" ref="L8">IF(AND(J$8=1,J$8=J$9:J$10),$C8,0)</f>
        <v>2</v>
      </c>
      <c r="M8" s="2">
        <f t="shared" ca="1" si="1"/>
        <v>1.9911604022764569</v>
      </c>
      <c r="N8" s="1"/>
      <c r="Q8" cm="1">
        <f t="array" ref="Q8">IF(AND(O$8=1,O$8=O$9:O$10),$C8,0)</f>
        <v>0</v>
      </c>
      <c r="R8" s="2">
        <f t="shared" ca="1" si="2"/>
        <v>0</v>
      </c>
      <c r="S8" s="1"/>
      <c r="V8" cm="1">
        <f t="array" ref="V8">IF(AND(T$8=1,T$8=T$9:T$10),$C8,0)</f>
        <v>0</v>
      </c>
      <c r="W8" s="2">
        <f t="shared" ca="1" si="3"/>
        <v>0</v>
      </c>
      <c r="X8" s="1"/>
      <c r="AA8" cm="1">
        <f t="array" ref="AA8">IF(AND(Y$8=1,Y$8=Y$9:Y$10),$C8,0)</f>
        <v>0</v>
      </c>
      <c r="AB8" s="2">
        <f t="shared" ca="1" si="4"/>
        <v>0</v>
      </c>
    </row>
    <row r="9" spans="1:28">
      <c r="A9" t="s">
        <v>238</v>
      </c>
      <c r="B9" t="s">
        <v>24</v>
      </c>
      <c r="C9">
        <v>2</v>
      </c>
      <c r="D9" s="1"/>
      <c r="G9" cm="1">
        <f t="array" ref="G9">IF(AND(E$8=1,E$8=E$9:E$10),$C9,0)</f>
        <v>0</v>
      </c>
      <c r="H9" s="2">
        <f t="shared" ca="1" si="0"/>
        <v>0</v>
      </c>
      <c r="I9" s="1"/>
      <c r="J9">
        <v>1</v>
      </c>
      <c r="L9" cm="1">
        <f t="array" ref="L9">IF(AND(J$8=1,J$8=J$9:J$10),$C9,0)</f>
        <v>2</v>
      </c>
      <c r="M9" s="2">
        <f t="shared" ca="1" si="1"/>
        <v>2.0087879023144839</v>
      </c>
      <c r="N9" s="1"/>
      <c r="Q9" cm="1">
        <f t="array" ref="Q9">IF(AND(O$8=1,O$8=O$9:O$10),$C9,0)</f>
        <v>0</v>
      </c>
      <c r="R9" s="2">
        <f t="shared" ca="1" si="2"/>
        <v>0</v>
      </c>
      <c r="S9" s="1"/>
      <c r="V9" cm="1">
        <f t="array" ref="V9">IF(AND(T$8=1,T$8=T$9:T$10),$C9,0)</f>
        <v>0</v>
      </c>
      <c r="W9" s="2">
        <f t="shared" ca="1" si="3"/>
        <v>0</v>
      </c>
      <c r="X9" s="1"/>
      <c r="AA9" cm="1">
        <f t="array" ref="AA9">IF(AND(Y$8=1,Y$8=Y$9:Y$10),$C9,0)</f>
        <v>0</v>
      </c>
      <c r="AB9" s="2">
        <f t="shared" ca="1" si="4"/>
        <v>0</v>
      </c>
    </row>
    <row r="10" spans="1:28">
      <c r="A10" t="s">
        <v>239</v>
      </c>
      <c r="B10" t="s">
        <v>24</v>
      </c>
      <c r="C10">
        <v>2</v>
      </c>
      <c r="D10" s="1"/>
      <c r="G10" cm="1">
        <f t="array" ref="G10">IF(AND(E$8=1,E$8=E$9:E$10),$C10,0)</f>
        <v>0</v>
      </c>
      <c r="H10" s="2">
        <f t="shared" ca="1" si="0"/>
        <v>0</v>
      </c>
      <c r="I10" s="1"/>
      <c r="J10">
        <v>1</v>
      </c>
      <c r="L10" cm="1">
        <f t="array" ref="L10">IF(AND(J$8=1,J$8=J$9:J$10),$C10,0)</f>
        <v>2</v>
      </c>
      <c r="M10" s="2">
        <f t="shared" ca="1" si="1"/>
        <v>2.0007329648866596</v>
      </c>
      <c r="N10" s="1"/>
      <c r="Q10" cm="1">
        <f t="array" ref="Q10">IF(AND(O$8=1,O$8=O$9:O$10),$C10,0)</f>
        <v>0</v>
      </c>
      <c r="R10" s="2">
        <f t="shared" ca="1" si="2"/>
        <v>0</v>
      </c>
      <c r="S10" s="1"/>
      <c r="V10" cm="1">
        <f t="array" ref="V10">IF(AND(T$8=1,T$8=T$9:T$10),$C10,0)</f>
        <v>0</v>
      </c>
      <c r="W10" s="2">
        <f t="shared" ca="1" si="3"/>
        <v>0</v>
      </c>
      <c r="X10" s="1"/>
      <c r="AA10" cm="1">
        <f t="array" ref="AA10">IF(AND(Y$8=1,Y$8=Y$9:Y$10),$C10,0)</f>
        <v>0</v>
      </c>
      <c r="AB10" s="2">
        <f t="shared" ca="1" si="4"/>
        <v>0</v>
      </c>
    </row>
    <row r="11" spans="1:28">
      <c r="A11" t="s">
        <v>240</v>
      </c>
      <c r="B11" t="s">
        <v>27</v>
      </c>
      <c r="C11">
        <v>8</v>
      </c>
      <c r="D11" s="1"/>
      <c r="G11">
        <f>IF(F11=1,$C11,0)</f>
        <v>0</v>
      </c>
      <c r="H11" s="2">
        <f t="shared" ca="1" si="0"/>
        <v>0</v>
      </c>
      <c r="I11" s="1"/>
      <c r="L11">
        <f t="shared" ref="L11:L14" si="5">IF(K11=1,$C11,0)</f>
        <v>0</v>
      </c>
      <c r="M11" s="2">
        <f t="shared" ca="1" si="1"/>
        <v>0</v>
      </c>
      <c r="N11" s="1"/>
      <c r="Q11">
        <f t="shared" ref="Q11:Q14" si="6">IF(P11=1,$C11,0)</f>
        <v>0</v>
      </c>
      <c r="R11" s="2">
        <f t="shared" ca="1" si="2"/>
        <v>0</v>
      </c>
      <c r="S11" s="1"/>
      <c r="V11">
        <f t="shared" ref="V11:V14" si="7">IF(U11=1,$C11,0)</f>
        <v>0</v>
      </c>
      <c r="W11" s="2">
        <f t="shared" ca="1" si="3"/>
        <v>0</v>
      </c>
      <c r="X11" s="1"/>
      <c r="AA11">
        <f t="shared" ref="AA11:AA14" si="8">IF(Z11=1,$C11,0)</f>
        <v>0</v>
      </c>
      <c r="AB11" s="2">
        <f t="shared" ca="1" si="4"/>
        <v>0</v>
      </c>
    </row>
    <row r="12" spans="1:28">
      <c r="A12" t="s">
        <v>241</v>
      </c>
      <c r="B12" t="s">
        <v>27</v>
      </c>
      <c r="C12">
        <v>6</v>
      </c>
      <c r="D12" s="1"/>
      <c r="G12">
        <f>IF(F12=1,$C12,0)</f>
        <v>0</v>
      </c>
      <c r="H12" s="2">
        <f t="shared" ca="1" si="0"/>
        <v>0</v>
      </c>
      <c r="I12" s="1"/>
      <c r="L12">
        <f t="shared" si="5"/>
        <v>0</v>
      </c>
      <c r="M12" s="2">
        <f t="shared" ca="1" si="1"/>
        <v>0</v>
      </c>
      <c r="N12" s="1"/>
      <c r="Q12">
        <f t="shared" si="6"/>
        <v>0</v>
      </c>
      <c r="R12" s="2">
        <f t="shared" ca="1" si="2"/>
        <v>0</v>
      </c>
      <c r="S12" s="1"/>
      <c r="V12">
        <f t="shared" si="7"/>
        <v>0</v>
      </c>
      <c r="W12" s="2">
        <f t="shared" ca="1" si="3"/>
        <v>0</v>
      </c>
      <c r="X12" s="1"/>
      <c r="Z12">
        <v>1</v>
      </c>
      <c r="AA12">
        <f t="shared" si="8"/>
        <v>6</v>
      </c>
      <c r="AB12" s="2">
        <f t="shared" ca="1" si="4"/>
        <v>5.9573878056513028</v>
      </c>
    </row>
    <row r="13" spans="1:28">
      <c r="A13" t="s">
        <v>242</v>
      </c>
      <c r="B13" t="s">
        <v>27</v>
      </c>
      <c r="C13">
        <v>10</v>
      </c>
      <c r="D13" s="1"/>
      <c r="G13">
        <f>IF(F13=1,$C13,0)</f>
        <v>0</v>
      </c>
      <c r="H13" s="2">
        <f t="shared" ca="1" si="0"/>
        <v>0</v>
      </c>
      <c r="I13" s="1"/>
      <c r="L13">
        <f t="shared" si="5"/>
        <v>0</v>
      </c>
      <c r="M13" s="2">
        <f t="shared" ca="1" si="1"/>
        <v>0</v>
      </c>
      <c r="N13" s="1"/>
      <c r="Q13">
        <f t="shared" si="6"/>
        <v>0</v>
      </c>
      <c r="R13" s="2">
        <f t="shared" ca="1" si="2"/>
        <v>0</v>
      </c>
      <c r="S13" s="1"/>
      <c r="V13">
        <f t="shared" si="7"/>
        <v>0</v>
      </c>
      <c r="W13" s="2">
        <f t="shared" ca="1" si="3"/>
        <v>0</v>
      </c>
      <c r="X13" s="1"/>
      <c r="AA13">
        <f t="shared" si="8"/>
        <v>0</v>
      </c>
      <c r="AB13" s="2">
        <f t="shared" ca="1" si="4"/>
        <v>0</v>
      </c>
    </row>
    <row r="14" spans="1:28">
      <c r="A14" t="s">
        <v>243</v>
      </c>
      <c r="B14" t="s">
        <v>27</v>
      </c>
      <c r="C14">
        <v>4</v>
      </c>
      <c r="D14" s="1"/>
      <c r="G14">
        <f>IF(F14=1,$C14,0)</f>
        <v>0</v>
      </c>
      <c r="H14" s="2">
        <f t="shared" ca="1" si="0"/>
        <v>0</v>
      </c>
      <c r="I14" s="1"/>
      <c r="L14">
        <f t="shared" si="5"/>
        <v>0</v>
      </c>
      <c r="M14" s="2">
        <f t="shared" ca="1" si="1"/>
        <v>0</v>
      </c>
      <c r="N14" s="1"/>
      <c r="P14">
        <v>1</v>
      </c>
      <c r="Q14">
        <f t="shared" si="6"/>
        <v>4</v>
      </c>
      <c r="R14" s="2">
        <f t="shared" ca="1" si="2"/>
        <v>3.9815524013194836</v>
      </c>
      <c r="S14" s="1"/>
      <c r="V14">
        <f t="shared" si="7"/>
        <v>0</v>
      </c>
      <c r="W14" s="2">
        <f t="shared" ca="1" si="3"/>
        <v>0</v>
      </c>
      <c r="X14" s="1"/>
      <c r="Z14">
        <v>1</v>
      </c>
      <c r="AA14">
        <f t="shared" si="8"/>
        <v>4</v>
      </c>
      <c r="AB14" s="2">
        <f t="shared" ca="1" si="4"/>
        <v>4.0269250512236932</v>
      </c>
    </row>
    <row r="15" spans="1:28">
      <c r="C15" s="9" t="s">
        <v>254</v>
      </c>
      <c r="H15" s="6" cm="1">
        <f t="array" aca="1" ref="H15" ca="1">AVERAGE(IF(H2:H14=0,1,H2:H14))</f>
        <v>0.99993841541355932</v>
      </c>
      <c r="M15" s="6" cm="1">
        <f t="array" aca="1" ref="M15" ca="1">AVERAGE(IF(M2:M14=0,1,M2:M14))</f>
        <v>1.2308216361136615</v>
      </c>
      <c r="Q15" s="7"/>
      <c r="R15" s="6" cm="1">
        <f t="array" aca="1" ref="R15" ca="1">AVERAGE(IF(R2:R14=0,1,R2:R14))</f>
        <v>1.2293501847168833</v>
      </c>
      <c r="V15" s="2"/>
      <c r="W15" s="6" cm="1">
        <f t="array" aca="1" ref="W15" ca="1">AVERAGE(IF(W2:W14=0,1,W2:W14))</f>
        <v>1.0017080064894393</v>
      </c>
      <c r="AA15" s="8"/>
      <c r="AB15" s="6" cm="1">
        <f t="array" aca="1" ref="AB15" ca="1">AVERAGE(IF(AB2:AB14=0,1,AB2:AB14))</f>
        <v>1.6141779120673072</v>
      </c>
    </row>
    <row r="16" spans="1:28">
      <c r="C16" s="9" t="s">
        <v>259</v>
      </c>
      <c r="H16" s="6">
        <v>1</v>
      </c>
      <c r="M16" s="6">
        <v>1</v>
      </c>
      <c r="Q16" s="7"/>
      <c r="R16" s="6">
        <v>1</v>
      </c>
      <c r="V16" s="2"/>
      <c r="W16" s="6">
        <v>1</v>
      </c>
      <c r="AA16" s="8"/>
      <c r="AB16" s="6">
        <v>1</v>
      </c>
    </row>
    <row r="17" spans="3:28">
      <c r="C17" s="9" t="s">
        <v>260</v>
      </c>
      <c r="H17" s="6" cm="1">
        <f t="array" ref="H17">SUM($C2:$C14/13)</f>
        <v>3.0769230769230766</v>
      </c>
      <c r="M17" s="6">
        <f>H17</f>
        <v>3.0769230769230766</v>
      </c>
      <c r="Q17" s="7"/>
      <c r="R17" s="6">
        <f>H17</f>
        <v>3.0769230769230766</v>
      </c>
      <c r="V17" s="2"/>
      <c r="W17" s="6">
        <f>H17</f>
        <v>3.0769230769230766</v>
      </c>
      <c r="AA17" s="8"/>
      <c r="AB17" s="6">
        <f>H17</f>
        <v>3.0769230769230766</v>
      </c>
    </row>
    <row r="18" spans="3:28">
      <c r="C18" s="9" t="s">
        <v>256</v>
      </c>
      <c r="H18" s="6">
        <f ca="1">SUM((H15-H16)/(H17-H16))</f>
        <v>-2.9651837915881626E-5</v>
      </c>
      <c r="M18" s="6">
        <f ca="1">SUM((M15-M16)/(M17-M16))</f>
        <v>0.11113634331398517</v>
      </c>
      <c r="R18" s="6">
        <f ca="1">SUM((R15-R16)/(R17-R16))</f>
        <v>0.11042786671553641</v>
      </c>
      <c r="W18" s="6">
        <f ca="1">SUM((W15-W16)/(W17-W16))</f>
        <v>8.2237349491519503E-4</v>
      </c>
      <c r="AB18" s="6">
        <f ca="1">SUM((AB15-AB16)/(AB17-AB16))</f>
        <v>0.29571529099537019</v>
      </c>
    </row>
    <row r="19" spans="3:28">
      <c r="C19" s="9" t="s">
        <v>257</v>
      </c>
      <c r="H19" s="6">
        <f ca="1">1-H18</f>
        <v>1.0000296518379159</v>
      </c>
      <c r="M19" s="6">
        <f ca="1">1-M18</f>
        <v>0.88886365668601486</v>
      </c>
      <c r="R19" s="6">
        <f ca="1">1-R18</f>
        <v>0.88957213328446361</v>
      </c>
      <c r="W19" s="6">
        <f ca="1">1-W18</f>
        <v>0.99917762650508479</v>
      </c>
      <c r="AB19" s="6">
        <f ca="1">1-AB18</f>
        <v>0.70428470900462981</v>
      </c>
    </row>
    <row r="20" spans="3:28">
      <c r="C20" s="9"/>
      <c r="H20" s="6"/>
      <c r="M20" s="6"/>
      <c r="R20" s="6"/>
      <c r="W20" s="6"/>
      <c r="AB20" s="6"/>
    </row>
    <row r="21" spans="3:28">
      <c r="C21" s="9" t="s">
        <v>261</v>
      </c>
      <c r="H21" s="6" cm="1">
        <f t="array" aca="1" ref="H21" ca="1">SUM(IF(H2:H14=0,(1-H15)^2,(H2:H14-H15)^2))</f>
        <v>1.6679043797633843E-4</v>
      </c>
      <c r="M21" s="6" cm="1">
        <f t="array" aca="1" ref="M21" ca="1">SUM(IF(M2:M14=0,(1-M15)^2,(M2:M14-M15)^2))</f>
        <v>2.3088962818312893</v>
      </c>
      <c r="R21" s="6" cm="1">
        <f t="array" aca="1" ref="R21" ca="1">SUM(IF(R2:R14=0,(1-R15)^2,(R2:R14-R15)^2))</f>
        <v>8.2058351278282888</v>
      </c>
      <c r="W21" s="6" cm="1">
        <f t="array" aca="1" ref="W21" ca="1">SUM(IF(W2:W14=0,(1-W15)^2,(W2:W14-W15)^2))</f>
        <v>1.6948421091320974E-4</v>
      </c>
      <c r="AB21" s="6" cm="1">
        <f t="array" aca="1" ref="AB21" ca="1">SUM(IF(AB2:AB14=0,(1-AB15)^2,(AB2:AB14-AB15)^2))</f>
        <v>28.834180521618158</v>
      </c>
    </row>
    <row r="22" spans="3:28">
      <c r="C22" s="9" t="s">
        <v>262</v>
      </c>
      <c r="H22" s="6">
        <f ca="1">H21/(13-1)</f>
        <v>1.3899203164694869E-5</v>
      </c>
      <c r="M22" s="6">
        <f ca="1">M21/(13-1)</f>
        <v>0.19240802348594077</v>
      </c>
      <c r="R22" s="6">
        <f ca="1">R21/(13-1)</f>
        <v>0.6838195939856907</v>
      </c>
      <c r="W22" s="6">
        <f ca="1">W21/(13-1)</f>
        <v>1.4123684242767479E-5</v>
      </c>
      <c r="AB22" s="6">
        <f ca="1">AB21/(13-1)</f>
        <v>2.4028483768015132</v>
      </c>
    </row>
    <row r="23" spans="3:28">
      <c r="C23" s="9" t="s">
        <v>263</v>
      </c>
      <c r="H23" s="6">
        <f ca="1">SQRT(H22)</f>
        <v>3.7281635109923583E-3</v>
      </c>
      <c r="M23" s="6">
        <f ca="1">SQRT(M22)</f>
        <v>0.43864338988059626</v>
      </c>
      <c r="R23" s="6">
        <f ca="1">SQRT(R22)</f>
        <v>0.8269338510338603</v>
      </c>
      <c r="W23" s="6">
        <f ca="1">SQRT(W22)</f>
        <v>3.7581490447782242E-3</v>
      </c>
      <c r="AB23" s="6">
        <f ca="1">SQRT(AB22)</f>
        <v>1.5501123755397586</v>
      </c>
    </row>
    <row r="24" spans="3:28">
      <c r="C24" s="9" t="s">
        <v>264</v>
      </c>
      <c r="H24" s="6">
        <f ca="1">R23</f>
        <v>0.8269338510338603</v>
      </c>
      <c r="M24" s="6">
        <f ca="1">R23</f>
        <v>0.8269338510338603</v>
      </c>
      <c r="R24" s="6">
        <f ca="1">R23</f>
        <v>0.8269338510338603</v>
      </c>
      <c r="W24" s="6">
        <f ca="1">R23</f>
        <v>0.8269338510338603</v>
      </c>
      <c r="AB24" s="6">
        <f ca="1">R23</f>
        <v>0.8269338510338603</v>
      </c>
    </row>
    <row r="25" spans="3:28">
      <c r="C25" s="9" t="s">
        <v>265</v>
      </c>
      <c r="H25" s="6">
        <f ca="1">H23/H24</f>
        <v>4.5084180631029726E-3</v>
      </c>
      <c r="M25" s="6">
        <f ca="1">M23/M24</f>
        <v>0.53044556022490752</v>
      </c>
      <c r="R25" s="6">
        <f ca="1">R23/R24</f>
        <v>1</v>
      </c>
      <c r="W25" s="6">
        <f ca="1">W23/W24</f>
        <v>4.5446791663924036E-3</v>
      </c>
      <c r="AB25" s="6">
        <f ca="1">AB23/AB24</f>
        <v>1.874530077105631</v>
      </c>
    </row>
    <row r="26" spans="3:28">
      <c r="C26" s="9" t="s">
        <v>258</v>
      </c>
      <c r="H26" s="6">
        <f ca="1">1-H25</f>
        <v>0.99549158193689702</v>
      </c>
      <c r="M26" s="6">
        <f ca="1">1-M25</f>
        <v>0.46955443977509248</v>
      </c>
      <c r="R26" s="6">
        <f ca="1">1-R25</f>
        <v>0</v>
      </c>
      <c r="W26" s="6">
        <f ca="1">1-W25</f>
        <v>0.99545532083360755</v>
      </c>
      <c r="AB26" s="6">
        <f ca="1">1-AB25</f>
        <v>-0.87453007710563102</v>
      </c>
    </row>
    <row r="27" spans="3:28">
      <c r="C27" s="9" t="s">
        <v>266</v>
      </c>
      <c r="F27" t="s">
        <v>255</v>
      </c>
      <c r="G27" cm="1">
        <f t="array" ref="G27">ROUND(STDEV(IF(G2:G14&gt;0,G2:G14)), 10)</f>
        <v>0</v>
      </c>
      <c r="H27" s="6" cm="1">
        <f t="array" aca="1" ref="H27" ca="1">ROUND(STDEV(IF(H2:H14&gt;0,H2:H14)), 10)</f>
        <v>5.7746500000000001E-3</v>
      </c>
      <c r="K27" t="s">
        <v>255</v>
      </c>
      <c r="L27" cm="1">
        <f t="array" ref="L27">ROUND(STDEV(IF(L2:L14&gt;0,L2:L14)), 10)</f>
        <v>0</v>
      </c>
      <c r="M27" s="6" cm="1">
        <f t="array" aca="1" ref="M27" ca="1">ROUND(STDEV(IF(M2:M14&gt;0,M2:M14)), 10)</f>
        <v>8.8246314999999992E-3</v>
      </c>
      <c r="P27" t="s">
        <v>255</v>
      </c>
      <c r="Q27" s="7" t="e" cm="1">
        <f t="array" ref="Q27">ROUND(STDEV(IF(Q2:Q14&gt;0,Q2:Q14)), 10)</f>
        <v>#DIV/0!</v>
      </c>
      <c r="R27" s="6" t="e" cm="1">
        <f t="array" aca="1" ref="R27" ca="1">SUM(1+ROUND(STDEV(IF(R2:R14&gt;0,R2:R14)), 10))</f>
        <v>#DIV/0!</v>
      </c>
      <c r="U27" t="s">
        <v>255</v>
      </c>
      <c r="V27" s="7" cm="1">
        <f t="array" ref="V27">ROUND(STDEV(IF(V2:V14&gt;0,V2:V14)), 10)</f>
        <v>0</v>
      </c>
      <c r="W27" s="6" cm="1">
        <f t="array" aca="1" ref="W27" ca="1">ROUND(STDEV(IF(W2:W14&gt;0,W2:W14)), 10)</f>
        <v>5.0047718000000001E-3</v>
      </c>
      <c r="Z27" t="s">
        <v>255</v>
      </c>
      <c r="AA27" s="8" cm="1">
        <f t="array" ref="AA27">ROUND(STDEV(IF(AA2:AA14&gt;0,AA2:AA14)), 10)</f>
        <v>1.4142135624000001</v>
      </c>
      <c r="AB27" s="6" cm="1">
        <f t="array" aca="1" ref="AB27" ca="1">ROUND(STDEV(IF(AB2:AB14&gt;0,AB2:AB14)), 10)</f>
        <v>1.3650433045000001</v>
      </c>
    </row>
    <row r="40" spans="19:26">
      <c r="S40">
        <f>COUNTIF(S2:S14,"1")</f>
        <v>6</v>
      </c>
      <c r="T40">
        <f t="shared" ref="T40:U40" si="9">COUNTIF(T2:T14,"1")</f>
        <v>0</v>
      </c>
      <c r="U40">
        <f t="shared" si="9"/>
        <v>0</v>
      </c>
      <c r="X40">
        <f>COUNTIF(X2:X14,"1")</f>
        <v>0</v>
      </c>
      <c r="Y40">
        <f t="shared" ref="Y40:Z40" si="10">COUNTIF(Y2:Y14,"1")</f>
        <v>0</v>
      </c>
      <c r="Z40">
        <f t="shared" si="10"/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04D88-C28E-4BC6-AED6-035ECCC8F16E}">
  <sheetPr codeName="Sheet22"/>
  <dimension ref="A1:AB40"/>
  <sheetViews>
    <sheetView zoomScaleNormal="100" workbookViewId="0">
      <pane ySplit="1" topLeftCell="A2" activePane="bottomLeft" state="frozen"/>
      <selection activeCell="B1" sqref="B1"/>
      <selection pane="bottomLeft" activeCell="P10" sqref="P10"/>
    </sheetView>
  </sheetViews>
  <sheetFormatPr defaultRowHeight="13.8" outlineLevelCol="1"/>
  <cols>
    <col min="1" max="1" width="9.69921875" bestFit="1" customWidth="1"/>
    <col min="2" max="2" width="15.19921875" bestFit="1" customWidth="1"/>
    <col min="3" max="3" width="10.59765625" bestFit="1" customWidth="1"/>
    <col min="4" max="4" width="7.3984375" hidden="1" customWidth="1" outlineLevel="1"/>
    <col min="5" max="5" width="8.3984375" hidden="1" customWidth="1" outlineLevel="1"/>
    <col min="6" max="6" width="8.69921875" hidden="1" customWidth="1" outlineLevel="1"/>
    <col min="7" max="7" width="12.59765625" hidden="1" customWidth="1" outlineLevel="1"/>
    <col min="8" max="8" width="13.69921875" customWidth="1" collapsed="1"/>
    <col min="9" max="9" width="7.3984375" hidden="1" customWidth="1" outlineLevel="1"/>
    <col min="10" max="10" width="8.3984375" hidden="1" customWidth="1" outlineLevel="1"/>
    <col min="11" max="11" width="8.69921875" hidden="1" customWidth="1" outlineLevel="1"/>
    <col min="12" max="12" width="12.59765625" hidden="1" customWidth="1" outlineLevel="1"/>
    <col min="13" max="13" width="15.59765625" customWidth="1" collapsed="1"/>
    <col min="14" max="14" width="7.3984375" hidden="1" customWidth="1" outlineLevel="1"/>
    <col min="15" max="15" width="8.3984375" hidden="1" customWidth="1" outlineLevel="1"/>
    <col min="16" max="16" width="8.69921875" hidden="1" customWidth="1" outlineLevel="1"/>
    <col min="17" max="17" width="12.59765625" hidden="1" customWidth="1" outlineLevel="1"/>
    <col min="18" max="18" width="12.59765625" customWidth="1" collapsed="1"/>
    <col min="19" max="19" width="7.3984375" hidden="1" customWidth="1" outlineLevel="1"/>
    <col min="20" max="20" width="8.3984375" hidden="1" customWidth="1" outlineLevel="1"/>
    <col min="21" max="21" width="8.69921875" hidden="1" customWidth="1" outlineLevel="1"/>
    <col min="22" max="22" width="12.59765625" hidden="1" customWidth="1" outlineLevel="1"/>
    <col min="23" max="23" width="12.59765625" customWidth="1" collapsed="1"/>
    <col min="24" max="24" width="7.3984375" hidden="1" customWidth="1" outlineLevel="1"/>
    <col min="25" max="25" width="8.3984375" hidden="1" customWidth="1" outlineLevel="1"/>
    <col min="26" max="26" width="8.69921875" hidden="1" customWidth="1" outlineLevel="1"/>
    <col min="27" max="27" width="12.59765625" hidden="1" customWidth="1" outlineLevel="1"/>
    <col min="28" max="28" width="12.09765625" customWidth="1" collapsed="1"/>
  </cols>
  <sheetData>
    <row r="1" spans="1:28" ht="43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7</v>
      </c>
      <c r="I1" t="s">
        <v>3</v>
      </c>
      <c r="J1" t="s">
        <v>4</v>
      </c>
      <c r="K1" t="s">
        <v>5</v>
      </c>
      <c r="L1" s="3" t="s">
        <v>8</v>
      </c>
      <c r="M1" s="3" t="s">
        <v>9</v>
      </c>
      <c r="N1" t="s">
        <v>3</v>
      </c>
      <c r="O1" t="s">
        <v>4</v>
      </c>
      <c r="P1" t="s">
        <v>5</v>
      </c>
      <c r="Q1" s="3" t="s">
        <v>10</v>
      </c>
      <c r="R1" s="3" t="s">
        <v>11</v>
      </c>
      <c r="S1" t="s">
        <v>3</v>
      </c>
      <c r="T1" t="s">
        <v>4</v>
      </c>
      <c r="U1" t="s">
        <v>5</v>
      </c>
      <c r="V1" s="4" t="s">
        <v>12</v>
      </c>
      <c r="W1" s="4" t="s">
        <v>13</v>
      </c>
      <c r="X1" t="s">
        <v>3</v>
      </c>
      <c r="Y1" t="s">
        <v>4</v>
      </c>
      <c r="Z1" t="s">
        <v>5</v>
      </c>
      <c r="AA1" s="4" t="s">
        <v>14</v>
      </c>
      <c r="AB1" s="5" t="s">
        <v>15</v>
      </c>
    </row>
    <row r="2" spans="1:28">
      <c r="A2" t="s">
        <v>244</v>
      </c>
      <c r="B2" t="s">
        <v>17</v>
      </c>
      <c r="C2">
        <v>1</v>
      </c>
      <c r="D2" s="1">
        <v>1</v>
      </c>
      <c r="G2" cm="1">
        <f t="array" ref="G2">IF(AND(D$2=1,D$2=D$3:D$5),$C2,0)</f>
        <v>1</v>
      </c>
      <c r="H2" s="2">
        <f t="shared" ref="H2:H11" ca="1" si="0">G2*(0.99+0.02*RAND())</f>
        <v>1.0057869485874624</v>
      </c>
      <c r="I2" s="1"/>
      <c r="L2" cm="1">
        <f t="array" ref="L2">IF(AND(I$2=1,I$2=I$3:I$5),$C2,0)</f>
        <v>0</v>
      </c>
      <c r="M2" s="2">
        <f t="shared" ref="M2:M11" ca="1" si="1">L2*(0.99+0.02*RAND())</f>
        <v>0</v>
      </c>
      <c r="N2" s="1"/>
      <c r="Q2" cm="1">
        <f t="array" ref="Q2">IF(AND(N$2=1,N$2=N$3:N$5),$C2,0)</f>
        <v>0</v>
      </c>
      <c r="R2" s="2">
        <f t="shared" ref="R2:R11" ca="1" si="2">Q2*(0.99+0.02*RAND())</f>
        <v>0</v>
      </c>
      <c r="S2" s="1">
        <v>1</v>
      </c>
      <c r="V2" cm="1">
        <f t="array" ref="V2">IF(AND(S$2=1,S$2=S$3:S$5),$C2,0)</f>
        <v>1</v>
      </c>
      <c r="W2" s="2">
        <f t="shared" ref="W2:W11" ca="1" si="3">V2*(0.99+0.02*RAND())</f>
        <v>0.9919880106466844</v>
      </c>
      <c r="X2" s="1"/>
      <c r="AA2" cm="1">
        <f t="array" ref="AA2">IF(AND(X$2=1,X$2=X$3:X$5),$C2,0)</f>
        <v>0</v>
      </c>
      <c r="AB2" s="2">
        <f t="shared" ref="AB2:AB11" ca="1" si="4">AA2*(0.99+0.02*RAND())</f>
        <v>0</v>
      </c>
    </row>
    <row r="3" spans="1:28">
      <c r="A3" t="s">
        <v>245</v>
      </c>
      <c r="B3" t="s">
        <v>17</v>
      </c>
      <c r="C3">
        <v>1</v>
      </c>
      <c r="D3" s="1">
        <v>1</v>
      </c>
      <c r="G3" cm="1">
        <f t="array" ref="G3">IF(AND(D$2=1,D$2=D$3:D$5),$C3,0)</f>
        <v>1</v>
      </c>
      <c r="H3" s="2">
        <f t="shared" ca="1" si="0"/>
        <v>0.99221826365770538</v>
      </c>
      <c r="I3" s="1"/>
      <c r="L3" cm="1">
        <f t="array" ref="L3">IF(AND(I$2=1,I$2=I$3:I$5),$C3,0)</f>
        <v>0</v>
      </c>
      <c r="M3" s="2">
        <f t="shared" ca="1" si="1"/>
        <v>0</v>
      </c>
      <c r="N3" s="1"/>
      <c r="Q3" cm="1">
        <f t="array" ref="Q3">IF(AND(N$2=1,N$2=N$3:N$5),$C3,0)</f>
        <v>0</v>
      </c>
      <c r="R3" s="2">
        <f t="shared" ca="1" si="2"/>
        <v>0</v>
      </c>
      <c r="S3" s="1">
        <v>1</v>
      </c>
      <c r="V3" cm="1">
        <f t="array" ref="V3">IF(AND(S$2=1,S$2=S$3:S$5),$C3,0)</f>
        <v>1</v>
      </c>
      <c r="W3" s="2">
        <f t="shared" ca="1" si="3"/>
        <v>1.0085876219721472</v>
      </c>
      <c r="X3" s="1"/>
      <c r="AA3" cm="1">
        <f t="array" ref="AA3">IF(AND(X$2=1,X$2=X$3:X$5),$C3,0)</f>
        <v>0</v>
      </c>
      <c r="AB3" s="2">
        <f t="shared" ca="1" si="4"/>
        <v>0</v>
      </c>
    </row>
    <row r="4" spans="1:28">
      <c r="A4" t="s">
        <v>246</v>
      </c>
      <c r="B4" t="s">
        <v>17</v>
      </c>
      <c r="C4">
        <v>1</v>
      </c>
      <c r="D4" s="1">
        <v>1</v>
      </c>
      <c r="G4" cm="1">
        <f t="array" ref="G4">IF(AND(D$2=1,D$2=D$3:D$5),$C4,0)</f>
        <v>1</v>
      </c>
      <c r="H4" s="2">
        <f t="shared" ca="1" si="0"/>
        <v>1.0072825237522101</v>
      </c>
      <c r="I4" s="1"/>
      <c r="L4" cm="1">
        <f t="array" ref="L4">IF(AND(I$2=1,I$2=I$3:I$5),$C4,0)</f>
        <v>0</v>
      </c>
      <c r="M4" s="2">
        <f t="shared" ca="1" si="1"/>
        <v>0</v>
      </c>
      <c r="N4" s="1"/>
      <c r="Q4" cm="1">
        <f t="array" ref="Q4">IF(AND(N$2=1,N$2=N$3:N$5),$C4,0)</f>
        <v>0</v>
      </c>
      <c r="R4" s="2">
        <f t="shared" ca="1" si="2"/>
        <v>0</v>
      </c>
      <c r="S4" s="1">
        <v>1</v>
      </c>
      <c r="V4" cm="1">
        <f t="array" ref="V4">IF(AND(S$2=1,S$2=S$3:S$5),$C4,0)</f>
        <v>1</v>
      </c>
      <c r="W4" s="2">
        <f t="shared" ca="1" si="3"/>
        <v>1.0082988236374706</v>
      </c>
      <c r="X4" s="1"/>
      <c r="AA4" cm="1">
        <f t="array" ref="AA4">IF(AND(X$2=1,X$2=X$3:X$5),$C4,0)</f>
        <v>0</v>
      </c>
      <c r="AB4" s="2">
        <f t="shared" ca="1" si="4"/>
        <v>0</v>
      </c>
    </row>
    <row r="5" spans="1:28">
      <c r="A5" t="s">
        <v>247</v>
      </c>
      <c r="B5" t="s">
        <v>17</v>
      </c>
      <c r="C5">
        <v>1</v>
      </c>
      <c r="D5" s="1">
        <v>1</v>
      </c>
      <c r="G5" cm="1">
        <f t="array" ref="G5">IF(AND(D$2=1,D$2=D$3:D$5),$C5,0)</f>
        <v>1</v>
      </c>
      <c r="H5" s="2">
        <f t="shared" ca="1" si="0"/>
        <v>1.0054988558154383</v>
      </c>
      <c r="I5" s="1"/>
      <c r="L5" cm="1">
        <f t="array" ref="L5">IF(AND(I$2=1,I$2=I$3:I$5),$C5,0)</f>
        <v>0</v>
      </c>
      <c r="M5" s="2">
        <f t="shared" ca="1" si="1"/>
        <v>0</v>
      </c>
      <c r="N5" s="1"/>
      <c r="Q5" cm="1">
        <f t="array" ref="Q5">IF(AND(N$2=1,N$2=N$3:N$5),$C5,0)</f>
        <v>0</v>
      </c>
      <c r="R5" s="2">
        <f t="shared" ca="1" si="2"/>
        <v>0</v>
      </c>
      <c r="S5" s="1">
        <v>1</v>
      </c>
      <c r="V5" cm="1">
        <f t="array" ref="V5">IF(AND(S$2=1,S$2=S$3:S$5),$C5,0)</f>
        <v>1</v>
      </c>
      <c r="W5" s="2">
        <f t="shared" ca="1" si="3"/>
        <v>0.99837780691115474</v>
      </c>
      <c r="X5" s="1"/>
      <c r="AA5" cm="1">
        <f t="array" ref="AA5">IF(AND(X$2=1,X$2=X$3:X$5),$C5,0)</f>
        <v>0</v>
      </c>
      <c r="AB5" s="2">
        <f t="shared" ca="1" si="4"/>
        <v>0</v>
      </c>
    </row>
    <row r="6" spans="1:28">
      <c r="A6" t="s">
        <v>248</v>
      </c>
      <c r="B6" t="s">
        <v>24</v>
      </c>
      <c r="C6">
        <v>2</v>
      </c>
      <c r="D6" s="1"/>
      <c r="G6" cm="1">
        <f t="array" ref="G6">IF(AND(E$6=1,E$6=E$7:E$8),$C6,0)</f>
        <v>0</v>
      </c>
      <c r="H6" s="2">
        <f t="shared" ca="1" si="0"/>
        <v>0</v>
      </c>
      <c r="I6" s="1"/>
      <c r="J6">
        <v>1</v>
      </c>
      <c r="L6" cm="1">
        <f t="array" ref="L6">IF(AND(J$6=1,J$6=J$7:J$8),$C6,0)</f>
        <v>2</v>
      </c>
      <c r="M6" s="2">
        <f t="shared" ca="1" si="1"/>
        <v>1.9987624605389189</v>
      </c>
      <c r="N6" s="1"/>
      <c r="Q6" cm="1">
        <f t="array" ref="Q6">IF(AND(O$6=1,O$6=O$7:O$8),$C6,0)</f>
        <v>0</v>
      </c>
      <c r="R6" s="2">
        <f t="shared" ca="1" si="2"/>
        <v>0</v>
      </c>
      <c r="S6" s="1"/>
      <c r="V6" cm="1">
        <f t="array" ref="V6">IF(AND(T$6=1,T$6=T$7:T$8),$C6,0)</f>
        <v>0</v>
      </c>
      <c r="W6" s="2">
        <f t="shared" ca="1" si="3"/>
        <v>0</v>
      </c>
      <c r="X6" s="1"/>
      <c r="Y6">
        <v>1</v>
      </c>
      <c r="AA6" cm="1">
        <f t="array" ref="AA6">IF(AND(Y$6=1,Y$6=Y$7:Y$8),$C6,0)</f>
        <v>2</v>
      </c>
      <c r="AB6" s="2">
        <f t="shared" ca="1" si="4"/>
        <v>2.0161526905992875</v>
      </c>
    </row>
    <row r="7" spans="1:28">
      <c r="A7" t="s">
        <v>249</v>
      </c>
      <c r="B7" t="s">
        <v>24</v>
      </c>
      <c r="C7">
        <v>2</v>
      </c>
      <c r="D7" s="1"/>
      <c r="G7" cm="1">
        <f t="array" ref="G7">IF(AND(E$6=1,E$6=E$7:E$8),$C7,0)</f>
        <v>0</v>
      </c>
      <c r="H7" s="2">
        <f t="shared" ca="1" si="0"/>
        <v>0</v>
      </c>
      <c r="I7" s="1"/>
      <c r="J7">
        <v>1</v>
      </c>
      <c r="L7" cm="1">
        <f t="array" ref="L7">IF(AND(J$6=1,J$6=J$7:J$8),$C7,0)</f>
        <v>2</v>
      </c>
      <c r="M7" s="2">
        <f t="shared" ca="1" si="1"/>
        <v>2.0011556465066795</v>
      </c>
      <c r="N7" s="1"/>
      <c r="Q7" cm="1">
        <f t="array" ref="Q7">IF(AND(O$6=1,O$6=O$7:O$8),$C7,0)</f>
        <v>0</v>
      </c>
      <c r="R7" s="2">
        <f t="shared" ca="1" si="2"/>
        <v>0</v>
      </c>
      <c r="S7" s="1"/>
      <c r="V7" cm="1">
        <f t="array" ref="V7">IF(AND(T$6=1,T$6=T$7:T$8),$C7,0)</f>
        <v>0</v>
      </c>
      <c r="W7" s="2">
        <f t="shared" ca="1" si="3"/>
        <v>0</v>
      </c>
      <c r="X7" s="1"/>
      <c r="Y7">
        <v>1</v>
      </c>
      <c r="AA7" cm="1">
        <f t="array" ref="AA7">IF(AND(Y$6=1,Y$6=Y$7:Y$8),$C7,0)</f>
        <v>2</v>
      </c>
      <c r="AB7" s="2">
        <f t="shared" ca="1" si="4"/>
        <v>2.0119669222755778</v>
      </c>
    </row>
    <row r="8" spans="1:28">
      <c r="A8" t="s">
        <v>250</v>
      </c>
      <c r="B8" t="s">
        <v>24</v>
      </c>
      <c r="C8">
        <v>2</v>
      </c>
      <c r="D8" s="1"/>
      <c r="G8" cm="1">
        <f t="array" ref="G8">IF(AND(E$6=1,E$6=E$7:E$8),$C8,0)</f>
        <v>0</v>
      </c>
      <c r="H8" s="2">
        <f t="shared" ca="1" si="0"/>
        <v>0</v>
      </c>
      <c r="I8" s="1"/>
      <c r="J8">
        <v>1</v>
      </c>
      <c r="L8" cm="1">
        <f t="array" ref="L8">IF(AND(J$6=1,J$6=J$7:J$8),$C8,0)</f>
        <v>2</v>
      </c>
      <c r="M8" s="2">
        <f t="shared" ca="1" si="1"/>
        <v>1.9909050936910617</v>
      </c>
      <c r="N8" s="1"/>
      <c r="Q8" cm="1">
        <f t="array" ref="Q8">IF(AND(O$6=1,O$6=O$7:O$8),$C8,0)</f>
        <v>0</v>
      </c>
      <c r="R8" s="2">
        <f t="shared" ca="1" si="2"/>
        <v>0</v>
      </c>
      <c r="S8" s="1"/>
      <c r="V8" cm="1">
        <f t="array" ref="V8">IF(AND(T$6=1,T$6=T$7:T$8),$C8,0)</f>
        <v>0</v>
      </c>
      <c r="W8" s="2">
        <f t="shared" ca="1" si="3"/>
        <v>0</v>
      </c>
      <c r="X8" s="1"/>
      <c r="Y8">
        <v>1</v>
      </c>
      <c r="AA8" cm="1">
        <f t="array" ref="AA8">IF(AND(Y$6=1,Y$6=Y$7:Y$8),$C8,0)</f>
        <v>2</v>
      </c>
      <c r="AB8" s="2">
        <f t="shared" ca="1" si="4"/>
        <v>1.9870250663068547</v>
      </c>
    </row>
    <row r="9" spans="1:28">
      <c r="A9" t="s">
        <v>251</v>
      </c>
      <c r="B9" t="s">
        <v>27</v>
      </c>
      <c r="C9">
        <v>10</v>
      </c>
      <c r="D9" s="1"/>
      <c r="G9">
        <f>IF(F9=1,$C9,0)</f>
        <v>0</v>
      </c>
      <c r="H9" s="2">
        <f t="shared" ca="1" si="0"/>
        <v>0</v>
      </c>
      <c r="I9" s="1"/>
      <c r="L9">
        <f t="shared" ref="L9:L11" si="5">IF(K9=1,$C9,0)</f>
        <v>0</v>
      </c>
      <c r="M9" s="2">
        <f t="shared" ca="1" si="1"/>
        <v>0</v>
      </c>
      <c r="N9" s="1"/>
      <c r="Q9">
        <f t="shared" ref="Q9:Q11" si="6">IF(P9=1,$C9,0)</f>
        <v>0</v>
      </c>
      <c r="R9" s="2">
        <f t="shared" ca="1" si="2"/>
        <v>0</v>
      </c>
      <c r="S9" s="1"/>
      <c r="V9">
        <f t="shared" ref="V9:V11" si="7">IF(U9=1,$C9,0)</f>
        <v>0</v>
      </c>
      <c r="W9" s="2">
        <f t="shared" ca="1" si="3"/>
        <v>0</v>
      </c>
      <c r="X9" s="1"/>
      <c r="AA9">
        <f t="shared" ref="AA9:AA11" si="8">IF(Z9=1,$C9,0)</f>
        <v>0</v>
      </c>
      <c r="AB9" s="2">
        <f t="shared" ca="1" si="4"/>
        <v>0</v>
      </c>
    </row>
    <row r="10" spans="1:28">
      <c r="A10" t="s">
        <v>252</v>
      </c>
      <c r="B10" t="s">
        <v>27</v>
      </c>
      <c r="C10">
        <v>6</v>
      </c>
      <c r="G10">
        <f>IF(F10=1,$C10,0)</f>
        <v>0</v>
      </c>
      <c r="H10" s="2">
        <f t="shared" ca="1" si="0"/>
        <v>0</v>
      </c>
      <c r="L10">
        <f t="shared" si="5"/>
        <v>0</v>
      </c>
      <c r="M10" s="2">
        <f t="shared" ca="1" si="1"/>
        <v>0</v>
      </c>
      <c r="Q10">
        <f t="shared" si="6"/>
        <v>0</v>
      </c>
      <c r="R10" s="2">
        <f t="shared" ca="1" si="2"/>
        <v>0</v>
      </c>
      <c r="V10">
        <f t="shared" si="7"/>
        <v>0</v>
      </c>
      <c r="W10" s="2">
        <f t="shared" ca="1" si="3"/>
        <v>0</v>
      </c>
      <c r="AA10">
        <f t="shared" si="8"/>
        <v>0</v>
      </c>
      <c r="AB10" s="2">
        <f t="shared" ca="1" si="4"/>
        <v>0</v>
      </c>
    </row>
    <row r="11" spans="1:28">
      <c r="A11" t="s">
        <v>253</v>
      </c>
      <c r="B11" t="s">
        <v>27</v>
      </c>
      <c r="C11">
        <v>4</v>
      </c>
      <c r="G11">
        <f>IF(F11=1,$C11,0)</f>
        <v>0</v>
      </c>
      <c r="H11" s="2">
        <f t="shared" ca="1" si="0"/>
        <v>0</v>
      </c>
      <c r="L11">
        <f t="shared" si="5"/>
        <v>0</v>
      </c>
      <c r="M11" s="2">
        <f t="shared" ca="1" si="1"/>
        <v>0</v>
      </c>
      <c r="P11">
        <v>1</v>
      </c>
      <c r="Q11">
        <f t="shared" si="6"/>
        <v>4</v>
      </c>
      <c r="R11" s="2">
        <f t="shared" ca="1" si="2"/>
        <v>3.9954134997002595</v>
      </c>
      <c r="V11">
        <f t="shared" si="7"/>
        <v>0</v>
      </c>
      <c r="W11" s="2">
        <f t="shared" ca="1" si="3"/>
        <v>0</v>
      </c>
      <c r="AA11">
        <f t="shared" si="8"/>
        <v>0</v>
      </c>
      <c r="AB11" s="2">
        <f t="shared" ca="1" si="4"/>
        <v>0</v>
      </c>
    </row>
    <row r="12" spans="1:28">
      <c r="C12" s="9" t="s">
        <v>254</v>
      </c>
      <c r="H12" s="6" cm="1">
        <f t="array" aca="1" ref="H12" ca="1">AVERAGE(IF(H2:H11=0,1,H2:H11))</f>
        <v>1.0010786591812817</v>
      </c>
      <c r="M12" s="6" cm="1">
        <f t="array" aca="1" ref="M12" ca="1">AVERAGE(IF(M2:M11=0,1,M2:M11))</f>
        <v>1.2990823200736661</v>
      </c>
      <c r="Q12" s="7"/>
      <c r="R12" s="6" cm="1">
        <f t="array" aca="1" ref="R12" ca="1">AVERAGE(IF(R2:R11=0,1,R2:R11))</f>
        <v>1.2995413499700259</v>
      </c>
      <c r="V12" s="2"/>
      <c r="W12" s="6" cm="1">
        <f t="array" aca="1" ref="W12" ca="1">AVERAGE(IF(W2:W11=0,1,W2:W11))</f>
        <v>1.0007252263167457</v>
      </c>
      <c r="AA12" s="8"/>
      <c r="AB12" s="6" cm="1">
        <f t="array" aca="1" ref="AB12" ca="1">AVERAGE(IF(AB2:AB11=0,1,AB2:AB11))</f>
        <v>1.301514467918172</v>
      </c>
    </row>
    <row r="13" spans="1:28">
      <c r="C13" s="9" t="s">
        <v>259</v>
      </c>
      <c r="H13" s="6">
        <v>1</v>
      </c>
      <c r="M13" s="6">
        <v>1</v>
      </c>
      <c r="Q13" s="7"/>
      <c r="R13" s="6">
        <v>1</v>
      </c>
      <c r="V13" s="2"/>
      <c r="W13" s="6">
        <v>1</v>
      </c>
      <c r="AA13" s="8"/>
      <c r="AB13" s="6">
        <v>1</v>
      </c>
    </row>
    <row r="14" spans="1:28">
      <c r="C14" s="9" t="s">
        <v>260</v>
      </c>
      <c r="H14" s="6" cm="1">
        <f t="array" ref="H14">SUM($C2:$C11/11)</f>
        <v>2.7272727272727275</v>
      </c>
      <c r="M14" s="6">
        <f>H14</f>
        <v>2.7272727272727275</v>
      </c>
      <c r="Q14" s="7"/>
      <c r="R14" s="6">
        <f>H14</f>
        <v>2.7272727272727275</v>
      </c>
      <c r="V14" s="2"/>
      <c r="W14" s="6">
        <f>H14</f>
        <v>2.7272727272727275</v>
      </c>
      <c r="AA14" s="8"/>
      <c r="AB14" s="6">
        <f>H14</f>
        <v>2.7272727272727275</v>
      </c>
    </row>
    <row r="15" spans="1:28">
      <c r="C15" s="9" t="s">
        <v>256</v>
      </c>
      <c r="H15" s="6">
        <f ca="1">SUM((H12-H13)/(H14-H13))</f>
        <v>6.2448689442624362E-4</v>
      </c>
      <c r="M15" s="6">
        <f ca="1">SUM((M12-M13)/(M14-M13))</f>
        <v>0.17315292214791192</v>
      </c>
      <c r="R15" s="6">
        <f ca="1">SUM((R12-R13)/(R14-R13))</f>
        <v>0.17341867629843602</v>
      </c>
      <c r="W15" s="6">
        <f ca="1">SUM((W12-W13)/(W14-W13))</f>
        <v>4.1986786758958848E-4</v>
      </c>
      <c r="AB15" s="6">
        <f ca="1">SUM((AB12-AB13)/(AB14-AB13))</f>
        <v>0.17456100774209959</v>
      </c>
    </row>
    <row r="16" spans="1:28">
      <c r="C16" s="9" t="s">
        <v>257</v>
      </c>
      <c r="H16" s="6">
        <f ca="1">1-H15</f>
        <v>0.99937551310557371</v>
      </c>
      <c r="M16" s="6">
        <f ca="1">1-M15</f>
        <v>0.82684707785208811</v>
      </c>
      <c r="R16" s="6">
        <f ca="1">1-R15</f>
        <v>0.82658132370156401</v>
      </c>
      <c r="W16" s="6">
        <f ca="1">1-W15</f>
        <v>0.99958013213241037</v>
      </c>
      <c r="AB16" s="6">
        <f ca="1">1-AB15</f>
        <v>0.82543899225790041</v>
      </c>
    </row>
    <row r="17" spans="3:28">
      <c r="C17" s="9"/>
      <c r="H17" s="6"/>
      <c r="M17" s="6"/>
      <c r="R17" s="6"/>
      <c r="W17" s="6"/>
      <c r="AB17" s="6"/>
    </row>
    <row r="18" spans="3:28">
      <c r="C18" s="9" t="s">
        <v>261</v>
      </c>
      <c r="H18" s="6" cm="1">
        <f t="array" aca="1" ref="H18" ca="1">SUM(IF(H2:H11=0,(1-H12)^2,(H2:H11-H12)^2))</f>
        <v>1.6568170564177419E-4</v>
      </c>
      <c r="M18" s="6" cm="1">
        <f t="array" aca="1" ref="M18" ca="1">SUM(IF(M2:M11=0,(1-M12)^2,(M2:M11-M12)^2))</f>
        <v>2.087229644010387</v>
      </c>
      <c r="R18" s="6" cm="1">
        <f t="array" aca="1" ref="R18" ca="1">SUM(IF(R2:R11=0,(1-R12)^2,(R2:R11-R12)^2))</f>
        <v>8.0752518307679004</v>
      </c>
      <c r="W18" s="6" cm="1">
        <f t="array" aca="1" ref="W18" ca="1">SUM(IF(W2:W11=0,(1-W12)^2,(W2:W11-W12)^2))</f>
        <v>2.0418167661248111E-4</v>
      </c>
      <c r="AB18" s="6" cm="1">
        <f t="array" aca="1" ref="AB18" ca="1">SUM(IF(AB2:AB11=0,(1-AB12)^2,(AB2:AB11-AB12)^2))</f>
        <v>2.121752080270344</v>
      </c>
    </row>
    <row r="19" spans="3:28">
      <c r="C19" s="9" t="s">
        <v>262</v>
      </c>
      <c r="H19" s="6">
        <f ca="1">H18/(10-1)</f>
        <v>1.8409078404641577E-5</v>
      </c>
      <c r="M19" s="6">
        <f ca="1">M18/(10-1)</f>
        <v>0.231914404890043</v>
      </c>
      <c r="R19" s="6">
        <f ca="1">R18/(10-1)</f>
        <v>0.89725020341865558</v>
      </c>
      <c r="W19" s="6">
        <f ca="1">W18/(10-1)</f>
        <v>2.2686852956942347E-5</v>
      </c>
      <c r="AB19" s="6">
        <f ca="1">AB18/(10-1)</f>
        <v>0.23575023114114935</v>
      </c>
    </row>
    <row r="20" spans="3:28">
      <c r="C20" s="9" t="s">
        <v>263</v>
      </c>
      <c r="H20" s="6">
        <f ca="1">SQRT(H19)</f>
        <v>4.2905801944074619E-3</v>
      </c>
      <c r="M20" s="6">
        <f ca="1">SQRT(M19)</f>
        <v>0.48157492136742647</v>
      </c>
      <c r="R20" s="6">
        <f ca="1">SQRT(R19)</f>
        <v>0.94723291930689124</v>
      </c>
      <c r="W20" s="6">
        <f ca="1">SQRT(W19)</f>
        <v>4.7630717984240324E-3</v>
      </c>
      <c r="AB20" s="6">
        <f ca="1">SQRT(AB19)</f>
        <v>0.48554117347671899</v>
      </c>
    </row>
    <row r="21" spans="3:28">
      <c r="C21" s="9" t="s">
        <v>264</v>
      </c>
      <c r="H21" s="6">
        <f ca="1">R20</f>
        <v>0.94723291930689124</v>
      </c>
      <c r="M21" s="6">
        <f ca="1">R20</f>
        <v>0.94723291930689124</v>
      </c>
      <c r="R21" s="6">
        <f ca="1">R20</f>
        <v>0.94723291930689124</v>
      </c>
      <c r="W21" s="6">
        <f ca="1">R20</f>
        <v>0.94723291930689124</v>
      </c>
      <c r="AB21" s="6">
        <f ca="1">R20</f>
        <v>0.94723291930689124</v>
      </c>
    </row>
    <row r="22" spans="3:28">
      <c r="C22" s="9" t="s">
        <v>265</v>
      </c>
      <c r="H22" s="6">
        <f ca="1">H20/H21</f>
        <v>4.5295936268209122E-3</v>
      </c>
      <c r="M22" s="6">
        <f ca="1">M20/M21</f>
        <v>0.5084018001821603</v>
      </c>
      <c r="R22" s="6">
        <f ca="1">R20/R21</f>
        <v>1</v>
      </c>
      <c r="W22" s="6">
        <f ca="1">W20/W21</f>
        <v>5.028406109354038E-3</v>
      </c>
      <c r="AB22" s="6">
        <f ca="1">AB20/AB21</f>
        <v>0.51258899852424777</v>
      </c>
    </row>
    <row r="23" spans="3:28">
      <c r="C23" s="9" t="s">
        <v>258</v>
      </c>
      <c r="H23" s="6">
        <f ca="1">1-H22</f>
        <v>0.99547040637317907</v>
      </c>
      <c r="M23" s="6">
        <f ca="1">1-M22</f>
        <v>0.4915981998178397</v>
      </c>
      <c r="R23" s="6">
        <f ca="1">1-R22</f>
        <v>0</v>
      </c>
      <c r="W23" s="6">
        <f ca="1">1-W22</f>
        <v>0.99497159389064593</v>
      </c>
      <c r="AB23" s="6">
        <f ca="1">1-AB22</f>
        <v>0.48741100147575223</v>
      </c>
    </row>
    <row r="24" spans="3:28">
      <c r="C24" s="9" t="s">
        <v>266</v>
      </c>
      <c r="F24" t="s">
        <v>255</v>
      </c>
      <c r="G24" cm="1">
        <f t="array" ref="G24">ROUND(STDEV(IF(G2:G11&gt;0,G2:G11)), 10)</f>
        <v>0</v>
      </c>
      <c r="H24" s="6" cm="1">
        <f t="array" aca="1" ref="H24" ca="1">ROUND(STDEV(IF(H2:H11&gt;0,H2:H11)), 10)</f>
        <v>7.0292039000000002E-3</v>
      </c>
      <c r="K24" t="s">
        <v>255</v>
      </c>
      <c r="L24" cm="1">
        <f t="array" ref="L24">ROUND(STDEV(IF(L2:L11&gt;0,L2:L11)), 10)</f>
        <v>0</v>
      </c>
      <c r="M24" s="6" cm="1">
        <f t="array" aca="1" ref="M24" ca="1">ROUND(STDEV(IF(M2:M11&gt;0,M2:M11)), 10)</f>
        <v>5.3625147000000003E-3</v>
      </c>
      <c r="P24" t="s">
        <v>255</v>
      </c>
      <c r="Q24" s="7" t="e" cm="1">
        <f t="array" ref="Q24">ROUND(STDEV(IF(Q2:Q11&gt;0,Q2:Q11)), 10)</f>
        <v>#DIV/0!</v>
      </c>
      <c r="R24" s="6" t="e" cm="1">
        <f t="array" aca="1" ref="R24" ca="1">SUM(1+ROUND(STDEV(IF(R2:R11&gt;0,R2:R11)), 10))</f>
        <v>#DIV/0!</v>
      </c>
      <c r="U24" t="s">
        <v>255</v>
      </c>
      <c r="V24" s="7" cm="1">
        <f t="array" ref="V24">ROUND(STDEV(IF(V2:V11&gt;0,V2:V11)), 10)</f>
        <v>0</v>
      </c>
      <c r="W24" s="6" cm="1">
        <f t="array" aca="1" ref="W24" ca="1">ROUND(STDEV(IF(W2:W11&gt;0,W2:W11)), 10)</f>
        <v>8.0889302999999999E-3</v>
      </c>
      <c r="Z24" t="s">
        <v>255</v>
      </c>
      <c r="AA24" s="8" cm="1">
        <f t="array" ref="AA24">ROUND(STDEV(IF(AA2:AA11&gt;0,AA2:AA11)), 10)</f>
        <v>0</v>
      </c>
      <c r="AB24" s="6" cm="1">
        <f t="array" aca="1" ref="AB24" ca="1">ROUND(STDEV(IF(AB2:AB11&gt;0,AB2:AB11)), 10)</f>
        <v>1.5748202699999998E-2</v>
      </c>
    </row>
    <row r="40" spans="19:26">
      <c r="S40">
        <f>COUNTIF(S2:S11,"1")</f>
        <v>4</v>
      </c>
      <c r="T40">
        <f t="shared" ref="T40:U40" si="9">COUNTIF(T2:T11,"1")</f>
        <v>0</v>
      </c>
      <c r="U40">
        <f t="shared" si="9"/>
        <v>0</v>
      </c>
      <c r="X40">
        <f>COUNTIF(X2:X11,"1")</f>
        <v>0</v>
      </c>
      <c r="Y40">
        <f t="shared" ref="Y40:Z40" si="10">COUNTIF(Y2:Y11,"1")</f>
        <v>3</v>
      </c>
      <c r="Z40">
        <f t="shared" si="10"/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BD46B-0B3C-4372-9CB7-C7255FCD10FC}">
  <dimension ref="A1:G24"/>
  <sheetViews>
    <sheetView workbookViewId="0">
      <selection activeCell="I19" sqref="I19"/>
    </sheetView>
  </sheetViews>
  <sheetFormatPr defaultRowHeight="13.8"/>
  <cols>
    <col min="1" max="1" width="10.69921875" customWidth="1"/>
    <col min="2" max="2" width="8.796875" style="10"/>
    <col min="4" max="4" width="8.796875" style="14"/>
    <col min="5" max="5" width="8.796875" style="10"/>
    <col min="7" max="7" width="8.796875" style="14"/>
  </cols>
  <sheetData>
    <row r="1" spans="1:7">
      <c r="A1" s="12" t="s">
        <v>306</v>
      </c>
      <c r="B1" s="12" t="s">
        <v>302</v>
      </c>
      <c r="C1" s="16"/>
      <c r="D1" s="13"/>
      <c r="E1" s="12" t="s">
        <v>14</v>
      </c>
      <c r="F1" s="16"/>
      <c r="G1" s="13"/>
    </row>
    <row r="2" spans="1:7">
      <c r="A2" s="29" t="s">
        <v>2</v>
      </c>
      <c r="B2" s="29" t="s">
        <v>303</v>
      </c>
      <c r="C2" s="18" t="s">
        <v>304</v>
      </c>
      <c r="D2" s="23" t="s">
        <v>305</v>
      </c>
      <c r="E2" s="29" t="s">
        <v>303</v>
      </c>
      <c r="F2" s="18" t="s">
        <v>304</v>
      </c>
      <c r="G2" s="23" t="s">
        <v>305</v>
      </c>
    </row>
    <row r="3" spans="1:7">
      <c r="A3" t="s">
        <v>267</v>
      </c>
      <c r="B3" s="10" cm="1">
        <f t="array" aca="1" ref="B3" ca="1">INDIRECT("'" &amp; $A3 &amp; "'!S$40")</f>
        <v>6</v>
      </c>
      <c r="C3" cm="1">
        <f t="array" aca="1" ref="C3" ca="1">INDIRECT("'" &amp; $A3 &amp; "'!T$40")</f>
        <v>0</v>
      </c>
      <c r="D3" s="14" cm="1">
        <f t="array" aca="1" ref="D3" ca="1">INDIRECT("'" &amp; $A3 &amp; "'!U$40")</f>
        <v>0</v>
      </c>
      <c r="E3" s="10" cm="1">
        <f t="array" aca="1" ref="E3" ca="1">INDIRECT("'" &amp; $A3 &amp; "'!X$40")</f>
        <v>0</v>
      </c>
      <c r="F3" cm="1">
        <f t="array" aca="1" ref="F3" ca="1">INDIRECT("'" &amp; $A3 &amp; "'!Y$40")</f>
        <v>0</v>
      </c>
      <c r="G3" s="14" cm="1">
        <f t="array" aca="1" ref="G3" ca="1">INDIRECT("'" &amp; $A3 &amp; "'!Z$40")</f>
        <v>3</v>
      </c>
    </row>
    <row r="4" spans="1:7">
      <c r="A4" t="s">
        <v>268</v>
      </c>
      <c r="B4" s="10" cm="1">
        <f t="array" aca="1" ref="B4" ca="1">INDIRECT("'" &amp; $A4 &amp; "'!S$40")</f>
        <v>0</v>
      </c>
      <c r="C4" cm="1">
        <f t="array" aca="1" ref="C4" ca="1">INDIRECT("'" &amp; $A4 &amp; "'!T$40")</f>
        <v>4</v>
      </c>
      <c r="D4" s="14" cm="1">
        <f t="array" aca="1" ref="D4" ca="1">INDIRECT("'" &amp; $A4 &amp; "'!U$40")</f>
        <v>0</v>
      </c>
      <c r="E4" s="10" cm="1">
        <f t="array" aca="1" ref="E4" ca="1">INDIRECT("'" &amp; $A4 &amp; "'!X$40")</f>
        <v>0</v>
      </c>
      <c r="F4" cm="1">
        <f t="array" aca="1" ref="F4" ca="1">INDIRECT("'" &amp; $A4 &amp; "'!Y$40")</f>
        <v>0</v>
      </c>
      <c r="G4" s="14" cm="1">
        <f t="array" aca="1" ref="G4" ca="1">INDIRECT("'" &amp; $A4 &amp; "'!Z$40")</f>
        <v>2</v>
      </c>
    </row>
    <row r="5" spans="1:7">
      <c r="A5" t="s">
        <v>269</v>
      </c>
      <c r="B5" s="10" cm="1">
        <f t="array" aca="1" ref="B5" ca="1">INDIRECT("'" &amp; $A5 &amp; "'!S$40")</f>
        <v>6</v>
      </c>
      <c r="C5" cm="1">
        <f t="array" aca="1" ref="C5" ca="1">INDIRECT("'" &amp; $A5 &amp; "'!T$40")</f>
        <v>0</v>
      </c>
      <c r="D5" s="14" cm="1">
        <f t="array" aca="1" ref="D5" ca="1">INDIRECT("'" &amp; $A5 &amp; "'!U$40")</f>
        <v>0</v>
      </c>
      <c r="E5" s="10" cm="1">
        <f t="array" aca="1" ref="E5" ca="1">INDIRECT("'" &amp; $A5 &amp; "'!X$40")</f>
        <v>0</v>
      </c>
      <c r="F5" cm="1">
        <f t="array" aca="1" ref="F5" ca="1">INDIRECT("'" &amp; $A5 &amp; "'!Y$40")</f>
        <v>0</v>
      </c>
      <c r="G5" s="14" cm="1">
        <f t="array" aca="1" ref="G5" ca="1">INDIRECT("'" &amp; $A5 &amp; "'!Z$40")</f>
        <v>3</v>
      </c>
    </row>
    <row r="6" spans="1:7">
      <c r="A6" t="s">
        <v>270</v>
      </c>
      <c r="B6" s="10" cm="1">
        <f t="array" aca="1" ref="B6" ca="1">INDIRECT("'" &amp; $A6 &amp; "'!S$40")</f>
        <v>0</v>
      </c>
      <c r="C6" cm="1">
        <f t="array" aca="1" ref="C6" ca="1">INDIRECT("'" &amp; $A6 &amp; "'!T$40")</f>
        <v>5</v>
      </c>
      <c r="D6" s="14" cm="1">
        <f t="array" aca="1" ref="D6" ca="1">INDIRECT("'" &amp; $A6 &amp; "'!U$40")</f>
        <v>0</v>
      </c>
      <c r="E6" s="10" cm="1">
        <f t="array" aca="1" ref="E6" ca="1">INDIRECT("'" &amp; $A6 &amp; "'!X$40")</f>
        <v>0</v>
      </c>
      <c r="F6" cm="1">
        <f t="array" aca="1" ref="F6" ca="1">INDIRECT("'" &amp; $A6 &amp; "'!Y$40")</f>
        <v>0</v>
      </c>
      <c r="G6" s="14" cm="1">
        <f t="array" aca="1" ref="G6" ca="1">INDIRECT("'" &amp; $A6 &amp; "'!Z$40")</f>
        <v>3</v>
      </c>
    </row>
    <row r="7" spans="1:7">
      <c r="A7" t="s">
        <v>271</v>
      </c>
      <c r="B7" s="10" cm="1">
        <f t="array" aca="1" ref="B7" ca="1">INDIRECT("'" &amp; $A7 &amp; "'!S$40")</f>
        <v>0</v>
      </c>
      <c r="C7" cm="1">
        <f t="array" aca="1" ref="C7" ca="1">INDIRECT("'" &amp; $A7 &amp; "'!T$40")</f>
        <v>0</v>
      </c>
      <c r="D7" s="14" cm="1">
        <f t="array" aca="1" ref="D7" ca="1">INDIRECT("'" &amp; $A7 &amp; "'!U$40")</f>
        <v>3</v>
      </c>
      <c r="E7" s="10" cm="1">
        <f t="array" aca="1" ref="E7" ca="1">INDIRECT("'" &amp; $A7 &amp; "'!X$40")</f>
        <v>0</v>
      </c>
      <c r="F7" cm="1">
        <f t="array" aca="1" ref="F7" ca="1">INDIRECT("'" &amp; $A7 &amp; "'!Y$40")</f>
        <v>0</v>
      </c>
      <c r="G7" s="14" cm="1">
        <f t="array" aca="1" ref="G7" ca="1">INDIRECT("'" &amp; $A7 &amp; "'!Z$40")</f>
        <v>5</v>
      </c>
    </row>
    <row r="8" spans="1:7">
      <c r="A8" t="s">
        <v>272</v>
      </c>
      <c r="B8" s="10" cm="1">
        <f t="array" aca="1" ref="B8" ca="1">INDIRECT("'" &amp; $A8 &amp; "'!S$40")</f>
        <v>5</v>
      </c>
      <c r="C8" cm="1">
        <f t="array" aca="1" ref="C8" ca="1">INDIRECT("'" &amp; $A8 &amp; "'!T$40")</f>
        <v>0</v>
      </c>
      <c r="D8" s="14" cm="1">
        <f t="array" aca="1" ref="D8" ca="1">INDIRECT("'" &amp; $A8 &amp; "'!U$40")</f>
        <v>0</v>
      </c>
      <c r="E8" s="10" cm="1">
        <f t="array" aca="1" ref="E8" ca="1">INDIRECT("'" &amp; $A8 &amp; "'!X$40")</f>
        <v>0</v>
      </c>
      <c r="F8" cm="1">
        <f t="array" aca="1" ref="F8" ca="1">INDIRECT("'" &amp; $A8 &amp; "'!Y$40")</f>
        <v>0</v>
      </c>
      <c r="G8" s="14" cm="1">
        <f t="array" aca="1" ref="G8" ca="1">INDIRECT("'" &amp; $A8 &amp; "'!Z$40")</f>
        <v>3</v>
      </c>
    </row>
    <row r="9" spans="1:7">
      <c r="A9" t="s">
        <v>273</v>
      </c>
      <c r="B9" s="10" cm="1">
        <f t="array" aca="1" ref="B9" ca="1">INDIRECT("'" &amp; $A9 &amp; "'!S$40")</f>
        <v>0</v>
      </c>
      <c r="C9" cm="1">
        <f t="array" aca="1" ref="C9" ca="1">INDIRECT("'" &amp; $A9 &amp; "'!T$40")</f>
        <v>6</v>
      </c>
      <c r="D9" s="14" cm="1">
        <f t="array" aca="1" ref="D9" ca="1">INDIRECT("'" &amp; $A9 &amp; "'!U$40")</f>
        <v>0</v>
      </c>
      <c r="E9" s="10" cm="1">
        <f t="array" aca="1" ref="E9" ca="1">INDIRECT("'" &amp; $A9 &amp; "'!X$40")</f>
        <v>0</v>
      </c>
      <c r="F9" cm="1">
        <f t="array" aca="1" ref="F9" ca="1">INDIRECT("'" &amp; $A9 &amp; "'!Y$40")</f>
        <v>6</v>
      </c>
      <c r="G9" s="14" cm="1">
        <f t="array" aca="1" ref="G9" ca="1">INDIRECT("'" &amp; $A9 &amp; "'!Z$40")</f>
        <v>0</v>
      </c>
    </row>
    <row r="10" spans="1:7">
      <c r="A10" t="s">
        <v>274</v>
      </c>
      <c r="B10" s="10" cm="1">
        <f t="array" aca="1" ref="B10" ca="1">INDIRECT("'" &amp; $A10 &amp; "'!S$40")</f>
        <v>0</v>
      </c>
      <c r="C10" cm="1">
        <f t="array" aca="1" ref="C10" ca="1">INDIRECT("'" &amp; $A10 &amp; "'!T$40")</f>
        <v>2</v>
      </c>
      <c r="D10" s="14" cm="1">
        <f t="array" aca="1" ref="D10" ca="1">INDIRECT("'" &amp; $A10 &amp; "'!U$40")</f>
        <v>0</v>
      </c>
      <c r="E10" s="10" cm="1">
        <f t="array" aca="1" ref="E10" ca="1">INDIRECT("'" &amp; $A10 &amp; "'!X$40")</f>
        <v>0</v>
      </c>
      <c r="F10" cm="1">
        <f t="array" aca="1" ref="F10" ca="1">INDIRECT("'" &amp; $A10 &amp; "'!Y$40")</f>
        <v>2</v>
      </c>
      <c r="G10" s="14" cm="1">
        <f t="array" aca="1" ref="G10" ca="1">INDIRECT("'" &amp; $A10 &amp; "'!Z$40")</f>
        <v>0</v>
      </c>
    </row>
    <row r="11" spans="1:7">
      <c r="A11" t="s">
        <v>275</v>
      </c>
      <c r="B11" s="10" cm="1">
        <f t="array" aca="1" ref="B11" ca="1">INDIRECT("'" &amp; $A11 &amp; "'!S$40")</f>
        <v>5</v>
      </c>
      <c r="C11" cm="1">
        <f t="array" aca="1" ref="C11" ca="1">INDIRECT("'" &amp; $A11 &amp; "'!T$40")</f>
        <v>0</v>
      </c>
      <c r="D11" s="14" cm="1">
        <f t="array" aca="1" ref="D11" ca="1">INDIRECT("'" &amp; $A11 &amp; "'!U$40")</f>
        <v>0</v>
      </c>
      <c r="E11" s="10" cm="1">
        <f t="array" aca="1" ref="E11" ca="1">INDIRECT("'" &amp; $A11 &amp; "'!X$40")</f>
        <v>0</v>
      </c>
      <c r="F11" cm="1">
        <f t="array" aca="1" ref="F11" ca="1">INDIRECT("'" &amp; $A11 &amp; "'!Y$40")</f>
        <v>0</v>
      </c>
      <c r="G11" s="14" cm="1">
        <f t="array" aca="1" ref="G11" ca="1">INDIRECT("'" &amp; $A11 &amp; "'!Z$40")</f>
        <v>3</v>
      </c>
    </row>
    <row r="12" spans="1:7">
      <c r="A12" t="s">
        <v>276</v>
      </c>
      <c r="B12" s="10" cm="1">
        <f t="array" aca="1" ref="B12" ca="1">INDIRECT("'" &amp; $A12 &amp; "'!S$40")</f>
        <v>0</v>
      </c>
      <c r="C12" cm="1">
        <f t="array" aca="1" ref="C12" ca="1">INDIRECT("'" &amp; $A12 &amp; "'!T$40")</f>
        <v>0</v>
      </c>
      <c r="D12" s="14" cm="1">
        <f t="array" aca="1" ref="D12" ca="1">INDIRECT("'" &amp; $A12 &amp; "'!U$40")</f>
        <v>2</v>
      </c>
      <c r="E12" s="10" cm="1">
        <f t="array" aca="1" ref="E12" ca="1">INDIRECT("'" &amp; $A12 &amp; "'!X$40")</f>
        <v>0</v>
      </c>
      <c r="F12" cm="1">
        <f t="array" aca="1" ref="F12" ca="1">INDIRECT("'" &amp; $A12 &amp; "'!Y$40")</f>
        <v>0</v>
      </c>
      <c r="G12" s="14" cm="1">
        <f t="array" aca="1" ref="G12" ca="1">INDIRECT("'" &amp; $A12 &amp; "'!Z$40")</f>
        <v>1</v>
      </c>
    </row>
    <row r="13" spans="1:7">
      <c r="A13" t="s">
        <v>277</v>
      </c>
      <c r="B13" s="10" cm="1">
        <f t="array" aca="1" ref="B13" ca="1">INDIRECT("'" &amp; $A13 &amp; "'!S$40")</f>
        <v>2</v>
      </c>
      <c r="C13" cm="1">
        <f t="array" aca="1" ref="C13" ca="1">INDIRECT("'" &amp; $A13 &amp; "'!T$40")</f>
        <v>0</v>
      </c>
      <c r="D13" s="14" cm="1">
        <f t="array" aca="1" ref="D13" ca="1">INDIRECT("'" &amp; $A13 &amp; "'!U$40")</f>
        <v>0</v>
      </c>
      <c r="E13" s="10" cm="1">
        <f t="array" aca="1" ref="E13" ca="1">INDIRECT("'" &amp; $A13 &amp; "'!X$40")</f>
        <v>2</v>
      </c>
      <c r="F13" cm="1">
        <f t="array" aca="1" ref="F13" ca="1">INDIRECT("'" &amp; $A13 &amp; "'!Y$40")</f>
        <v>0</v>
      </c>
      <c r="G13" s="14" cm="1">
        <f t="array" aca="1" ref="G13" ca="1">INDIRECT("'" &amp; $A13 &amp; "'!Z$40")</f>
        <v>0</v>
      </c>
    </row>
    <row r="14" spans="1:7">
      <c r="A14" t="s">
        <v>278</v>
      </c>
      <c r="B14" s="10" cm="1">
        <f t="array" aca="1" ref="B14" ca="1">INDIRECT("'" &amp; $A14 &amp; "'!S$40")</f>
        <v>5</v>
      </c>
      <c r="C14" cm="1">
        <f t="array" aca="1" ref="C14" ca="1">INDIRECT("'" &amp; $A14 &amp; "'!T$40")</f>
        <v>0</v>
      </c>
      <c r="D14" s="14" cm="1">
        <f t="array" aca="1" ref="D14" ca="1">INDIRECT("'" &amp; $A14 &amp; "'!U$40")</f>
        <v>0</v>
      </c>
      <c r="E14" s="10" cm="1">
        <f t="array" aca="1" ref="E14" ca="1">INDIRECT("'" &amp; $A14 &amp; "'!X$40")</f>
        <v>0</v>
      </c>
      <c r="F14" cm="1">
        <f t="array" aca="1" ref="F14" ca="1">INDIRECT("'" &amp; $A14 &amp; "'!Y$40")</f>
        <v>5</v>
      </c>
      <c r="G14" s="14" cm="1">
        <f t="array" aca="1" ref="G14" ca="1">INDIRECT("'" &amp; $A14 &amp; "'!Z$40")</f>
        <v>0</v>
      </c>
    </row>
    <row r="15" spans="1:7">
      <c r="A15" t="s">
        <v>279</v>
      </c>
      <c r="B15" s="10" cm="1">
        <f t="array" aca="1" ref="B15" ca="1">INDIRECT("'" &amp; $A15 &amp; "'!S$40")</f>
        <v>8</v>
      </c>
      <c r="C15" cm="1">
        <f t="array" aca="1" ref="C15" ca="1">INDIRECT("'" &amp; $A15 &amp; "'!T$40")</f>
        <v>0</v>
      </c>
      <c r="D15" s="14" cm="1">
        <f t="array" aca="1" ref="D15" ca="1">INDIRECT("'" &amp; $A15 &amp; "'!U$40")</f>
        <v>0</v>
      </c>
      <c r="E15" s="10" cm="1">
        <f t="array" aca="1" ref="E15" ca="1">INDIRECT("'" &amp; $A15 &amp; "'!X$40")</f>
        <v>0</v>
      </c>
      <c r="F15" cm="1">
        <f t="array" aca="1" ref="F15" ca="1">INDIRECT("'" &amp; $A15 &amp; "'!Y$40")</f>
        <v>0</v>
      </c>
      <c r="G15" s="14" cm="1">
        <f t="array" aca="1" ref="G15" ca="1">INDIRECT("'" &amp; $A15 &amp; "'!Z$40")</f>
        <v>3</v>
      </c>
    </row>
    <row r="16" spans="1:7">
      <c r="A16" t="s">
        <v>280</v>
      </c>
      <c r="B16" s="10" cm="1">
        <f t="array" aca="1" ref="B16" ca="1">INDIRECT("'" &amp; $A16 &amp; "'!S$40")</f>
        <v>3</v>
      </c>
      <c r="C16" cm="1">
        <f t="array" aca="1" ref="C16" ca="1">INDIRECT("'" &amp; $A16 &amp; "'!T$40")</f>
        <v>0</v>
      </c>
      <c r="D16" s="14" cm="1">
        <f t="array" aca="1" ref="D16" ca="1">INDIRECT("'" &amp; $A16 &amp; "'!U$40")</f>
        <v>0</v>
      </c>
      <c r="E16" s="10" cm="1">
        <f t="array" aca="1" ref="E16" ca="1">INDIRECT("'" &amp; $A16 &amp; "'!X$40")</f>
        <v>0</v>
      </c>
      <c r="F16" cm="1">
        <f t="array" aca="1" ref="F16" ca="1">INDIRECT("'" &amp; $A16 &amp; "'!Y$40")</f>
        <v>0</v>
      </c>
      <c r="G16" s="14" cm="1">
        <f t="array" aca="1" ref="G16" ca="1">INDIRECT("'" &amp; $A16 &amp; "'!Z$40")</f>
        <v>1</v>
      </c>
    </row>
    <row r="17" spans="1:7">
      <c r="A17" t="s">
        <v>281</v>
      </c>
      <c r="B17" s="10" cm="1">
        <f t="array" aca="1" ref="B17" ca="1">INDIRECT("'" &amp; $A17 &amp; "'!S$40")</f>
        <v>0</v>
      </c>
      <c r="C17" cm="1">
        <f t="array" aca="1" ref="C17" ca="1">INDIRECT("'" &amp; $A17 &amp; "'!T$40")</f>
        <v>0</v>
      </c>
      <c r="D17" s="14" cm="1">
        <f t="array" aca="1" ref="D17" ca="1">INDIRECT("'" &amp; $A17 &amp; "'!U$40")</f>
        <v>2</v>
      </c>
      <c r="E17" s="10" cm="1">
        <f t="array" aca="1" ref="E17" ca="1">INDIRECT("'" &amp; $A17 &amp; "'!X$40")</f>
        <v>4</v>
      </c>
      <c r="F17" cm="1">
        <f t="array" aca="1" ref="F17" ca="1">INDIRECT("'" &amp; $A17 &amp; "'!Y$40")</f>
        <v>0</v>
      </c>
      <c r="G17" s="14" cm="1">
        <f t="array" aca="1" ref="G17" ca="1">INDIRECT("'" &amp; $A17 &amp; "'!Z$40")</f>
        <v>0</v>
      </c>
    </row>
    <row r="18" spans="1:7">
      <c r="A18" t="s">
        <v>282</v>
      </c>
      <c r="B18" s="10" cm="1">
        <f t="array" aca="1" ref="B18" ca="1">INDIRECT("'" &amp; $A18 &amp; "'!S$40")</f>
        <v>2</v>
      </c>
      <c r="C18" cm="1">
        <f t="array" aca="1" ref="C18" ca="1">INDIRECT("'" &amp; $A18 &amp; "'!T$40")</f>
        <v>0</v>
      </c>
      <c r="D18" s="14" cm="1">
        <f t="array" aca="1" ref="D18" ca="1">INDIRECT("'" &amp; $A18 &amp; "'!U$40")</f>
        <v>0</v>
      </c>
      <c r="E18" s="10" cm="1">
        <f t="array" aca="1" ref="E18" ca="1">INDIRECT("'" &amp; $A18 &amp; "'!X$40")</f>
        <v>0</v>
      </c>
      <c r="F18" cm="1">
        <f t="array" aca="1" ref="F18" ca="1">INDIRECT("'" &amp; $A18 &amp; "'!Y$40")</f>
        <v>2</v>
      </c>
      <c r="G18" s="14" cm="1">
        <f t="array" aca="1" ref="G18" ca="1">INDIRECT("'" &amp; $A18 &amp; "'!Z$40")</f>
        <v>0</v>
      </c>
    </row>
    <row r="19" spans="1:7">
      <c r="A19" t="s">
        <v>283</v>
      </c>
      <c r="B19" s="10" cm="1">
        <f t="array" aca="1" ref="B19" ca="1">INDIRECT("'" &amp; $A19 &amp; "'!S$40")</f>
        <v>4</v>
      </c>
      <c r="C19" cm="1">
        <f t="array" aca="1" ref="C19" ca="1">INDIRECT("'" &amp; $A19 &amp; "'!T$40")</f>
        <v>0</v>
      </c>
      <c r="D19" s="14" cm="1">
        <f t="array" aca="1" ref="D19" ca="1">INDIRECT("'" &amp; $A19 &amp; "'!U$40")</f>
        <v>0</v>
      </c>
      <c r="E19" s="10" cm="1">
        <f t="array" aca="1" ref="E19" ca="1">INDIRECT("'" &amp; $A19 &amp; "'!X$40")</f>
        <v>0</v>
      </c>
      <c r="F19" cm="1">
        <f t="array" aca="1" ref="F19" ca="1">INDIRECT("'" &amp; $A19 &amp; "'!Y$40")</f>
        <v>2</v>
      </c>
      <c r="G19" s="14" cm="1">
        <f t="array" aca="1" ref="G19" ca="1">INDIRECT("'" &amp; $A19 &amp; "'!Z$40")</f>
        <v>0</v>
      </c>
    </row>
    <row r="20" spans="1:7">
      <c r="A20" t="s">
        <v>284</v>
      </c>
      <c r="B20" s="10" cm="1">
        <f t="array" aca="1" ref="B20" ca="1">INDIRECT("'" &amp; $A20 &amp; "'!S$40")</f>
        <v>2</v>
      </c>
      <c r="C20" cm="1">
        <f t="array" aca="1" ref="C20" ca="1">INDIRECT("'" &amp; $A20 &amp; "'!T$40")</f>
        <v>0</v>
      </c>
      <c r="D20" s="14" cm="1">
        <f t="array" aca="1" ref="D20" ca="1">INDIRECT("'" &amp; $A20 &amp; "'!U$40")</f>
        <v>0</v>
      </c>
      <c r="E20" s="10" cm="1">
        <f t="array" aca="1" ref="E20" ca="1">INDIRECT("'" &amp; $A20 &amp; "'!X$40")</f>
        <v>2</v>
      </c>
      <c r="F20" cm="1">
        <f t="array" aca="1" ref="F20" ca="1">INDIRECT("'" &amp; $A20 &amp; "'!Y$40")</f>
        <v>0</v>
      </c>
      <c r="G20" s="14" cm="1">
        <f t="array" aca="1" ref="G20" ca="1">INDIRECT("'" &amp; $A20 &amp; "'!Z$40")</f>
        <v>0</v>
      </c>
    </row>
    <row r="21" spans="1:7">
      <c r="A21" t="s">
        <v>285</v>
      </c>
      <c r="B21" s="10" cm="1">
        <f t="array" aca="1" ref="B21" ca="1">INDIRECT("'" &amp; $A21 &amp; "'!S$40")</f>
        <v>6</v>
      </c>
      <c r="C21" cm="1">
        <f t="array" aca="1" ref="C21" ca="1">INDIRECT("'" &amp; $A21 &amp; "'!T$40")</f>
        <v>0</v>
      </c>
      <c r="D21" s="14" cm="1">
        <f t="array" aca="1" ref="D21" ca="1">INDIRECT("'" &amp; $A21 &amp; "'!U$40")</f>
        <v>0</v>
      </c>
      <c r="E21" s="10" cm="1">
        <f t="array" aca="1" ref="E21" ca="1">INDIRECT("'" &amp; $A21 &amp; "'!X$40")</f>
        <v>0</v>
      </c>
      <c r="F21" cm="1">
        <f t="array" aca="1" ref="F21" ca="1">INDIRECT("'" &amp; $A21 &amp; "'!Y$40")</f>
        <v>0</v>
      </c>
      <c r="G21" s="14" cm="1">
        <f t="array" aca="1" ref="G21" ca="1">INDIRECT("'" &amp; $A21 &amp; "'!Z$40")</f>
        <v>2</v>
      </c>
    </row>
    <row r="22" spans="1:7">
      <c r="A22" t="s">
        <v>286</v>
      </c>
      <c r="B22" s="10" cm="1">
        <f t="array" aca="1" ref="B22" ca="1">INDIRECT("'" &amp; $A22 &amp; "'!S$40")</f>
        <v>4</v>
      </c>
      <c r="C22" cm="1">
        <f t="array" aca="1" ref="C22" ca="1">INDIRECT("'" &amp; $A22 &amp; "'!T$40")</f>
        <v>0</v>
      </c>
      <c r="D22" s="14" cm="1">
        <f t="array" aca="1" ref="D22" ca="1">INDIRECT("'" &amp; $A22 &amp; "'!U$40")</f>
        <v>0</v>
      </c>
      <c r="E22" s="10" cm="1">
        <f t="array" aca="1" ref="E22" ca="1">INDIRECT("'" &amp; $A22 &amp; "'!X$40")</f>
        <v>0</v>
      </c>
      <c r="F22" cm="1">
        <f t="array" aca="1" ref="F22" ca="1">INDIRECT("'" &amp; $A22 &amp; "'!Y$40")</f>
        <v>3</v>
      </c>
      <c r="G22" s="14" cm="1">
        <f t="array" aca="1" ref="G22" ca="1">INDIRECT("'" &amp; $A22 &amp; "'!Z$40")</f>
        <v>0</v>
      </c>
    </row>
    <row r="23" spans="1:7">
      <c r="A23" t="s">
        <v>307</v>
      </c>
      <c r="B23" s="10">
        <f t="shared" ref="B23:G23" ca="1" si="0">SUM(B3:B22)</f>
        <v>58</v>
      </c>
      <c r="C23">
        <f t="shared" ca="1" si="0"/>
        <v>17</v>
      </c>
      <c r="D23" s="14">
        <f t="shared" ca="1" si="0"/>
        <v>7</v>
      </c>
      <c r="E23" s="10">
        <f t="shared" ca="1" si="0"/>
        <v>8</v>
      </c>
      <c r="F23">
        <f t="shared" ca="1" si="0"/>
        <v>20</v>
      </c>
      <c r="G23" s="14">
        <f t="shared" ca="1" si="0"/>
        <v>29</v>
      </c>
    </row>
    <row r="24" spans="1:7">
      <c r="A24" t="s">
        <v>308</v>
      </c>
      <c r="B24" s="32">
        <f ca="1">SUM(B23/($B23+$C23+$D23)*100)</f>
        <v>70.731707317073173</v>
      </c>
      <c r="C24" s="33">
        <f t="shared" ref="C24:D24" ca="1" si="1">SUM(C23/($B23+$C23+$D23)*100)</f>
        <v>20.73170731707317</v>
      </c>
      <c r="D24" s="33">
        <f t="shared" ca="1" si="1"/>
        <v>8.536585365853659</v>
      </c>
      <c r="E24" s="32">
        <f ca="1">SUM(E23/($E23+$F23+$G23)*100)</f>
        <v>14.035087719298245</v>
      </c>
      <c r="F24" s="33">
        <f t="shared" ref="F24:G24" ca="1" si="2">SUM(F23/($E23+$F23+$G23)*100)</f>
        <v>35.087719298245609</v>
      </c>
      <c r="G24" s="34">
        <f t="shared" ca="1" si="2"/>
        <v>50.877192982456144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Global MeanSD Calculation</vt:lpstr>
      <vt:lpstr>B1.a</vt:lpstr>
      <vt:lpstr>B1.b</vt:lpstr>
      <vt:lpstr>B2.a</vt:lpstr>
      <vt:lpstr>B2.b</vt:lpstr>
      <vt:lpstr>B2.c</vt:lpstr>
      <vt:lpstr>B2.d</vt:lpstr>
      <vt:lpstr>B3.a</vt:lpstr>
      <vt:lpstr>B3.b</vt:lpstr>
      <vt:lpstr>B3.c</vt:lpstr>
      <vt:lpstr>B3.d</vt:lpstr>
      <vt:lpstr>B3.e</vt:lpstr>
      <vt:lpstr>B4.a</vt:lpstr>
      <vt:lpstr>B4.b</vt:lpstr>
      <vt:lpstr>B4.c</vt:lpstr>
      <vt:lpstr>B4.d</vt:lpstr>
      <vt:lpstr>B5.a</vt:lpstr>
      <vt:lpstr>B5.b</vt:lpstr>
      <vt:lpstr>B5.c</vt:lpstr>
      <vt:lpstr>B6.a</vt:lpstr>
      <vt:lpstr>B6.b</vt:lpstr>
      <vt:lpstr>Inputs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Lewis</dc:creator>
  <cp:lastModifiedBy>Adam Lewis</cp:lastModifiedBy>
  <dcterms:created xsi:type="dcterms:W3CDTF">2025-03-21T14:24:00Z</dcterms:created>
  <dcterms:modified xsi:type="dcterms:W3CDTF">2025-04-05T18:58:26Z</dcterms:modified>
</cp:coreProperties>
</file>