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wisfogden/Dev/benchmarks/fibo/"/>
    </mc:Choice>
  </mc:AlternateContent>
  <xr:revisionPtr revIDLastSave="0" documentId="13_ncr:1_{D7B05FCD-C755-0548-84AD-3361B70DA9E8}" xr6:coauthVersionLast="47" xr6:coauthVersionMax="47" xr10:uidLastSave="{00000000-0000-0000-0000-000000000000}"/>
  <bookViews>
    <workbookView xWindow="0" yWindow="500" windowWidth="28800" windowHeight="16280" xr2:uid="{4D84BB6D-D832-F742-80F7-3F7AF40EF4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0" i="1"/>
  <c r="O25" i="1"/>
  <c r="O14" i="1"/>
  <c r="P26" i="1"/>
  <c r="P25" i="1"/>
  <c r="P24" i="1"/>
  <c r="P23" i="1"/>
  <c r="P22" i="1"/>
  <c r="P21" i="1"/>
  <c r="P20" i="1"/>
  <c r="O26" i="1"/>
  <c r="O24" i="1"/>
  <c r="O23" i="1"/>
  <c r="O22" i="1"/>
  <c r="O21" i="1"/>
  <c r="O20" i="1"/>
  <c r="P8" i="1"/>
  <c r="P9" i="1"/>
  <c r="P10" i="1"/>
  <c r="P11" i="1"/>
  <c r="P12" i="1"/>
  <c r="P13" i="1"/>
  <c r="P14" i="1"/>
  <c r="P15" i="1"/>
  <c r="P16" i="1"/>
  <c r="P7" i="1"/>
  <c r="L8" i="1"/>
  <c r="L9" i="1"/>
  <c r="L10" i="1"/>
  <c r="L11" i="1"/>
  <c r="L12" i="1"/>
  <c r="L13" i="1"/>
  <c r="L14" i="1"/>
  <c r="L15" i="1"/>
  <c r="L16" i="1"/>
  <c r="L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K7" i="1"/>
  <c r="J7" i="1"/>
  <c r="O8" i="1"/>
  <c r="O10" i="1"/>
  <c r="O11" i="1"/>
  <c r="O12" i="1"/>
  <c r="O16" i="1"/>
  <c r="O7" i="1"/>
  <c r="N9" i="1"/>
  <c r="N10" i="1"/>
  <c r="N11" i="1"/>
  <c r="N12" i="1"/>
  <c r="N13" i="1"/>
  <c r="N14" i="1"/>
  <c r="N15" i="1"/>
  <c r="N16" i="1"/>
  <c r="N8" i="1"/>
  <c r="N7" i="1"/>
  <c r="H2" i="1"/>
</calcChain>
</file>

<file path=xl/sharedStrings.xml><?xml version="1.0" encoding="utf-8"?>
<sst xmlns="http://schemas.openxmlformats.org/spreadsheetml/2006/main" count="80" uniqueCount="67">
  <si>
    <t>Python</t>
  </si>
  <si>
    <t>Internal Timings</t>
  </si>
  <si>
    <t>System Timings</t>
  </si>
  <si>
    <t>Min</t>
  </si>
  <si>
    <t>Max</t>
  </si>
  <si>
    <t>Median</t>
  </si>
  <si>
    <t>Real</t>
  </si>
  <si>
    <t>User</t>
  </si>
  <si>
    <t>Sys</t>
  </si>
  <si>
    <t>User + Sys</t>
  </si>
  <si>
    <t>0m30.537s</t>
  </si>
  <si>
    <t>0m30.447s</t>
  </si>
  <si>
    <t>0m0.066s</t>
  </si>
  <si>
    <t>Raw copy and paste</t>
  </si>
  <si>
    <t>Mojo Run</t>
  </si>
  <si>
    <t>Mojo Build</t>
  </si>
  <si>
    <t>0m1.331s</t>
  </si>
  <si>
    <t>0m1.024s</t>
  </si>
  <si>
    <t>0m0.048s</t>
  </si>
  <si>
    <t>0m0.612s</t>
  </si>
  <si>
    <t>0m0.329s</t>
  </si>
  <si>
    <t>0m0.187s</t>
  </si>
  <si>
    <t>0m1.280s</t>
  </si>
  <si>
    <t>0m0.953s</t>
  </si>
  <si>
    <t>0m0.006s</t>
  </si>
  <si>
    <t>Julia</t>
  </si>
  <si>
    <t>0m2.434s</t>
  </si>
  <si>
    <t>0m2.606s</t>
  </si>
  <si>
    <t>Codon Run</t>
  </si>
  <si>
    <t>Codon Build</t>
  </si>
  <si>
    <t>ns</t>
  </si>
  <si>
    <t>sec</t>
  </si>
  <si>
    <t>0m2.555s</t>
  </si>
  <si>
    <t>0m2.340s</t>
  </si>
  <si>
    <t>0m0.083s</t>
  </si>
  <si>
    <t>0m1.378s</t>
  </si>
  <si>
    <t>0m1.319s</t>
  </si>
  <si>
    <t>0m0.094s</t>
  </si>
  <si>
    <t>Rust Build</t>
  </si>
  <si>
    <t>0m0.275s</t>
  </si>
  <si>
    <t>0m0.080s</t>
  </si>
  <si>
    <t>0m0.481s</t>
  </si>
  <si>
    <t>0m0.213s</t>
  </si>
  <si>
    <t>0m0.100s</t>
  </si>
  <si>
    <t>0m1.480s</t>
  </si>
  <si>
    <t>0m1.029s</t>
  </si>
  <si>
    <t>ns per sec</t>
  </si>
  <si>
    <t>Cleaned up</t>
  </si>
  <si>
    <t>Median (ms)</t>
  </si>
  <si>
    <t>Internal timing</t>
  </si>
  <si>
    <t>user secs</t>
  </si>
  <si>
    <t>sys secs</t>
  </si>
  <si>
    <t>External Timing</t>
  </si>
  <si>
    <t>repeats</t>
  </si>
  <si>
    <t>ms per repeat</t>
  </si>
  <si>
    <t>Mojo Compile</t>
  </si>
  <si>
    <t>Rust Compile</t>
  </si>
  <si>
    <t>Codon Compile</t>
  </si>
  <si>
    <t>Mojo Execute</t>
  </si>
  <si>
    <t>Codon Execute</t>
  </si>
  <si>
    <t>Rust Execute</t>
  </si>
  <si>
    <t>System timings use zsh time command</t>
  </si>
  <si>
    <t>End to End</t>
  </si>
  <si>
    <t>Language</t>
  </si>
  <si>
    <t>"Overhead"</t>
  </si>
  <si>
    <t>Calculation Time</t>
  </si>
  <si>
    <t>Overall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</si>
</sst>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Fibo Benchmark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Sheet1!$O$19</c:f>
              <c:strCache>
                <c:ptCount val="1"/>
                <c:pt idx="0">
                  <c:v>Calculation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Sheet1!$N$20:$N$26</c:f>
              <c:strCache>
                <c:ptCount val="7"/>
                <c:pt idx="0">
                  <c:v>Python</c:v>
                </c:pt>
                <c:pt idx="1">
                  <c:v>Mojo Run</c:v>
                </c:pt>
                <c:pt idx="2">
                  <c:v>Mojo Build</c:v>
                </c:pt>
                <c:pt idx="3">
                  <c:v>Julia</c:v>
                </c:pt>
                <c:pt idx="4">
                  <c:v>Codon Run</c:v>
                </c:pt>
                <c:pt idx="5">
                  <c:v>Codon Build</c:v>
                </c:pt>
                <c:pt idx="6">
                  <c:v>Rust Build</c:v>
                </c:pt>
              </c:strCache>
            </c:strRef>
          </c:cat>
          <c:val>
            <c:numRef>
              <c:f>Sheet1!$O$20:$O$26</c:f>
              <c:numCache>
                <c:formatCode>0</c:formatCode>
                <c:ptCount val="7"/>
                <c:pt idx="0">
                  <c:v>1456.7693340359201</c:v>
                </c:pt>
                <c:pt idx="1">
                  <c:v>43.7489999458193</c:v>
                </c:pt>
                <c:pt idx="2">
                  <c:v>43.787000002339397</c:v>
                </c:pt>
                <c:pt idx="3">
                  <c:v>57.897090911865199</c:v>
                </c:pt>
                <c:pt idx="4">
                  <c:v>63.354875</c:v>
                </c:pt>
                <c:pt idx="5">
                  <c:v>4.1999999999999998E-5</c:v>
                </c:pt>
                <c:pt idx="6">
                  <c:v>47.065333000000003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A-A942-B674-37B25B90D246}"/>
            </c:ext>
          </c:extLst>
        </c:ser>
        <c:ser>
          <c:idx val="1"/>
          <c:order val="1"/>
          <c:tx>
            <c:strRef>
              <c:f>Sheet1!$P$19</c:f>
              <c:strCache>
                <c:ptCount val="1"/>
                <c:pt idx="0">
                  <c:v>Overall Execution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Sheet1!$N$20:$N$26</c:f>
              <c:strCache>
                <c:ptCount val="7"/>
                <c:pt idx="0">
                  <c:v>Python</c:v>
                </c:pt>
                <c:pt idx="1">
                  <c:v>Mojo Run</c:v>
                </c:pt>
                <c:pt idx="2">
                  <c:v>Mojo Build</c:v>
                </c:pt>
                <c:pt idx="3">
                  <c:v>Julia</c:v>
                </c:pt>
                <c:pt idx="4">
                  <c:v>Codon Run</c:v>
                </c:pt>
                <c:pt idx="5">
                  <c:v>Codon Build</c:v>
                </c:pt>
                <c:pt idx="6">
                  <c:v>Rust Build</c:v>
                </c:pt>
              </c:strCache>
            </c:strRef>
          </c:cat>
          <c:val>
            <c:numRef>
              <c:f>Sheet1!$P$20:$P$26</c:f>
              <c:numCache>
                <c:formatCode>0</c:formatCode>
                <c:ptCount val="7"/>
                <c:pt idx="0">
                  <c:v>1452.9999999999998</c:v>
                </c:pt>
                <c:pt idx="1">
                  <c:v>51.047619047619051</c:v>
                </c:pt>
                <c:pt idx="2">
                  <c:v>70.238095238095241</c:v>
                </c:pt>
                <c:pt idx="3">
                  <c:v>132.99999999999997</c:v>
                </c:pt>
                <c:pt idx="4">
                  <c:v>115.38095238095238</c:v>
                </c:pt>
                <c:pt idx="5">
                  <c:v>71.38095238095238</c:v>
                </c:pt>
                <c:pt idx="6">
                  <c:v>64.19047619047619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A-A942-B674-37B25B90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428816"/>
        <c:axId val="587246256"/>
      </c:barChart>
      <c:catAx>
        <c:axId val="628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46256"/>
        <c:crosses val="autoZero"/>
        <c:auto val="1"/>
        <c:lblAlgn val="ctr"/>
        <c:lblOffset val="100"/>
        <c:noMultiLvlLbl val="0"/>
      </c:catAx>
      <c:valAx>
        <c:axId val="58724625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406400</xdr:colOff>
      <xdr:row>4</xdr:row>
      <xdr:rowOff>190500</xdr:rowOff>
    </xdr:from>
    <xdr:to>
      <xdr:col>25</xdr:col>
      <xdr:colOff>177800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22B16-CA5B-2726-425F-6384DC3AB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A9FC-2CBC-364A-9A07-9805AD089D05}">
  <dimension ref="A2:Q26"/>
  <sheetViews>
    <sheetView tabSelected="1" topLeftCell="F2" workbookViewId="0">
      <selection activeCell="N28" sqref="N28"/>
    </sheetView>
  </sheetViews>
  <sheetFormatPr baseColWidth="10" defaultRowHeight="16" x14ac:dyDescent="0.2"/>
  <cols>
    <col min="2" max="2" width="13.83203125" bestFit="1" customWidth="1"/>
    <col min="5" max="5" width="11.1640625" bestFit="1" customWidth="1"/>
    <col min="14" max="14" width="14.83203125" customWidth="1"/>
    <col min="15" max="15" width="14.5" customWidth="1"/>
    <col min="16" max="16" width="14.6640625" customWidth="1"/>
  </cols>
  <sheetData>
    <row r="2" spans="1:16" x14ac:dyDescent="0.2">
      <c r="G2" t="s">
        <v>46</v>
      </c>
      <c r="H2">
        <f>10^9</f>
        <v>1000000000</v>
      </c>
      <c r="L2" t="s">
        <v>53</v>
      </c>
      <c r="M2">
        <v>21</v>
      </c>
    </row>
    <row r="3" spans="1:16" x14ac:dyDescent="0.2">
      <c r="C3" t="s">
        <v>13</v>
      </c>
      <c r="N3" t="s">
        <v>47</v>
      </c>
    </row>
    <row r="5" spans="1:16" x14ac:dyDescent="0.2">
      <c r="C5" s="1" t="s">
        <v>1</v>
      </c>
      <c r="G5" s="1" t="s">
        <v>2</v>
      </c>
      <c r="O5" t="s">
        <v>49</v>
      </c>
      <c r="P5" t="s">
        <v>52</v>
      </c>
    </row>
    <row r="6" spans="1:16" x14ac:dyDescent="0.2">
      <c r="C6" t="s">
        <v>3</v>
      </c>
      <c r="D6" t="s">
        <v>4</v>
      </c>
      <c r="E6" t="s">
        <v>5</v>
      </c>
      <c r="G6" t="s">
        <v>6</v>
      </c>
      <c r="H6" t="s">
        <v>7</v>
      </c>
      <c r="I6" t="s">
        <v>8</v>
      </c>
      <c r="J6" t="s">
        <v>50</v>
      </c>
      <c r="K6" t="s">
        <v>51</v>
      </c>
      <c r="L6" t="s">
        <v>9</v>
      </c>
      <c r="O6" t="s">
        <v>48</v>
      </c>
      <c r="P6" t="s">
        <v>54</v>
      </c>
    </row>
    <row r="7" spans="1:16" x14ac:dyDescent="0.2">
      <c r="A7">
        <v>1</v>
      </c>
      <c r="B7" t="s">
        <v>0</v>
      </c>
      <c r="C7">
        <v>1.42998895799973</v>
      </c>
      <c r="D7">
        <v>1.47131799999624</v>
      </c>
      <c r="E7">
        <v>1.45676933403592</v>
      </c>
      <c r="F7" t="s">
        <v>31</v>
      </c>
      <c r="G7" t="s">
        <v>10</v>
      </c>
      <c r="H7" t="s">
        <v>11</v>
      </c>
      <c r="I7" t="s">
        <v>12</v>
      </c>
      <c r="J7">
        <f>VALUE(_xlfn.TEXTSPLIT(INDEX(_xlfn.TEXTSPLIT(H7,"m"),2),"s"))</f>
        <v>30.446999999999999</v>
      </c>
      <c r="K7">
        <f>VALUE(_xlfn.TEXTSPLIT(INDEX(_xlfn.TEXTSPLIT(I7,"m"),2),"s"))</f>
        <v>6.6000000000000003E-2</v>
      </c>
      <c r="L7">
        <f>J7+K7</f>
        <v>30.512999999999998</v>
      </c>
      <c r="N7" t="str">
        <f>B7</f>
        <v>Python</v>
      </c>
      <c r="O7" s="2">
        <f>E7*1000/IF(F7="ns",$H$2,1)</f>
        <v>1456.7693340359201</v>
      </c>
      <c r="P7" s="2">
        <f>L7*1000/$M$2</f>
        <v>1452.9999999999998</v>
      </c>
    </row>
    <row r="8" spans="1:16" x14ac:dyDescent="0.2">
      <c r="A8">
        <v>2</v>
      </c>
      <c r="B8" t="s">
        <v>14</v>
      </c>
      <c r="C8">
        <v>4.3699000030755997E-2</v>
      </c>
      <c r="D8">
        <v>5.26660000905394E-2</v>
      </c>
      <c r="E8">
        <v>4.3748999945819302E-2</v>
      </c>
      <c r="F8" t="s">
        <v>31</v>
      </c>
      <c r="G8" t="s">
        <v>16</v>
      </c>
      <c r="H8" t="s">
        <v>17</v>
      </c>
      <c r="I8" t="s">
        <v>18</v>
      </c>
      <c r="J8">
        <f t="shared" ref="J8:J16" si="0">VALUE(_xlfn.TEXTSPLIT(INDEX(_xlfn.TEXTSPLIT(H8,"m"),2),"s"))</f>
        <v>1.024</v>
      </c>
      <c r="K8">
        <f t="shared" ref="K8:K16" si="1">VALUE(_xlfn.TEXTSPLIT(INDEX(_xlfn.TEXTSPLIT(I8,"m"),2),"s"))</f>
        <v>4.8000000000000001E-2</v>
      </c>
      <c r="L8">
        <f t="shared" ref="L8:L16" si="2">J8+K8</f>
        <v>1.0720000000000001</v>
      </c>
      <c r="N8" t="str">
        <f>B8</f>
        <v>Mojo Run</v>
      </c>
      <c r="O8" s="2">
        <f>E8*1000/IF(F8="ns",$H$2,1)</f>
        <v>43.7489999458193</v>
      </c>
      <c r="P8" s="2">
        <f t="shared" ref="P8:P16" si="3">L8*1000/$M$2</f>
        <v>51.047619047619051</v>
      </c>
    </row>
    <row r="9" spans="1:16" x14ac:dyDescent="0.2">
      <c r="A9">
        <v>3</v>
      </c>
      <c r="B9" t="s">
        <v>55</v>
      </c>
      <c r="F9" t="s">
        <v>31</v>
      </c>
      <c r="G9" t="s">
        <v>19</v>
      </c>
      <c r="H9" t="s">
        <v>20</v>
      </c>
      <c r="I9" t="s">
        <v>21</v>
      </c>
      <c r="J9">
        <f t="shared" si="0"/>
        <v>0.32900000000000001</v>
      </c>
      <c r="K9">
        <f t="shared" si="1"/>
        <v>0.187</v>
      </c>
      <c r="L9">
        <f t="shared" si="2"/>
        <v>0.51600000000000001</v>
      </c>
      <c r="N9" t="str">
        <f t="shared" ref="N9:N16" si="4">B9</f>
        <v>Mojo Compile</v>
      </c>
      <c r="O9" s="2"/>
      <c r="P9" s="2">
        <f t="shared" si="3"/>
        <v>24.571428571428573</v>
      </c>
    </row>
    <row r="10" spans="1:16" x14ac:dyDescent="0.2">
      <c r="A10">
        <v>3</v>
      </c>
      <c r="B10" t="s">
        <v>58</v>
      </c>
      <c r="C10">
        <v>4.3738000094890497E-2</v>
      </c>
      <c r="D10">
        <v>6.3619999913498704E-2</v>
      </c>
      <c r="E10">
        <v>4.3787000002339399E-2</v>
      </c>
      <c r="F10" t="s">
        <v>31</v>
      </c>
      <c r="G10" t="s">
        <v>22</v>
      </c>
      <c r="H10" t="s">
        <v>23</v>
      </c>
      <c r="I10" t="s">
        <v>24</v>
      </c>
      <c r="J10">
        <f t="shared" si="0"/>
        <v>0.95299999999999996</v>
      </c>
      <c r="K10">
        <f t="shared" si="1"/>
        <v>6.0000000000000001E-3</v>
      </c>
      <c r="L10">
        <f t="shared" si="2"/>
        <v>0.95899999999999996</v>
      </c>
      <c r="N10" t="str">
        <f t="shared" si="4"/>
        <v>Mojo Execute</v>
      </c>
      <c r="O10" s="2">
        <f>E10*1000/IF(F10="ns",$H$2,1)</f>
        <v>43.787000002339397</v>
      </c>
      <c r="P10" s="2">
        <f t="shared" si="3"/>
        <v>45.666666666666664</v>
      </c>
    </row>
    <row r="11" spans="1:16" x14ac:dyDescent="0.2">
      <c r="A11">
        <v>4</v>
      </c>
      <c r="B11" t="s">
        <v>25</v>
      </c>
      <c r="C11">
        <v>5.6823015213012598E-2</v>
      </c>
      <c r="D11">
        <v>6.1069011688232401E-2</v>
      </c>
      <c r="E11">
        <v>5.78970909118652E-2</v>
      </c>
      <c r="F11" t="s">
        <v>31</v>
      </c>
      <c r="G11" t="s">
        <v>26</v>
      </c>
      <c r="H11" t="s">
        <v>27</v>
      </c>
      <c r="I11" t="s">
        <v>21</v>
      </c>
      <c r="J11">
        <f t="shared" si="0"/>
        <v>2.6059999999999999</v>
      </c>
      <c r="K11">
        <f t="shared" si="1"/>
        <v>0.187</v>
      </c>
      <c r="L11">
        <f t="shared" si="2"/>
        <v>2.7929999999999997</v>
      </c>
      <c r="N11" t="str">
        <f t="shared" si="4"/>
        <v>Julia</v>
      </c>
      <c r="O11" s="2">
        <f>E11*1000/IF(F11="ns",$H$2,1)</f>
        <v>57.897090911865199</v>
      </c>
      <c r="P11" s="2">
        <f t="shared" si="3"/>
        <v>132.99999999999997</v>
      </c>
    </row>
    <row r="12" spans="1:16" x14ac:dyDescent="0.2">
      <c r="A12">
        <v>5</v>
      </c>
      <c r="B12" t="s">
        <v>28</v>
      </c>
      <c r="C12">
        <v>63231917</v>
      </c>
      <c r="D12">
        <v>64394000</v>
      </c>
      <c r="E12">
        <v>63354875</v>
      </c>
      <c r="F12" t="s">
        <v>30</v>
      </c>
      <c r="G12" t="s">
        <v>32</v>
      </c>
      <c r="H12" t="s">
        <v>33</v>
      </c>
      <c r="I12" t="s">
        <v>34</v>
      </c>
      <c r="J12">
        <f t="shared" si="0"/>
        <v>2.34</v>
      </c>
      <c r="K12">
        <f t="shared" si="1"/>
        <v>8.3000000000000004E-2</v>
      </c>
      <c r="L12">
        <f t="shared" si="2"/>
        <v>2.423</v>
      </c>
      <c r="N12" t="str">
        <f t="shared" si="4"/>
        <v>Codon Run</v>
      </c>
      <c r="O12" s="2">
        <f>E12*1000/IF(F12="ns",$H$2,1)</f>
        <v>63.354875</v>
      </c>
      <c r="P12" s="2">
        <f t="shared" si="3"/>
        <v>115.38095238095238</v>
      </c>
    </row>
    <row r="13" spans="1:16" x14ac:dyDescent="0.2">
      <c r="A13">
        <v>6</v>
      </c>
      <c r="B13" t="s">
        <v>57</v>
      </c>
      <c r="G13" t="s">
        <v>35</v>
      </c>
      <c r="H13" t="s">
        <v>36</v>
      </c>
      <c r="I13" t="s">
        <v>37</v>
      </c>
      <c r="J13">
        <f t="shared" si="0"/>
        <v>1.319</v>
      </c>
      <c r="K13">
        <f t="shared" si="1"/>
        <v>9.4E-2</v>
      </c>
      <c r="L13">
        <f t="shared" si="2"/>
        <v>1.413</v>
      </c>
      <c r="N13" t="str">
        <f t="shared" si="4"/>
        <v>Codon Compile</v>
      </c>
      <c r="O13" s="2"/>
      <c r="P13" s="2">
        <f t="shared" si="3"/>
        <v>67.285714285714292</v>
      </c>
    </row>
    <row r="14" spans="1:16" x14ac:dyDescent="0.2">
      <c r="A14">
        <v>6</v>
      </c>
      <c r="B14" t="s">
        <v>59</v>
      </c>
      <c r="C14">
        <v>0</v>
      </c>
      <c r="D14">
        <v>42</v>
      </c>
      <c r="E14">
        <v>42</v>
      </c>
      <c r="F14" t="s">
        <v>30</v>
      </c>
      <c r="G14" t="s">
        <v>39</v>
      </c>
      <c r="H14" t="s">
        <v>40</v>
      </c>
      <c r="I14" t="s">
        <v>24</v>
      </c>
      <c r="J14">
        <f t="shared" si="0"/>
        <v>0.08</v>
      </c>
      <c r="K14">
        <f t="shared" si="1"/>
        <v>6.0000000000000001E-3</v>
      </c>
      <c r="L14">
        <f t="shared" si="2"/>
        <v>8.6000000000000007E-2</v>
      </c>
      <c r="N14" t="str">
        <f t="shared" si="4"/>
        <v>Codon Execute</v>
      </c>
      <c r="O14" s="2">
        <f t="shared" ref="O13:O14" si="5">E14*1000/IF(F14="ns",$H$2,1)</f>
        <v>4.1999999999999998E-5</v>
      </c>
      <c r="P14" s="2">
        <f t="shared" si="3"/>
        <v>4.0952380952380949</v>
      </c>
    </row>
    <row r="15" spans="1:16" x14ac:dyDescent="0.2">
      <c r="A15">
        <v>7</v>
      </c>
      <c r="B15" t="s">
        <v>56</v>
      </c>
      <c r="G15" t="s">
        <v>41</v>
      </c>
      <c r="H15" t="s">
        <v>42</v>
      </c>
      <c r="I15" t="s">
        <v>43</v>
      </c>
      <c r="J15">
        <f t="shared" si="0"/>
        <v>0.21299999999999999</v>
      </c>
      <c r="K15">
        <f t="shared" si="1"/>
        <v>0.1</v>
      </c>
      <c r="L15">
        <f t="shared" si="2"/>
        <v>0.313</v>
      </c>
      <c r="N15" t="str">
        <f t="shared" si="4"/>
        <v>Rust Compile</v>
      </c>
      <c r="O15" s="2"/>
      <c r="P15" s="2">
        <f t="shared" si="3"/>
        <v>14.904761904761905</v>
      </c>
    </row>
    <row r="16" spans="1:16" x14ac:dyDescent="0.2">
      <c r="A16">
        <v>7</v>
      </c>
      <c r="B16" t="s">
        <v>60</v>
      </c>
      <c r="E16">
        <v>47065333</v>
      </c>
      <c r="F16" t="s">
        <v>30</v>
      </c>
      <c r="G16" t="s">
        <v>44</v>
      </c>
      <c r="H16" t="s">
        <v>45</v>
      </c>
      <c r="I16" t="s">
        <v>24</v>
      </c>
      <c r="J16">
        <f t="shared" si="0"/>
        <v>1.0289999999999999</v>
      </c>
      <c r="K16">
        <f t="shared" si="1"/>
        <v>6.0000000000000001E-3</v>
      </c>
      <c r="L16">
        <f t="shared" si="2"/>
        <v>1.0349999999999999</v>
      </c>
      <c r="N16" t="str">
        <f t="shared" si="4"/>
        <v>Rust Execute</v>
      </c>
      <c r="O16" s="2">
        <f>E16*1000/IF(F16="ns",$H$2,1)</f>
        <v>47.065333000000003</v>
      </c>
      <c r="P16" s="2">
        <f t="shared" si="3"/>
        <v>49.285714285714285</v>
      </c>
    </row>
    <row r="18" spans="7:17" x14ac:dyDescent="0.2">
      <c r="G18" s="1" t="s">
        <v>61</v>
      </c>
      <c r="N18" s="1" t="s">
        <v>62</v>
      </c>
    </row>
    <row r="19" spans="7:17" x14ac:dyDescent="0.2">
      <c r="N19" s="1" t="s">
        <v>63</v>
      </c>
      <c r="O19" s="1" t="s">
        <v>65</v>
      </c>
      <c r="P19" s="1" t="s">
        <v>66</v>
      </c>
      <c r="Q19" s="1" t="s">
        <v>64</v>
      </c>
    </row>
    <row r="20" spans="7:17" x14ac:dyDescent="0.2">
      <c r="N20" t="s">
        <v>0</v>
      </c>
      <c r="O20" s="2">
        <f>O7</f>
        <v>1456.7693340359201</v>
      </c>
      <c r="P20" s="2">
        <f>P7</f>
        <v>1452.9999999999998</v>
      </c>
      <c r="Q20" s="2">
        <f>P20-O20</f>
        <v>-3.7693340359203376</v>
      </c>
    </row>
    <row r="21" spans="7:17" x14ac:dyDescent="0.2">
      <c r="N21" t="s">
        <v>14</v>
      </c>
      <c r="O21" s="2">
        <f>O8</f>
        <v>43.7489999458193</v>
      </c>
      <c r="P21" s="2">
        <f>P8</f>
        <v>51.047619047619051</v>
      </c>
      <c r="Q21" s="2">
        <f t="shared" ref="Q21:Q26" si="6">P21-O21</f>
        <v>7.2986191017997513</v>
      </c>
    </row>
    <row r="22" spans="7:17" x14ac:dyDescent="0.2">
      <c r="N22" t="s">
        <v>15</v>
      </c>
      <c r="O22" s="2">
        <f>O10</f>
        <v>43.787000002339397</v>
      </c>
      <c r="P22" s="2">
        <f>P9+P10</f>
        <v>70.238095238095241</v>
      </c>
      <c r="Q22" s="2">
        <f t="shared" si="6"/>
        <v>26.451095235755844</v>
      </c>
    </row>
    <row r="23" spans="7:17" x14ac:dyDescent="0.2">
      <c r="N23" t="s">
        <v>25</v>
      </c>
      <c r="O23" s="2">
        <f>O11</f>
        <v>57.897090911865199</v>
      </c>
      <c r="P23" s="2">
        <f>P11</f>
        <v>132.99999999999997</v>
      </c>
      <c r="Q23" s="2">
        <f t="shared" si="6"/>
        <v>75.102909088134766</v>
      </c>
    </row>
    <row r="24" spans="7:17" x14ac:dyDescent="0.2">
      <c r="N24" t="s">
        <v>28</v>
      </c>
      <c r="O24" s="2">
        <f>O12</f>
        <v>63.354875</v>
      </c>
      <c r="P24" s="2">
        <f>P12</f>
        <v>115.38095238095238</v>
      </c>
      <c r="Q24" s="2">
        <f t="shared" si="6"/>
        <v>52.02607738095238</v>
      </c>
    </row>
    <row r="25" spans="7:17" x14ac:dyDescent="0.2">
      <c r="N25" t="s">
        <v>29</v>
      </c>
      <c r="O25" s="2">
        <f>O14</f>
        <v>4.1999999999999998E-5</v>
      </c>
      <c r="P25" s="2">
        <f>P13+P14</f>
        <v>71.38095238095238</v>
      </c>
      <c r="Q25" s="2">
        <f t="shared" si="6"/>
        <v>71.380910380952386</v>
      </c>
    </row>
    <row r="26" spans="7:17" x14ac:dyDescent="0.2">
      <c r="N26" t="s">
        <v>38</v>
      </c>
      <c r="O26" s="2">
        <f>O16</f>
        <v>47.065333000000003</v>
      </c>
      <c r="P26" s="2">
        <f>P15+P16</f>
        <v>64.19047619047619</v>
      </c>
      <c r="Q26" s="2">
        <f t="shared" si="6"/>
        <v>17.125143190476187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Fogden, Lewis (IP&amp;I Finance)</dc:creator>
  <cp:lastModifiedBy>Fogden, Lewis (IP&amp;I Finance)</cp:lastModifiedBy>
  <dcterms:created xsi:type="dcterms:W3CDTF">2025-04-30T19:11:49Z</dcterms:created>
  <dcterms:modified xsi:type="dcterms:W3CDTF">2025-04-30T19:44:36Z</dcterms:modified>
</cp:coreProperties>
</file>