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gers\Documents\misc publications\clinically actionable 2021\kappa\"/>
    </mc:Choice>
  </mc:AlternateContent>
  <xr:revisionPtr revIDLastSave="0" documentId="8_{08CC8B12-3C9F-4053-BF73-A81F11C8A9DF}" xr6:coauthVersionLast="47" xr6:coauthVersionMax="47" xr10:uidLastSave="{00000000-0000-0000-0000-000000000000}"/>
  <bookViews>
    <workbookView xWindow="-110" yWindow="-110" windowWidth="19420" windowHeight="10420" firstSheet="2" activeTab="2" xr2:uid="{45924399-BC59-4B4E-A374-B9FD648CB65C}"/>
  </bookViews>
  <sheets>
    <sheet name="Sheet1" sheetId="1" r:id="rId1"/>
    <sheet name="analysis" sheetId="3" r:id="rId2"/>
    <sheet name="&lt;6 analysis" sheetId="4" r:id="rId3"/>
    <sheet name="analysis (2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5" l="1"/>
  <c r="G22" i="5" s="1"/>
  <c r="G23" i="5" s="1"/>
  <c r="F21" i="5"/>
  <c r="F22" i="5" s="1"/>
  <c r="G20" i="5"/>
  <c r="F20" i="5"/>
  <c r="K19" i="5"/>
  <c r="G19" i="5"/>
  <c r="F19" i="5"/>
  <c r="K18" i="5"/>
  <c r="G18" i="5"/>
  <c r="F18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5" i="4"/>
  <c r="H18" i="4"/>
  <c r="H19" i="4" s="1"/>
  <c r="H17" i="4"/>
  <c r="H16" i="4"/>
  <c r="H15" i="4"/>
  <c r="G18" i="4"/>
  <c r="G19" i="4" s="1"/>
  <c r="F18" i="4"/>
  <c r="F19" i="4" s="1"/>
  <c r="G17" i="4"/>
  <c r="F17" i="4"/>
  <c r="K16" i="4"/>
  <c r="G16" i="4"/>
  <c r="F16" i="4"/>
  <c r="K15" i="4"/>
  <c r="G15" i="4"/>
  <c r="F15" i="4"/>
  <c r="L13" i="4"/>
  <c r="L12" i="4"/>
  <c r="L11" i="4"/>
  <c r="L10" i="4"/>
  <c r="L9" i="4"/>
  <c r="L8" i="4"/>
  <c r="L7" i="4"/>
  <c r="L6" i="4"/>
  <c r="L5" i="4"/>
  <c r="L4" i="4"/>
  <c r="L3" i="4"/>
  <c r="L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2" i="3"/>
  <c r="F21" i="3"/>
  <c r="F22" i="3" s="1"/>
  <c r="E21" i="3"/>
  <c r="E22" i="3" s="1"/>
  <c r="F20" i="3"/>
  <c r="E20" i="3"/>
  <c r="J19" i="3"/>
  <c r="F19" i="3"/>
  <c r="E19" i="3"/>
  <c r="J18" i="3"/>
  <c r="F18" i="3"/>
  <c r="E18" i="3"/>
  <c r="L18" i="5" l="1"/>
  <c r="F24" i="5"/>
  <c r="G24" i="5"/>
  <c r="F23" i="5"/>
  <c r="H21" i="4"/>
  <c r="F21" i="4"/>
  <c r="H20" i="4"/>
  <c r="F20" i="4"/>
  <c r="G21" i="4"/>
  <c r="G20" i="4"/>
  <c r="K18" i="3"/>
  <c r="E24" i="3"/>
  <c r="F24" i="3"/>
  <c r="E23" i="3"/>
  <c r="F23" i="3"/>
</calcChain>
</file>

<file path=xl/sharedStrings.xml><?xml version="1.0" encoding="utf-8"?>
<sst xmlns="http://schemas.openxmlformats.org/spreadsheetml/2006/main" count="191" uniqueCount="64">
  <si>
    <t>eff3</t>
  </si>
  <si>
    <t>eff4</t>
  </si>
  <si>
    <t>eff5</t>
  </si>
  <si>
    <t># pairs</t>
  </si>
  <si>
    <t>eff6</t>
  </si>
  <si>
    <t>sev3</t>
  </si>
  <si>
    <t>sev4</t>
  </si>
  <si>
    <t>sev5</t>
  </si>
  <si>
    <t>sev6</t>
  </si>
  <si>
    <t>sev7</t>
  </si>
  <si>
    <t>sev8</t>
  </si>
  <si>
    <t>sev9</t>
  </si>
  <si>
    <t>risk3</t>
  </si>
  <si>
    <t>risk4</t>
  </si>
  <si>
    <t>risk5</t>
  </si>
  <si>
    <t>risk6</t>
  </si>
  <si>
    <t># scorers</t>
  </si>
  <si>
    <t>pe coeff.val</t>
  </si>
  <si>
    <t xml:space="preserve"> coeff.se  </t>
  </si>
  <si>
    <t xml:space="preserve">conf.int     </t>
  </si>
  <si>
    <t xml:space="preserve"> p.value  </t>
  </si>
  <si>
    <t>% agreement</t>
  </si>
  <si>
    <t>0.09615 (0.682,1)</t>
  </si>
  <si>
    <t>0.06176 (0.611,0.869)</t>
  </si>
  <si>
    <t xml:space="preserve"> 0.03421 (0.696,0.914)</t>
  </si>
  <si>
    <t>0.04185 (0.577,0.843)</t>
  </si>
  <si>
    <t>0.08962 (0.314,0.811)</t>
  </si>
  <si>
    <t xml:space="preserve">0.05874 (0.337,0.596) </t>
  </si>
  <si>
    <t>0.05833 (0.393,0.662)</t>
  </si>
  <si>
    <t xml:space="preserve"> 0    (1,1)</t>
  </si>
  <si>
    <t>0.05956 (0.684,0.934)</t>
  </si>
  <si>
    <t>0.0335 (0.738,0.874)</t>
  </si>
  <si>
    <t>0.10598 (0.116,0.704)</t>
  </si>
  <si>
    <t>0.02481 (0.781,0.88)</t>
  </si>
  <si>
    <t>0.0622 (0.504,0.764)</t>
  </si>
  <si>
    <t>0.11409 (0.35,0.876)</t>
  </si>
  <si>
    <t>0.05179 (-0.499,0.817)</t>
  </si>
  <si>
    <t>max</t>
  </si>
  <si>
    <t>min</t>
  </si>
  <si>
    <t>ave</t>
  </si>
  <si>
    <t>sd</t>
  </si>
  <si>
    <t>ci</t>
  </si>
  <si>
    <t>weighted AC2</t>
  </si>
  <si>
    <t xml:space="preserve"> coeff.val</t>
  </si>
  <si>
    <t>% chance agreement</t>
  </si>
  <si>
    <t xml:space="preserve"> (0.682,1)</t>
  </si>
  <si>
    <t xml:space="preserve"> (0.611,0.869)</t>
  </si>
  <si>
    <t>(0.696,0.914)</t>
  </si>
  <si>
    <t xml:space="preserve"> (0.577,0.843)</t>
  </si>
  <si>
    <t xml:space="preserve"> (0.314,0.811)</t>
  </si>
  <si>
    <t xml:space="preserve"> (0.337,0.596) </t>
  </si>
  <si>
    <t xml:space="preserve"> (0.393,0.662)</t>
  </si>
  <si>
    <t xml:space="preserve">    (1,1)</t>
  </si>
  <si>
    <t xml:space="preserve"> (0.684,0.934)</t>
  </si>
  <si>
    <t xml:space="preserve"> (0.738,0.874)</t>
  </si>
  <si>
    <t xml:space="preserve"> (0.116,0.704)</t>
  </si>
  <si>
    <t xml:space="preserve"> (0.781,0.88)</t>
  </si>
  <si>
    <t xml:space="preserve"> (0.504,0.764)</t>
  </si>
  <si>
    <t xml:space="preserve"> (0.35,0.876)</t>
  </si>
  <si>
    <t xml:space="preserve"> (-0.499,0.817)</t>
  </si>
  <si>
    <t>severity</t>
  </si>
  <si>
    <t>risk/burden</t>
  </si>
  <si>
    <t>efficacy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</si>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</sst>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agreement v</a:t>
            </a:r>
            <a:r>
              <a:rPr lang="en-US" baseline="0"/>
              <a:t>. # scorers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505602528757473E-3"/>
                  <c:y val="0.10265283736084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analysis!$B$2:$B$16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</c:numCache>
            </c:numRef>
          </c:xVal>
          <c:yVal>
            <c:numRef>
              <c:f>analysis!$E$2:$E$16</c:f>
              <c:numCache>
                <c:formatCode>General</c:formatCode>
                <c:ptCount val="15"/>
                <c:pt idx="0">
                  <c:v>0.94444439999999996</c:v>
                </c:pt>
                <c:pt idx="1">
                  <c:v>0.87301589999999996</c:v>
                </c:pt>
                <c:pt idx="2">
                  <c:v>0.9</c:v>
                </c:pt>
                <c:pt idx="3">
                  <c:v>0.85555559999999997</c:v>
                </c:pt>
                <c:pt idx="4">
                  <c:v>0.8</c:v>
                </c:pt>
                <c:pt idx="5">
                  <c:v>0.77976190000000001</c:v>
                </c:pt>
                <c:pt idx="6">
                  <c:v>0.77572019999999997</c:v>
                </c:pt>
                <c:pt idx="7">
                  <c:v>1</c:v>
                </c:pt>
                <c:pt idx="8">
                  <c:v>0.9</c:v>
                </c:pt>
                <c:pt idx="9">
                  <c:v>0.92272730000000003</c:v>
                </c:pt>
                <c:pt idx="10">
                  <c:v>0.77777779999999996</c:v>
                </c:pt>
                <c:pt idx="11">
                  <c:v>0.92539680000000002</c:v>
                </c:pt>
                <c:pt idx="12">
                  <c:v>0.8513889</c:v>
                </c:pt>
                <c:pt idx="13">
                  <c:v>0.85</c:v>
                </c:pt>
                <c:pt idx="14">
                  <c:v>0.64444440000000003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E-4BCA-A9FD-7261C9C3C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44832"/>
        <c:axId val="310956480"/>
      </c:scatterChart>
      <c:valAx>
        <c:axId val="31094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56480"/>
        <c:crosses val="autoZero"/>
        <c:crossBetween val="midCat"/>
      </c:valAx>
      <c:valAx>
        <c:axId val="3109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4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agreement v. # outcome-interventions</a:t>
            </a:r>
          </a:p>
        </c:rich>
      </c:tx>
      <c:layout>
        <c:manualLayout>
          <c:xMode val="edge"/>
          <c:yMode val="edge"/>
          <c:x val="0.1516009378230069"/>
          <c:y val="4.7863247863247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'&lt;6 analysis'!$D$2:$D$13</c:f>
              <c:numCache>
                <c:formatCode>General</c:formatCode>
                <c:ptCount val="12"/>
                <c:pt idx="0">
                  <c:v>16</c:v>
                </c:pt>
                <c:pt idx="1">
                  <c:v>21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20</c:v>
                </c:pt>
                <c:pt idx="6">
                  <c:v>33</c:v>
                </c:pt>
                <c:pt idx="7">
                  <c:v>5</c:v>
                </c:pt>
                <c:pt idx="8">
                  <c:v>70</c:v>
                </c:pt>
                <c:pt idx="9">
                  <c:v>20</c:v>
                </c:pt>
                <c:pt idx="10">
                  <c:v>9</c:v>
                </c:pt>
                <c:pt idx="11">
                  <c:v>2</c:v>
                </c:pt>
              </c:numCache>
            </c:numRef>
          </c:xVal>
          <c:yVal>
            <c:numRef>
              <c:f>'&lt;6 analysis'!$F$2:$F$13</c:f>
              <c:numCache>
                <c:formatCode>General</c:formatCode>
                <c:ptCount val="12"/>
                <c:pt idx="0">
                  <c:v>0.94444439999999996</c:v>
                </c:pt>
                <c:pt idx="1">
                  <c:v>0.87301589999999996</c:v>
                </c:pt>
                <c:pt idx="2">
                  <c:v>0.9</c:v>
                </c:pt>
                <c:pt idx="3">
                  <c:v>0.85555559999999997</c:v>
                </c:pt>
                <c:pt idx="4">
                  <c:v>1</c:v>
                </c:pt>
                <c:pt idx="5">
                  <c:v>0.9</c:v>
                </c:pt>
                <c:pt idx="6">
                  <c:v>0.92272730000000003</c:v>
                </c:pt>
                <c:pt idx="7">
                  <c:v>0.77777779999999996</c:v>
                </c:pt>
                <c:pt idx="8">
                  <c:v>0.92539680000000002</c:v>
                </c:pt>
                <c:pt idx="9">
                  <c:v>0.8513889</c:v>
                </c:pt>
                <c:pt idx="10">
                  <c:v>0.85</c:v>
                </c:pt>
                <c:pt idx="11">
                  <c:v>0.64444440000000003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5-448F-91EC-560C89E61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76224"/>
        <c:axId val="353170816"/>
      </c:scatterChart>
      <c:valAx>
        <c:axId val="3531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70816"/>
        <c:crosses val="autoZero"/>
        <c:crossBetween val="midCat"/>
      </c:valAx>
      <c:valAx>
        <c:axId val="3531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p-value v. # scorers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071303587051618E-3"/>
                  <c:y val="-7.7945465150189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'&lt;6 analysis'!$C$2:$C$13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'&lt;6 analysis'!$K$2:$K$13</c:f>
              <c:numCache>
                <c:formatCode>0.00</c:formatCode>
                <c:ptCount val="12"/>
                <c:pt idx="0">
                  <c:v>1.4328420000000001E-7</c:v>
                </c:pt>
                <c:pt idx="1">
                  <c:v>1.4052289999999999E-10</c:v>
                </c:pt>
                <c:pt idx="2">
                  <c:v>1.679909E-4</c:v>
                </c:pt>
                <c:pt idx="3">
                  <c:v>4.4574609999999999E-4</c:v>
                </c:pt>
                <c:pt idx="4">
                  <c:v>0</c:v>
                </c:pt>
                <c:pt idx="5">
                  <c:v>3.103406E-11</c:v>
                </c:pt>
                <c:pt idx="6">
                  <c:v>0</c:v>
                </c:pt>
                <c:pt idx="7">
                  <c:v>1.8008090000000001E-2</c:v>
                </c:pt>
                <c:pt idx="8">
                  <c:v>0</c:v>
                </c:pt>
                <c:pt idx="9">
                  <c:v>3.8742159999999998E-9</c:v>
                </c:pt>
                <c:pt idx="10">
                  <c:v>6.6468799999999998E-4</c:v>
                </c:pt>
                <c:pt idx="11">
                  <c:v>0.2003074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6-40AC-8E50-CAC6B767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107280"/>
        <c:axId val="1914105200"/>
      </c:scatterChart>
      <c:valAx>
        <c:axId val="19141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05200"/>
        <c:crosses val="autoZero"/>
        <c:crossBetween val="midCat"/>
      </c:valAx>
      <c:valAx>
        <c:axId val="19141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value</a:t>
            </a:r>
            <a:r>
              <a:rPr lang="en-US" baseline="0"/>
              <a:t> v. # pairs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640857392825899E-3"/>
                  <c:y val="-0.159545421405657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'&lt;6 analysis'!$D$2:$D$13</c:f>
              <c:numCache>
                <c:formatCode>General</c:formatCode>
                <c:ptCount val="12"/>
                <c:pt idx="0">
                  <c:v>16</c:v>
                </c:pt>
                <c:pt idx="1">
                  <c:v>21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20</c:v>
                </c:pt>
                <c:pt idx="6">
                  <c:v>33</c:v>
                </c:pt>
                <c:pt idx="7">
                  <c:v>5</c:v>
                </c:pt>
                <c:pt idx="8">
                  <c:v>70</c:v>
                </c:pt>
                <c:pt idx="9">
                  <c:v>20</c:v>
                </c:pt>
                <c:pt idx="10">
                  <c:v>9</c:v>
                </c:pt>
                <c:pt idx="11">
                  <c:v>2</c:v>
                </c:pt>
              </c:numCache>
            </c:numRef>
          </c:xVal>
          <c:yVal>
            <c:numRef>
              <c:f>'&lt;6 analysis'!$K$2:$K$13</c:f>
              <c:numCache>
                <c:formatCode>0.00</c:formatCode>
                <c:ptCount val="12"/>
                <c:pt idx="0">
                  <c:v>1.4328420000000001E-7</c:v>
                </c:pt>
                <c:pt idx="1">
                  <c:v>1.4052289999999999E-10</c:v>
                </c:pt>
                <c:pt idx="2">
                  <c:v>1.679909E-4</c:v>
                </c:pt>
                <c:pt idx="3">
                  <c:v>4.4574609999999999E-4</c:v>
                </c:pt>
                <c:pt idx="4">
                  <c:v>0</c:v>
                </c:pt>
                <c:pt idx="5">
                  <c:v>3.103406E-11</c:v>
                </c:pt>
                <c:pt idx="6">
                  <c:v>0</c:v>
                </c:pt>
                <c:pt idx="7">
                  <c:v>1.8008090000000001E-2</c:v>
                </c:pt>
                <c:pt idx="8">
                  <c:v>0</c:v>
                </c:pt>
                <c:pt idx="9">
                  <c:v>3.8742159999999998E-9</c:v>
                </c:pt>
                <c:pt idx="10">
                  <c:v>6.6468799999999998E-4</c:v>
                </c:pt>
                <c:pt idx="11">
                  <c:v>0.2003074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A-46AB-B7DB-C18A2010F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84912"/>
        <c:axId val="77124496"/>
      </c:scatterChart>
      <c:valAx>
        <c:axId val="4092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4496"/>
        <c:crosses val="autoZero"/>
        <c:crossBetween val="midCat"/>
      </c:valAx>
      <c:valAx>
        <c:axId val="771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agreement v. AC2</a:t>
            </a:r>
            <a:r>
              <a:rPr lang="en-US" baseline="0"/>
              <a:t> coefficient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'&lt;6 analysis'!$F$2:$F$13</c:f>
              <c:numCache>
                <c:formatCode>General</c:formatCode>
                <c:ptCount val="12"/>
                <c:pt idx="0">
                  <c:v>0.94444439999999996</c:v>
                </c:pt>
                <c:pt idx="1">
                  <c:v>0.87301589999999996</c:v>
                </c:pt>
                <c:pt idx="2">
                  <c:v>0.9</c:v>
                </c:pt>
                <c:pt idx="3">
                  <c:v>0.85555559999999997</c:v>
                </c:pt>
                <c:pt idx="4">
                  <c:v>1</c:v>
                </c:pt>
                <c:pt idx="5">
                  <c:v>0.9</c:v>
                </c:pt>
                <c:pt idx="6">
                  <c:v>0.92272730000000003</c:v>
                </c:pt>
                <c:pt idx="7">
                  <c:v>0.77777779999999996</c:v>
                </c:pt>
                <c:pt idx="8">
                  <c:v>0.92539680000000002</c:v>
                </c:pt>
                <c:pt idx="9">
                  <c:v>0.8513889</c:v>
                </c:pt>
                <c:pt idx="10">
                  <c:v>0.85</c:v>
                </c:pt>
                <c:pt idx="11">
                  <c:v>0.64444440000000003</c:v>
                </c:pt>
              </c:numCache>
            </c:numRef>
          </c:xVal>
          <c:yVal>
            <c:numRef>
              <c:f>'&lt;6 analysis'!$H$2:$H$13</c:f>
              <c:numCache>
                <c:formatCode>General</c:formatCode>
                <c:ptCount val="12"/>
                <c:pt idx="0">
                  <c:v>0.88683000000000001</c:v>
                </c:pt>
                <c:pt idx="1">
                  <c:v>0.73973</c:v>
                </c:pt>
                <c:pt idx="2">
                  <c:v>0.80530000000000002</c:v>
                </c:pt>
                <c:pt idx="3">
                  <c:v>0.71009999999999995</c:v>
                </c:pt>
                <c:pt idx="4">
                  <c:v>1</c:v>
                </c:pt>
                <c:pt idx="5">
                  <c:v>0.80913999999999997</c:v>
                </c:pt>
                <c:pt idx="6">
                  <c:v>0.80576999999999999</c:v>
                </c:pt>
                <c:pt idx="7">
                  <c:v>0.41003000000000001</c:v>
                </c:pt>
                <c:pt idx="8">
                  <c:v>0.8306</c:v>
                </c:pt>
                <c:pt idx="9">
                  <c:v>0.63385999999999998</c:v>
                </c:pt>
                <c:pt idx="10">
                  <c:v>0.61338999999999999</c:v>
                </c:pt>
                <c:pt idx="11">
                  <c:v>0.15912000000000001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2-4D52-B2AB-295D319CC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84512"/>
        <c:axId val="1444386176"/>
      </c:scatterChart>
      <c:valAx>
        <c:axId val="14443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6176"/>
        <c:crosses val="autoZero"/>
        <c:crossBetween val="midCat"/>
      </c:valAx>
      <c:valAx>
        <c:axId val="14443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scorers vs AC2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53105861767279E-3"/>
                  <c:y val="0.14053113152522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'&lt;6 analysis'!$C$2:$C$13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'&lt;6 analysis'!$H$2:$H$13</c:f>
              <c:numCache>
                <c:formatCode>General</c:formatCode>
                <c:ptCount val="12"/>
                <c:pt idx="0">
                  <c:v>0.88683000000000001</c:v>
                </c:pt>
                <c:pt idx="1">
                  <c:v>0.73973</c:v>
                </c:pt>
                <c:pt idx="2">
                  <c:v>0.80530000000000002</c:v>
                </c:pt>
                <c:pt idx="3">
                  <c:v>0.71009999999999995</c:v>
                </c:pt>
                <c:pt idx="4">
                  <c:v>1</c:v>
                </c:pt>
                <c:pt idx="5">
                  <c:v>0.80913999999999997</c:v>
                </c:pt>
                <c:pt idx="6">
                  <c:v>0.80576999999999999</c:v>
                </c:pt>
                <c:pt idx="7">
                  <c:v>0.41003000000000001</c:v>
                </c:pt>
                <c:pt idx="8">
                  <c:v>0.8306</c:v>
                </c:pt>
                <c:pt idx="9">
                  <c:v>0.63385999999999998</c:v>
                </c:pt>
                <c:pt idx="10">
                  <c:v>0.61338999999999999</c:v>
                </c:pt>
                <c:pt idx="11">
                  <c:v>0.15912000000000001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68-46FF-96BD-D142EA5A0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56912"/>
        <c:axId val="244857744"/>
      </c:scatterChart>
      <c:valAx>
        <c:axId val="24485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57744"/>
        <c:crosses val="autoZero"/>
        <c:crossBetween val="midCat"/>
      </c:valAx>
      <c:valAx>
        <c:axId val="2448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5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outcome-interventions</a:t>
            </a:r>
            <a:r>
              <a:rPr lang="en-US" baseline="0"/>
              <a:t> vs AC2 coefficient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'&lt;6 analysis'!$D$2:$D$13</c:f>
              <c:numCache>
                <c:formatCode>General</c:formatCode>
                <c:ptCount val="12"/>
                <c:pt idx="0">
                  <c:v>16</c:v>
                </c:pt>
                <c:pt idx="1">
                  <c:v>21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20</c:v>
                </c:pt>
                <c:pt idx="6">
                  <c:v>33</c:v>
                </c:pt>
                <c:pt idx="7">
                  <c:v>5</c:v>
                </c:pt>
                <c:pt idx="8">
                  <c:v>70</c:v>
                </c:pt>
                <c:pt idx="9">
                  <c:v>20</c:v>
                </c:pt>
                <c:pt idx="10">
                  <c:v>9</c:v>
                </c:pt>
                <c:pt idx="11">
                  <c:v>2</c:v>
                </c:pt>
              </c:numCache>
            </c:numRef>
          </c:xVal>
          <c:yVal>
            <c:numRef>
              <c:f>'&lt;6 analysis'!$H$2:$H$13</c:f>
              <c:numCache>
                <c:formatCode>General</c:formatCode>
                <c:ptCount val="12"/>
                <c:pt idx="0">
                  <c:v>0.88683000000000001</c:v>
                </c:pt>
                <c:pt idx="1">
                  <c:v>0.73973</c:v>
                </c:pt>
                <c:pt idx="2">
                  <c:v>0.80530000000000002</c:v>
                </c:pt>
                <c:pt idx="3">
                  <c:v>0.71009999999999995</c:v>
                </c:pt>
                <c:pt idx="4">
                  <c:v>1</c:v>
                </c:pt>
                <c:pt idx="5">
                  <c:v>0.80913999999999997</c:v>
                </c:pt>
                <c:pt idx="6">
                  <c:v>0.80576999999999999</c:v>
                </c:pt>
                <c:pt idx="7">
                  <c:v>0.41003000000000001</c:v>
                </c:pt>
                <c:pt idx="8">
                  <c:v>0.8306</c:v>
                </c:pt>
                <c:pt idx="9">
                  <c:v>0.63385999999999998</c:v>
                </c:pt>
                <c:pt idx="10">
                  <c:v>0.61338999999999999</c:v>
                </c:pt>
                <c:pt idx="11">
                  <c:v>0.15912000000000001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3-481B-AAE5-45C2E3B5F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32544"/>
        <c:axId val="1821530048"/>
      </c:scatterChart>
      <c:valAx>
        <c:axId val="18215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30048"/>
        <c:crosses val="autoZero"/>
        <c:crossBetween val="midCat"/>
      </c:valAx>
      <c:valAx>
        <c:axId val="18215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3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value v. AC2</a:t>
            </a:r>
          </a:p>
        </c:rich>
      </c:tx>
      <c:layout>
        <c:manualLayout>
          <c:xMode val="edge"/>
          <c:yMode val="edge"/>
          <c:x val="0.3258054214833806"/>
          <c:y val="5.4127198917456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'&lt;6 analysis'!$H$2:$H$13</c:f>
              <c:numCache>
                <c:formatCode>General</c:formatCode>
                <c:ptCount val="12"/>
                <c:pt idx="0">
                  <c:v>0.88683000000000001</c:v>
                </c:pt>
                <c:pt idx="1">
                  <c:v>0.73973</c:v>
                </c:pt>
                <c:pt idx="2">
                  <c:v>0.80530000000000002</c:v>
                </c:pt>
                <c:pt idx="3">
                  <c:v>0.71009999999999995</c:v>
                </c:pt>
                <c:pt idx="4">
                  <c:v>1</c:v>
                </c:pt>
                <c:pt idx="5">
                  <c:v>0.80913999999999997</c:v>
                </c:pt>
                <c:pt idx="6">
                  <c:v>0.80576999999999999</c:v>
                </c:pt>
                <c:pt idx="7">
                  <c:v>0.41003000000000001</c:v>
                </c:pt>
                <c:pt idx="8">
                  <c:v>0.8306</c:v>
                </c:pt>
                <c:pt idx="9">
                  <c:v>0.63385999999999998</c:v>
                </c:pt>
                <c:pt idx="10">
                  <c:v>0.61338999999999999</c:v>
                </c:pt>
                <c:pt idx="11">
                  <c:v>0.15912000000000001</c:v>
                </c:pt>
              </c:numCache>
            </c:numRef>
          </c:xVal>
          <c:yVal>
            <c:numRef>
              <c:f>'&lt;6 analysis'!$K$2:$K$13</c:f>
              <c:numCache>
                <c:formatCode>0.00</c:formatCode>
                <c:ptCount val="12"/>
                <c:pt idx="0">
                  <c:v>1.4328420000000001E-7</c:v>
                </c:pt>
                <c:pt idx="1">
                  <c:v>1.4052289999999999E-10</c:v>
                </c:pt>
                <c:pt idx="2">
                  <c:v>1.679909E-4</c:v>
                </c:pt>
                <c:pt idx="3">
                  <c:v>4.4574609999999999E-4</c:v>
                </c:pt>
                <c:pt idx="4">
                  <c:v>0</c:v>
                </c:pt>
                <c:pt idx="5">
                  <c:v>3.103406E-11</c:v>
                </c:pt>
                <c:pt idx="6">
                  <c:v>0</c:v>
                </c:pt>
                <c:pt idx="7">
                  <c:v>1.8008090000000001E-2</c:v>
                </c:pt>
                <c:pt idx="8">
                  <c:v>0</c:v>
                </c:pt>
                <c:pt idx="9">
                  <c:v>3.8742159999999998E-9</c:v>
                </c:pt>
                <c:pt idx="10">
                  <c:v>6.6468799999999998E-4</c:v>
                </c:pt>
                <c:pt idx="11">
                  <c:v>0.2003074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D-433A-8E88-297551745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40640"/>
        <c:axId val="2050338976"/>
      </c:scatterChart>
      <c:valAx>
        <c:axId val="205034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38976"/>
        <c:crosses val="autoZero"/>
        <c:crossBetween val="midCat"/>
      </c:valAx>
      <c:valAx>
        <c:axId val="20503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4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agreement v</a:t>
            </a:r>
            <a:r>
              <a:rPr lang="en-US" baseline="0"/>
              <a:t>. # scorers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505602528757473E-3"/>
                  <c:y val="0.10265283736084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(2)'!$C$2:$C$16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</c:numCache>
            </c:numRef>
          </c:xVal>
          <c:yVal>
            <c:numRef>
              <c:f>'analysis (2)'!$F$2:$F$16</c:f>
              <c:numCache>
                <c:formatCode>0%</c:formatCode>
                <c:ptCount val="15"/>
                <c:pt idx="0">
                  <c:v>0.94444439999999996</c:v>
                </c:pt>
                <c:pt idx="1">
                  <c:v>0.87301589999999996</c:v>
                </c:pt>
                <c:pt idx="2">
                  <c:v>0.9</c:v>
                </c:pt>
                <c:pt idx="3">
                  <c:v>0.85555559999999997</c:v>
                </c:pt>
                <c:pt idx="4">
                  <c:v>0.8</c:v>
                </c:pt>
                <c:pt idx="5">
                  <c:v>0.77976190000000001</c:v>
                </c:pt>
                <c:pt idx="6">
                  <c:v>0.77572019999999997</c:v>
                </c:pt>
                <c:pt idx="7">
                  <c:v>1</c:v>
                </c:pt>
                <c:pt idx="8">
                  <c:v>0.9</c:v>
                </c:pt>
                <c:pt idx="9">
                  <c:v>0.92272730000000003</c:v>
                </c:pt>
                <c:pt idx="10">
                  <c:v>0.77777779999999996</c:v>
                </c:pt>
                <c:pt idx="11">
                  <c:v>0.92539680000000002</c:v>
                </c:pt>
                <c:pt idx="12">
                  <c:v>0.8513889</c:v>
                </c:pt>
                <c:pt idx="13">
                  <c:v>0.85</c:v>
                </c:pt>
                <c:pt idx="14">
                  <c:v>0.64444440000000003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5-4F39-885F-A913AF7BD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44832"/>
        <c:axId val="310956480"/>
      </c:scatterChart>
      <c:valAx>
        <c:axId val="31094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56480"/>
        <c:crosses val="autoZero"/>
        <c:crossBetween val="midCat"/>
      </c:valAx>
      <c:valAx>
        <c:axId val="3109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4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agreement v. # outcome-interventions</a:t>
            </a:r>
          </a:p>
        </c:rich>
      </c:tx>
      <c:layout>
        <c:manualLayout>
          <c:xMode val="edge"/>
          <c:yMode val="edge"/>
          <c:x val="0.1516009378230069"/>
          <c:y val="4.7863247863247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(2)'!$D$2:$D$16</c:f>
              <c:numCache>
                <c:formatCode>General</c:formatCode>
                <c:ptCount val="15"/>
                <c:pt idx="0">
                  <c:v>16</c:v>
                </c:pt>
                <c:pt idx="1">
                  <c:v>21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9</c:v>
                </c:pt>
                <c:pt idx="7">
                  <c:v>4</c:v>
                </c:pt>
                <c:pt idx="8">
                  <c:v>20</c:v>
                </c:pt>
                <c:pt idx="9">
                  <c:v>33</c:v>
                </c:pt>
                <c:pt idx="10">
                  <c:v>5</c:v>
                </c:pt>
                <c:pt idx="11">
                  <c:v>70</c:v>
                </c:pt>
                <c:pt idx="12">
                  <c:v>20</c:v>
                </c:pt>
                <c:pt idx="13">
                  <c:v>9</c:v>
                </c:pt>
                <c:pt idx="14">
                  <c:v>2</c:v>
                </c:pt>
              </c:numCache>
            </c:numRef>
          </c:xVal>
          <c:yVal>
            <c:numRef>
              <c:f>'analysis (2)'!$F$2:$F$16</c:f>
              <c:numCache>
                <c:formatCode>0%</c:formatCode>
                <c:ptCount val="15"/>
                <c:pt idx="0">
                  <c:v>0.94444439999999996</c:v>
                </c:pt>
                <c:pt idx="1">
                  <c:v>0.87301589999999996</c:v>
                </c:pt>
                <c:pt idx="2">
                  <c:v>0.9</c:v>
                </c:pt>
                <c:pt idx="3">
                  <c:v>0.85555559999999997</c:v>
                </c:pt>
                <c:pt idx="4">
                  <c:v>0.8</c:v>
                </c:pt>
                <c:pt idx="5">
                  <c:v>0.77976190000000001</c:v>
                </c:pt>
                <c:pt idx="6">
                  <c:v>0.77572019999999997</c:v>
                </c:pt>
                <c:pt idx="7">
                  <c:v>1</c:v>
                </c:pt>
                <c:pt idx="8">
                  <c:v>0.9</c:v>
                </c:pt>
                <c:pt idx="9">
                  <c:v>0.92272730000000003</c:v>
                </c:pt>
                <c:pt idx="10">
                  <c:v>0.77777779999999996</c:v>
                </c:pt>
                <c:pt idx="11">
                  <c:v>0.92539680000000002</c:v>
                </c:pt>
                <c:pt idx="12">
                  <c:v>0.8513889</c:v>
                </c:pt>
                <c:pt idx="13">
                  <c:v>0.85</c:v>
                </c:pt>
                <c:pt idx="14">
                  <c:v>0.64444440000000003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C-449B-BF36-045EFCD9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76224"/>
        <c:axId val="353170816"/>
      </c:scatterChart>
      <c:valAx>
        <c:axId val="3531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70816"/>
        <c:crosses val="autoZero"/>
        <c:crossBetween val="midCat"/>
      </c:valAx>
      <c:valAx>
        <c:axId val="3531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p-value v. # scorers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071303587051618E-3"/>
                  <c:y val="-7.7945465150189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(2)'!$C$2:$C$16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</c:numCache>
            </c:numRef>
          </c:xVal>
          <c:yVal>
            <c:numRef>
              <c:f>'analysis (2)'!$K$2:$K$16</c:f>
              <c:numCache>
                <c:formatCode>0.00E+00</c:formatCode>
                <c:ptCount val="15"/>
                <c:pt idx="0">
                  <c:v>1.4328420000000001E-7</c:v>
                </c:pt>
                <c:pt idx="1">
                  <c:v>1.4052289999999999E-10</c:v>
                </c:pt>
                <c:pt idx="2">
                  <c:v>1.679909E-4</c:v>
                </c:pt>
                <c:pt idx="3">
                  <c:v>4.4574609999999999E-4</c:v>
                </c:pt>
                <c:pt idx="4">
                  <c:v>3.2875920000000002E-3</c:v>
                </c:pt>
                <c:pt idx="5">
                  <c:v>6.9686020000000001E-6</c:v>
                </c:pt>
                <c:pt idx="6">
                  <c:v>1.7758049999999998E-5</c:v>
                </c:pt>
                <c:pt idx="7" formatCode="0.00">
                  <c:v>0</c:v>
                </c:pt>
                <c:pt idx="8">
                  <c:v>3.103406E-11</c:v>
                </c:pt>
                <c:pt idx="9">
                  <c:v>0</c:v>
                </c:pt>
                <c:pt idx="10">
                  <c:v>1.8008090000000001E-2</c:v>
                </c:pt>
                <c:pt idx="11" formatCode="0.00">
                  <c:v>0</c:v>
                </c:pt>
                <c:pt idx="12">
                  <c:v>3.8742159999999998E-9</c:v>
                </c:pt>
                <c:pt idx="13">
                  <c:v>6.6468799999999998E-4</c:v>
                </c:pt>
                <c:pt idx="14" formatCode="0.00">
                  <c:v>0.2003074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5-49D1-B38C-7E0932B82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107280"/>
        <c:axId val="1914105200"/>
      </c:scatterChart>
      <c:valAx>
        <c:axId val="19141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05200"/>
        <c:crosses val="autoZero"/>
        <c:crossBetween val="midCat"/>
      </c:valAx>
      <c:valAx>
        <c:axId val="19141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agreement v. # outcome-interventions</a:t>
            </a:r>
          </a:p>
        </c:rich>
      </c:tx>
      <c:layout>
        <c:manualLayout>
          <c:xMode val="edge"/>
          <c:yMode val="edge"/>
          <c:x val="0.1516009378230069"/>
          <c:y val="4.7863247863247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analysis!$C$2:$C$16</c:f>
              <c:numCache>
                <c:formatCode>General</c:formatCode>
                <c:ptCount val="15"/>
                <c:pt idx="0">
                  <c:v>16</c:v>
                </c:pt>
                <c:pt idx="1">
                  <c:v>21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9</c:v>
                </c:pt>
                <c:pt idx="7">
                  <c:v>4</c:v>
                </c:pt>
                <c:pt idx="8">
                  <c:v>20</c:v>
                </c:pt>
                <c:pt idx="9">
                  <c:v>33</c:v>
                </c:pt>
                <c:pt idx="10">
                  <c:v>5</c:v>
                </c:pt>
                <c:pt idx="11">
                  <c:v>70</c:v>
                </c:pt>
                <c:pt idx="12">
                  <c:v>20</c:v>
                </c:pt>
                <c:pt idx="13">
                  <c:v>9</c:v>
                </c:pt>
                <c:pt idx="14">
                  <c:v>2</c:v>
                </c:pt>
              </c:numCache>
            </c:numRef>
          </c:xVal>
          <c:yVal>
            <c:numRef>
              <c:f>analysis!$E$2:$E$16</c:f>
              <c:numCache>
                <c:formatCode>General</c:formatCode>
                <c:ptCount val="15"/>
                <c:pt idx="0">
                  <c:v>0.94444439999999996</c:v>
                </c:pt>
                <c:pt idx="1">
                  <c:v>0.87301589999999996</c:v>
                </c:pt>
                <c:pt idx="2">
                  <c:v>0.9</c:v>
                </c:pt>
                <c:pt idx="3">
                  <c:v>0.85555559999999997</c:v>
                </c:pt>
                <c:pt idx="4">
                  <c:v>0.8</c:v>
                </c:pt>
                <c:pt idx="5">
                  <c:v>0.77976190000000001</c:v>
                </c:pt>
                <c:pt idx="6">
                  <c:v>0.77572019999999997</c:v>
                </c:pt>
                <c:pt idx="7">
                  <c:v>1</c:v>
                </c:pt>
                <c:pt idx="8">
                  <c:v>0.9</c:v>
                </c:pt>
                <c:pt idx="9">
                  <c:v>0.92272730000000003</c:v>
                </c:pt>
                <c:pt idx="10">
                  <c:v>0.77777779999999996</c:v>
                </c:pt>
                <c:pt idx="11">
                  <c:v>0.92539680000000002</c:v>
                </c:pt>
                <c:pt idx="12">
                  <c:v>0.8513889</c:v>
                </c:pt>
                <c:pt idx="13">
                  <c:v>0.85</c:v>
                </c:pt>
                <c:pt idx="14">
                  <c:v>0.64444440000000003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C8-4E45-9625-6CA1B16C4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76224"/>
        <c:axId val="353170816"/>
      </c:scatterChart>
      <c:valAx>
        <c:axId val="3531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70816"/>
        <c:crosses val="autoZero"/>
        <c:crossBetween val="midCat"/>
      </c:valAx>
      <c:valAx>
        <c:axId val="3531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value</a:t>
            </a:r>
            <a:r>
              <a:rPr lang="en-US" baseline="0"/>
              <a:t> v. # pairs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640857392825899E-3"/>
                  <c:y val="-0.159545421405657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(2)'!$D$2:$D$16</c:f>
              <c:numCache>
                <c:formatCode>General</c:formatCode>
                <c:ptCount val="15"/>
                <c:pt idx="0">
                  <c:v>16</c:v>
                </c:pt>
                <c:pt idx="1">
                  <c:v>21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9</c:v>
                </c:pt>
                <c:pt idx="7">
                  <c:v>4</c:v>
                </c:pt>
                <c:pt idx="8">
                  <c:v>20</c:v>
                </c:pt>
                <c:pt idx="9">
                  <c:v>33</c:v>
                </c:pt>
                <c:pt idx="10">
                  <c:v>5</c:v>
                </c:pt>
                <c:pt idx="11">
                  <c:v>70</c:v>
                </c:pt>
                <c:pt idx="12">
                  <c:v>20</c:v>
                </c:pt>
                <c:pt idx="13">
                  <c:v>9</c:v>
                </c:pt>
                <c:pt idx="14">
                  <c:v>2</c:v>
                </c:pt>
              </c:numCache>
            </c:numRef>
          </c:xVal>
          <c:yVal>
            <c:numRef>
              <c:f>'analysis (2)'!$K$2:$K$16</c:f>
              <c:numCache>
                <c:formatCode>0.00E+00</c:formatCode>
                <c:ptCount val="15"/>
                <c:pt idx="0">
                  <c:v>1.4328420000000001E-7</c:v>
                </c:pt>
                <c:pt idx="1">
                  <c:v>1.4052289999999999E-10</c:v>
                </c:pt>
                <c:pt idx="2">
                  <c:v>1.679909E-4</c:v>
                </c:pt>
                <c:pt idx="3">
                  <c:v>4.4574609999999999E-4</c:v>
                </c:pt>
                <c:pt idx="4">
                  <c:v>3.2875920000000002E-3</c:v>
                </c:pt>
                <c:pt idx="5">
                  <c:v>6.9686020000000001E-6</c:v>
                </c:pt>
                <c:pt idx="6">
                  <c:v>1.7758049999999998E-5</c:v>
                </c:pt>
                <c:pt idx="7" formatCode="0.00">
                  <c:v>0</c:v>
                </c:pt>
                <c:pt idx="8">
                  <c:v>3.103406E-11</c:v>
                </c:pt>
                <c:pt idx="9">
                  <c:v>0</c:v>
                </c:pt>
                <c:pt idx="10">
                  <c:v>1.8008090000000001E-2</c:v>
                </c:pt>
                <c:pt idx="11" formatCode="0.00">
                  <c:v>0</c:v>
                </c:pt>
                <c:pt idx="12">
                  <c:v>3.8742159999999998E-9</c:v>
                </c:pt>
                <c:pt idx="13">
                  <c:v>6.6468799999999998E-4</c:v>
                </c:pt>
                <c:pt idx="14" formatCode="0.00">
                  <c:v>0.2003074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3C-4DAE-A35D-F1B975D26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84912"/>
        <c:axId val="77124496"/>
      </c:scatterChart>
      <c:valAx>
        <c:axId val="4092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4496"/>
        <c:crosses val="autoZero"/>
        <c:crossBetween val="midCat"/>
      </c:valAx>
      <c:valAx>
        <c:axId val="771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agreement v. AC2</a:t>
            </a:r>
            <a:r>
              <a:rPr lang="en-US" baseline="0"/>
              <a:t> coefficient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(2)'!$F$2:$F$16</c:f>
              <c:numCache>
                <c:formatCode>0%</c:formatCode>
                <c:ptCount val="15"/>
                <c:pt idx="0">
                  <c:v>0.94444439999999996</c:v>
                </c:pt>
                <c:pt idx="1">
                  <c:v>0.87301589999999996</c:v>
                </c:pt>
                <c:pt idx="2">
                  <c:v>0.9</c:v>
                </c:pt>
                <c:pt idx="3">
                  <c:v>0.85555559999999997</c:v>
                </c:pt>
                <c:pt idx="4">
                  <c:v>0.8</c:v>
                </c:pt>
                <c:pt idx="5">
                  <c:v>0.77976190000000001</c:v>
                </c:pt>
                <c:pt idx="6">
                  <c:v>0.77572019999999997</c:v>
                </c:pt>
                <c:pt idx="7">
                  <c:v>1</c:v>
                </c:pt>
                <c:pt idx="8">
                  <c:v>0.9</c:v>
                </c:pt>
                <c:pt idx="9">
                  <c:v>0.92272730000000003</c:v>
                </c:pt>
                <c:pt idx="10">
                  <c:v>0.77777779999999996</c:v>
                </c:pt>
                <c:pt idx="11">
                  <c:v>0.92539680000000002</c:v>
                </c:pt>
                <c:pt idx="12">
                  <c:v>0.8513889</c:v>
                </c:pt>
                <c:pt idx="13">
                  <c:v>0.85</c:v>
                </c:pt>
                <c:pt idx="14">
                  <c:v>0.64444440000000003</c:v>
                </c:pt>
              </c:numCache>
            </c:numRef>
          </c:xVal>
          <c:yVal>
            <c:numRef>
              <c:f>'analysis (2)'!$H$2:$H$16</c:f>
              <c:numCache>
                <c:formatCode>General</c:formatCode>
                <c:ptCount val="15"/>
                <c:pt idx="0">
                  <c:v>0.88683000000000001</c:v>
                </c:pt>
                <c:pt idx="1">
                  <c:v>0.73973</c:v>
                </c:pt>
                <c:pt idx="2">
                  <c:v>0.80530000000000002</c:v>
                </c:pt>
                <c:pt idx="3">
                  <c:v>0.71009999999999995</c:v>
                </c:pt>
                <c:pt idx="4">
                  <c:v>0.56259000000000003</c:v>
                </c:pt>
                <c:pt idx="5">
                  <c:v>0.46673999999999999</c:v>
                </c:pt>
                <c:pt idx="6">
                  <c:v>0.52800000000000002</c:v>
                </c:pt>
                <c:pt idx="7">
                  <c:v>1</c:v>
                </c:pt>
                <c:pt idx="8">
                  <c:v>0.80913999999999997</c:v>
                </c:pt>
                <c:pt idx="9">
                  <c:v>0.80576999999999999</c:v>
                </c:pt>
                <c:pt idx="10">
                  <c:v>0.41003000000000001</c:v>
                </c:pt>
                <c:pt idx="11">
                  <c:v>0.8306</c:v>
                </c:pt>
                <c:pt idx="12">
                  <c:v>0.63385999999999998</c:v>
                </c:pt>
                <c:pt idx="13">
                  <c:v>0.61338999999999999</c:v>
                </c:pt>
                <c:pt idx="14">
                  <c:v>0.15912000000000001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247-ADDC-F1B986F5E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84512"/>
        <c:axId val="1444386176"/>
      </c:scatterChart>
      <c:valAx>
        <c:axId val="14443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6176"/>
        <c:crosses val="autoZero"/>
        <c:crossBetween val="midCat"/>
      </c:valAx>
      <c:valAx>
        <c:axId val="14443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scorers vs AC2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53105861767279E-3"/>
                  <c:y val="0.14053113152522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(2)'!$C$2:$C$16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</c:numCache>
            </c:numRef>
          </c:xVal>
          <c:yVal>
            <c:numRef>
              <c:f>'analysis (2)'!$H$2:$H$16</c:f>
              <c:numCache>
                <c:formatCode>General</c:formatCode>
                <c:ptCount val="15"/>
                <c:pt idx="0">
                  <c:v>0.88683000000000001</c:v>
                </c:pt>
                <c:pt idx="1">
                  <c:v>0.73973</c:v>
                </c:pt>
                <c:pt idx="2">
                  <c:v>0.80530000000000002</c:v>
                </c:pt>
                <c:pt idx="3">
                  <c:v>0.71009999999999995</c:v>
                </c:pt>
                <c:pt idx="4">
                  <c:v>0.56259000000000003</c:v>
                </c:pt>
                <c:pt idx="5">
                  <c:v>0.46673999999999999</c:v>
                </c:pt>
                <c:pt idx="6">
                  <c:v>0.52800000000000002</c:v>
                </c:pt>
                <c:pt idx="7">
                  <c:v>1</c:v>
                </c:pt>
                <c:pt idx="8">
                  <c:v>0.80913999999999997</c:v>
                </c:pt>
                <c:pt idx="9">
                  <c:v>0.80576999999999999</c:v>
                </c:pt>
                <c:pt idx="10">
                  <c:v>0.41003000000000001</c:v>
                </c:pt>
                <c:pt idx="11">
                  <c:v>0.8306</c:v>
                </c:pt>
                <c:pt idx="12">
                  <c:v>0.63385999999999998</c:v>
                </c:pt>
                <c:pt idx="13">
                  <c:v>0.61338999999999999</c:v>
                </c:pt>
                <c:pt idx="14">
                  <c:v>0.15912000000000001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E-4500-864D-FFAFB93FD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56912"/>
        <c:axId val="244857744"/>
      </c:scatterChart>
      <c:valAx>
        <c:axId val="24485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57744"/>
        <c:crosses val="autoZero"/>
        <c:crossBetween val="midCat"/>
      </c:valAx>
      <c:valAx>
        <c:axId val="2448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5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AC2 coefficient v. # pairs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(2)'!$D$2:$D$16</c:f>
              <c:numCache>
                <c:formatCode>General</c:formatCode>
                <c:ptCount val="15"/>
                <c:pt idx="0">
                  <c:v>16</c:v>
                </c:pt>
                <c:pt idx="1">
                  <c:v>21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9</c:v>
                </c:pt>
                <c:pt idx="7">
                  <c:v>4</c:v>
                </c:pt>
                <c:pt idx="8">
                  <c:v>20</c:v>
                </c:pt>
                <c:pt idx="9">
                  <c:v>33</c:v>
                </c:pt>
                <c:pt idx="10">
                  <c:v>5</c:v>
                </c:pt>
                <c:pt idx="11">
                  <c:v>70</c:v>
                </c:pt>
                <c:pt idx="12">
                  <c:v>20</c:v>
                </c:pt>
                <c:pt idx="13">
                  <c:v>9</c:v>
                </c:pt>
                <c:pt idx="14">
                  <c:v>2</c:v>
                </c:pt>
              </c:numCache>
            </c:numRef>
          </c:xVal>
          <c:yVal>
            <c:numRef>
              <c:f>'analysis (2)'!$H$2:$H$16</c:f>
              <c:numCache>
                <c:formatCode>General</c:formatCode>
                <c:ptCount val="15"/>
                <c:pt idx="0">
                  <c:v>0.88683000000000001</c:v>
                </c:pt>
                <c:pt idx="1">
                  <c:v>0.73973</c:v>
                </c:pt>
                <c:pt idx="2">
                  <c:v>0.80530000000000002</c:v>
                </c:pt>
                <c:pt idx="3">
                  <c:v>0.71009999999999995</c:v>
                </c:pt>
                <c:pt idx="4">
                  <c:v>0.56259000000000003</c:v>
                </c:pt>
                <c:pt idx="5">
                  <c:v>0.46673999999999999</c:v>
                </c:pt>
                <c:pt idx="6">
                  <c:v>0.52800000000000002</c:v>
                </c:pt>
                <c:pt idx="7">
                  <c:v>1</c:v>
                </c:pt>
                <c:pt idx="8">
                  <c:v>0.80913999999999997</c:v>
                </c:pt>
                <c:pt idx="9">
                  <c:v>0.80576999999999999</c:v>
                </c:pt>
                <c:pt idx="10">
                  <c:v>0.41003000000000001</c:v>
                </c:pt>
                <c:pt idx="11">
                  <c:v>0.8306</c:v>
                </c:pt>
                <c:pt idx="12">
                  <c:v>0.63385999999999998</c:v>
                </c:pt>
                <c:pt idx="13">
                  <c:v>0.61338999999999999</c:v>
                </c:pt>
                <c:pt idx="14">
                  <c:v>0.15912000000000001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F-4A3F-841A-F0FC0B3F9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32544"/>
        <c:axId val="1821530048"/>
      </c:scatterChart>
      <c:valAx>
        <c:axId val="18215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30048"/>
        <c:crosses val="autoZero"/>
        <c:crossBetween val="midCat"/>
      </c:valAx>
      <c:valAx>
        <c:axId val="18215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3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value v. AC2</a:t>
            </a:r>
          </a:p>
        </c:rich>
      </c:tx>
      <c:layout>
        <c:manualLayout>
          <c:xMode val="edge"/>
          <c:yMode val="edge"/>
          <c:x val="0.3258054214833806"/>
          <c:y val="5.4127198917456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(2)'!$H$2:$H$16</c:f>
              <c:numCache>
                <c:formatCode>General</c:formatCode>
                <c:ptCount val="15"/>
                <c:pt idx="0">
                  <c:v>0.88683000000000001</c:v>
                </c:pt>
                <c:pt idx="1">
                  <c:v>0.73973</c:v>
                </c:pt>
                <c:pt idx="2">
                  <c:v>0.80530000000000002</c:v>
                </c:pt>
                <c:pt idx="3">
                  <c:v>0.71009999999999995</c:v>
                </c:pt>
                <c:pt idx="4">
                  <c:v>0.56259000000000003</c:v>
                </c:pt>
                <c:pt idx="5">
                  <c:v>0.46673999999999999</c:v>
                </c:pt>
                <c:pt idx="6">
                  <c:v>0.52800000000000002</c:v>
                </c:pt>
                <c:pt idx="7">
                  <c:v>1</c:v>
                </c:pt>
                <c:pt idx="8">
                  <c:v>0.80913999999999997</c:v>
                </c:pt>
                <c:pt idx="9">
                  <c:v>0.80576999999999999</c:v>
                </c:pt>
                <c:pt idx="10">
                  <c:v>0.41003000000000001</c:v>
                </c:pt>
                <c:pt idx="11">
                  <c:v>0.8306</c:v>
                </c:pt>
                <c:pt idx="12">
                  <c:v>0.63385999999999998</c:v>
                </c:pt>
                <c:pt idx="13">
                  <c:v>0.61338999999999999</c:v>
                </c:pt>
                <c:pt idx="14">
                  <c:v>0.15912000000000001</c:v>
                </c:pt>
              </c:numCache>
            </c:numRef>
          </c:xVal>
          <c:yVal>
            <c:numRef>
              <c:f>'analysis (2)'!$K$2:$K$16</c:f>
              <c:numCache>
                <c:formatCode>0.00E+00</c:formatCode>
                <c:ptCount val="15"/>
                <c:pt idx="0">
                  <c:v>1.4328420000000001E-7</c:v>
                </c:pt>
                <c:pt idx="1">
                  <c:v>1.4052289999999999E-10</c:v>
                </c:pt>
                <c:pt idx="2">
                  <c:v>1.679909E-4</c:v>
                </c:pt>
                <c:pt idx="3">
                  <c:v>4.4574609999999999E-4</c:v>
                </c:pt>
                <c:pt idx="4">
                  <c:v>3.2875920000000002E-3</c:v>
                </c:pt>
                <c:pt idx="5">
                  <c:v>6.9686020000000001E-6</c:v>
                </c:pt>
                <c:pt idx="6">
                  <c:v>1.7758049999999998E-5</c:v>
                </c:pt>
                <c:pt idx="7" formatCode="0.00">
                  <c:v>0</c:v>
                </c:pt>
                <c:pt idx="8">
                  <c:v>3.103406E-11</c:v>
                </c:pt>
                <c:pt idx="9">
                  <c:v>0</c:v>
                </c:pt>
                <c:pt idx="10">
                  <c:v>1.8008090000000001E-2</c:v>
                </c:pt>
                <c:pt idx="11" formatCode="0.00">
                  <c:v>0</c:v>
                </c:pt>
                <c:pt idx="12">
                  <c:v>3.8742159999999998E-9</c:v>
                </c:pt>
                <c:pt idx="13">
                  <c:v>6.6468799999999998E-4</c:v>
                </c:pt>
                <c:pt idx="14" formatCode="0.00">
                  <c:v>0.2003074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5-4DE4-A0B8-F9466A263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40640"/>
        <c:axId val="2050338976"/>
      </c:scatterChart>
      <c:valAx>
        <c:axId val="205034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38976"/>
        <c:crosses val="autoZero"/>
        <c:crossBetween val="midCat"/>
      </c:valAx>
      <c:valAx>
        <c:axId val="20503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4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agreement v. # pairs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'analysis (2)'!$D$2:$D$16</c:f>
              <c:numCache>
                <c:formatCode>General</c:formatCode>
                <c:ptCount val="15"/>
                <c:pt idx="0">
                  <c:v>16</c:v>
                </c:pt>
                <c:pt idx="1">
                  <c:v>21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9</c:v>
                </c:pt>
                <c:pt idx="7">
                  <c:v>4</c:v>
                </c:pt>
                <c:pt idx="8">
                  <c:v>20</c:v>
                </c:pt>
                <c:pt idx="9">
                  <c:v>33</c:v>
                </c:pt>
                <c:pt idx="10">
                  <c:v>5</c:v>
                </c:pt>
                <c:pt idx="11">
                  <c:v>70</c:v>
                </c:pt>
                <c:pt idx="12">
                  <c:v>20</c:v>
                </c:pt>
                <c:pt idx="13">
                  <c:v>9</c:v>
                </c:pt>
                <c:pt idx="14">
                  <c:v>2</c:v>
                </c:pt>
              </c:numCache>
            </c:numRef>
          </c:xVal>
          <c:yVal>
            <c:numRef>
              <c:f>'analysis (2)'!$E$2:$E$16</c:f>
            </c:numRef>
          </c:yVal>
          <c:smooth val="0"/>
          <c:extLst>
            <c:ext xmlns:c16="http://schemas.microsoft.com/office/drawing/2014/chart" uri="{C3380CC4-5D6E-409C-BE32-E72D297353CC}">
              <c16:uniqueId val="{00000000-40D9-4D39-9CCB-E80F10701DA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'analysis (2)'!$D$2:$D$16</c:f>
              <c:numCache>
                <c:formatCode>General</c:formatCode>
                <c:ptCount val="15"/>
                <c:pt idx="0">
                  <c:v>16</c:v>
                </c:pt>
                <c:pt idx="1">
                  <c:v>21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9</c:v>
                </c:pt>
                <c:pt idx="7">
                  <c:v>4</c:v>
                </c:pt>
                <c:pt idx="8">
                  <c:v>20</c:v>
                </c:pt>
                <c:pt idx="9">
                  <c:v>33</c:v>
                </c:pt>
                <c:pt idx="10">
                  <c:v>5</c:v>
                </c:pt>
                <c:pt idx="11">
                  <c:v>70</c:v>
                </c:pt>
                <c:pt idx="12">
                  <c:v>20</c:v>
                </c:pt>
                <c:pt idx="13">
                  <c:v>9</c:v>
                </c:pt>
                <c:pt idx="14">
                  <c:v>2</c:v>
                </c:pt>
              </c:numCache>
            </c:numRef>
          </c:xVal>
          <c:yVal>
            <c:numRef>
              <c:f>'analysis (2)'!$F$2:$F$16</c:f>
              <c:numCache>
                <c:formatCode>0%</c:formatCode>
                <c:ptCount val="15"/>
                <c:pt idx="0">
                  <c:v>0.94444439999999996</c:v>
                </c:pt>
                <c:pt idx="1">
                  <c:v>0.87301589999999996</c:v>
                </c:pt>
                <c:pt idx="2">
                  <c:v>0.9</c:v>
                </c:pt>
                <c:pt idx="3">
                  <c:v>0.85555559999999997</c:v>
                </c:pt>
                <c:pt idx="4">
                  <c:v>0.8</c:v>
                </c:pt>
                <c:pt idx="5">
                  <c:v>0.77976190000000001</c:v>
                </c:pt>
                <c:pt idx="6">
                  <c:v>0.77572019999999997</c:v>
                </c:pt>
                <c:pt idx="7">
                  <c:v>1</c:v>
                </c:pt>
                <c:pt idx="8">
                  <c:v>0.9</c:v>
                </c:pt>
                <c:pt idx="9">
                  <c:v>0.92272730000000003</c:v>
                </c:pt>
                <c:pt idx="10">
                  <c:v>0.77777779999999996</c:v>
                </c:pt>
                <c:pt idx="11">
                  <c:v>0.92539680000000002</c:v>
                </c:pt>
                <c:pt idx="12">
                  <c:v>0.8513889</c:v>
                </c:pt>
                <c:pt idx="13">
                  <c:v>0.85</c:v>
                </c:pt>
                <c:pt idx="14">
                  <c:v>0.64444440000000003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9-4D39-9CCB-E80F1070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94560"/>
        <c:axId val="576191232"/>
      </c:scatterChart>
      <c:valAx>
        <c:axId val="5761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91232"/>
        <c:crosses val="autoZero"/>
        <c:crossBetween val="midCat"/>
      </c:valAx>
      <c:valAx>
        <c:axId val="5761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9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p-value v. # scorers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071303587051618E-3"/>
                  <c:y val="-7.7945465150189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analysis!$B$2:$B$16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</c:numCache>
            </c:numRef>
          </c:xVal>
          <c:yVal>
            <c:numRef>
              <c:f>analysis!$J$2:$J$16</c:f>
              <c:numCache>
                <c:formatCode>0.00</c:formatCode>
                <c:ptCount val="15"/>
                <c:pt idx="0">
                  <c:v>1.4328420000000001E-7</c:v>
                </c:pt>
                <c:pt idx="1">
                  <c:v>1.4052289999999999E-10</c:v>
                </c:pt>
                <c:pt idx="2">
                  <c:v>1.679909E-4</c:v>
                </c:pt>
                <c:pt idx="3">
                  <c:v>4.4574609999999999E-4</c:v>
                </c:pt>
                <c:pt idx="4">
                  <c:v>3.2875920000000002E-3</c:v>
                </c:pt>
                <c:pt idx="5">
                  <c:v>6.9686020000000001E-6</c:v>
                </c:pt>
                <c:pt idx="6">
                  <c:v>1.7758049999999998E-5</c:v>
                </c:pt>
                <c:pt idx="7">
                  <c:v>0</c:v>
                </c:pt>
                <c:pt idx="8">
                  <c:v>3.103406E-11</c:v>
                </c:pt>
                <c:pt idx="9">
                  <c:v>0</c:v>
                </c:pt>
                <c:pt idx="10">
                  <c:v>1.8008090000000001E-2</c:v>
                </c:pt>
                <c:pt idx="11">
                  <c:v>0</c:v>
                </c:pt>
                <c:pt idx="12">
                  <c:v>3.8742159999999998E-9</c:v>
                </c:pt>
                <c:pt idx="13">
                  <c:v>6.6468799999999998E-4</c:v>
                </c:pt>
                <c:pt idx="14">
                  <c:v>0.2003074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3-4812-9F43-26FACC039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107280"/>
        <c:axId val="1914105200"/>
      </c:scatterChart>
      <c:valAx>
        <c:axId val="191410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05200"/>
        <c:crosses val="autoZero"/>
        <c:crossBetween val="midCat"/>
      </c:valAx>
      <c:valAx>
        <c:axId val="19141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10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value</a:t>
            </a:r>
            <a:r>
              <a:rPr lang="en-US" baseline="0"/>
              <a:t> v. # pairs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640857392825899E-3"/>
                  <c:y val="-0.159545421405657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analysis!$C$2:$C$16</c:f>
              <c:numCache>
                <c:formatCode>General</c:formatCode>
                <c:ptCount val="15"/>
                <c:pt idx="0">
                  <c:v>16</c:v>
                </c:pt>
                <c:pt idx="1">
                  <c:v>21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9</c:v>
                </c:pt>
                <c:pt idx="7">
                  <c:v>4</c:v>
                </c:pt>
                <c:pt idx="8">
                  <c:v>20</c:v>
                </c:pt>
                <c:pt idx="9">
                  <c:v>33</c:v>
                </c:pt>
                <c:pt idx="10">
                  <c:v>5</c:v>
                </c:pt>
                <c:pt idx="11">
                  <c:v>70</c:v>
                </c:pt>
                <c:pt idx="12">
                  <c:v>20</c:v>
                </c:pt>
                <c:pt idx="13">
                  <c:v>9</c:v>
                </c:pt>
                <c:pt idx="14">
                  <c:v>2</c:v>
                </c:pt>
              </c:numCache>
            </c:numRef>
          </c:xVal>
          <c:yVal>
            <c:numRef>
              <c:f>analysis!$J$2:$J$16</c:f>
              <c:numCache>
                <c:formatCode>0.00</c:formatCode>
                <c:ptCount val="15"/>
                <c:pt idx="0">
                  <c:v>1.4328420000000001E-7</c:v>
                </c:pt>
                <c:pt idx="1">
                  <c:v>1.4052289999999999E-10</c:v>
                </c:pt>
                <c:pt idx="2">
                  <c:v>1.679909E-4</c:v>
                </c:pt>
                <c:pt idx="3">
                  <c:v>4.4574609999999999E-4</c:v>
                </c:pt>
                <c:pt idx="4">
                  <c:v>3.2875920000000002E-3</c:v>
                </c:pt>
                <c:pt idx="5">
                  <c:v>6.9686020000000001E-6</c:v>
                </c:pt>
                <c:pt idx="6">
                  <c:v>1.7758049999999998E-5</c:v>
                </c:pt>
                <c:pt idx="7">
                  <c:v>0</c:v>
                </c:pt>
                <c:pt idx="8">
                  <c:v>3.103406E-11</c:v>
                </c:pt>
                <c:pt idx="9">
                  <c:v>0</c:v>
                </c:pt>
                <c:pt idx="10">
                  <c:v>1.8008090000000001E-2</c:v>
                </c:pt>
                <c:pt idx="11">
                  <c:v>0</c:v>
                </c:pt>
                <c:pt idx="12">
                  <c:v>3.8742159999999998E-9</c:v>
                </c:pt>
                <c:pt idx="13">
                  <c:v>6.6468799999999998E-4</c:v>
                </c:pt>
                <c:pt idx="14">
                  <c:v>0.2003074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71-450E-B680-411F2B87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84912"/>
        <c:axId val="77124496"/>
      </c:scatterChart>
      <c:valAx>
        <c:axId val="4092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4496"/>
        <c:crosses val="autoZero"/>
        <c:crossBetween val="midCat"/>
      </c:valAx>
      <c:valAx>
        <c:axId val="771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8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agreement v. AC2</a:t>
            </a:r>
            <a:r>
              <a:rPr lang="en-US" baseline="0"/>
              <a:t> coefficient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analysis!$E$2:$E$16</c:f>
              <c:numCache>
                <c:formatCode>General</c:formatCode>
                <c:ptCount val="15"/>
                <c:pt idx="0">
                  <c:v>0.94444439999999996</c:v>
                </c:pt>
                <c:pt idx="1">
                  <c:v>0.87301589999999996</c:v>
                </c:pt>
                <c:pt idx="2">
                  <c:v>0.9</c:v>
                </c:pt>
                <c:pt idx="3">
                  <c:v>0.85555559999999997</c:v>
                </c:pt>
                <c:pt idx="4">
                  <c:v>0.8</c:v>
                </c:pt>
                <c:pt idx="5">
                  <c:v>0.77976190000000001</c:v>
                </c:pt>
                <c:pt idx="6">
                  <c:v>0.77572019999999997</c:v>
                </c:pt>
                <c:pt idx="7">
                  <c:v>1</c:v>
                </c:pt>
                <c:pt idx="8">
                  <c:v>0.9</c:v>
                </c:pt>
                <c:pt idx="9">
                  <c:v>0.92272730000000003</c:v>
                </c:pt>
                <c:pt idx="10">
                  <c:v>0.77777779999999996</c:v>
                </c:pt>
                <c:pt idx="11">
                  <c:v>0.92539680000000002</c:v>
                </c:pt>
                <c:pt idx="12">
                  <c:v>0.8513889</c:v>
                </c:pt>
                <c:pt idx="13">
                  <c:v>0.85</c:v>
                </c:pt>
                <c:pt idx="14">
                  <c:v>0.64444440000000003</c:v>
                </c:pt>
              </c:numCache>
            </c:numRef>
          </c:xVal>
          <c:yVal>
            <c:numRef>
              <c:f>analysis!$G$2:$G$16</c:f>
              <c:numCache>
                <c:formatCode>General</c:formatCode>
                <c:ptCount val="15"/>
                <c:pt idx="0">
                  <c:v>0.88683000000000001</c:v>
                </c:pt>
                <c:pt idx="1">
                  <c:v>0.73973</c:v>
                </c:pt>
                <c:pt idx="2">
                  <c:v>0.80530000000000002</c:v>
                </c:pt>
                <c:pt idx="3">
                  <c:v>0.71009999999999995</c:v>
                </c:pt>
                <c:pt idx="4">
                  <c:v>0.56259000000000003</c:v>
                </c:pt>
                <c:pt idx="5">
                  <c:v>0.46673999999999999</c:v>
                </c:pt>
                <c:pt idx="6">
                  <c:v>0.52800000000000002</c:v>
                </c:pt>
                <c:pt idx="7">
                  <c:v>1</c:v>
                </c:pt>
                <c:pt idx="8">
                  <c:v>0.80913999999999997</c:v>
                </c:pt>
                <c:pt idx="9">
                  <c:v>0.80576999999999999</c:v>
                </c:pt>
                <c:pt idx="10">
                  <c:v>0.41003000000000001</c:v>
                </c:pt>
                <c:pt idx="11">
                  <c:v>0.8306</c:v>
                </c:pt>
                <c:pt idx="12">
                  <c:v>0.63385999999999998</c:v>
                </c:pt>
                <c:pt idx="13">
                  <c:v>0.61338999999999999</c:v>
                </c:pt>
                <c:pt idx="14">
                  <c:v>0.15912000000000001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8-4481-9C2D-E53386F3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384512"/>
        <c:axId val="1444386176"/>
      </c:scatterChart>
      <c:valAx>
        <c:axId val="14443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6176"/>
        <c:crosses val="autoZero"/>
        <c:crossBetween val="midCat"/>
      </c:valAx>
      <c:valAx>
        <c:axId val="14443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38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scorers vs AC2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53105861767279E-3"/>
                  <c:y val="0.14053113152522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analysis!$B$2:$B$16</c:f>
              <c:numCache>
                <c:formatCode>General</c:formatCode>
                <c:ptCount val="1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</c:numCache>
            </c:numRef>
          </c:xVal>
          <c:yVal>
            <c:numRef>
              <c:f>analysis!$G$2:$G$16</c:f>
              <c:numCache>
                <c:formatCode>General</c:formatCode>
                <c:ptCount val="15"/>
                <c:pt idx="0">
                  <c:v>0.88683000000000001</c:v>
                </c:pt>
                <c:pt idx="1">
                  <c:v>0.73973</c:v>
                </c:pt>
                <c:pt idx="2">
                  <c:v>0.80530000000000002</c:v>
                </c:pt>
                <c:pt idx="3">
                  <c:v>0.71009999999999995</c:v>
                </c:pt>
                <c:pt idx="4">
                  <c:v>0.56259000000000003</c:v>
                </c:pt>
                <c:pt idx="5">
                  <c:v>0.46673999999999999</c:v>
                </c:pt>
                <c:pt idx="6">
                  <c:v>0.52800000000000002</c:v>
                </c:pt>
                <c:pt idx="7">
                  <c:v>1</c:v>
                </c:pt>
                <c:pt idx="8">
                  <c:v>0.80913999999999997</c:v>
                </c:pt>
                <c:pt idx="9">
                  <c:v>0.80576999999999999</c:v>
                </c:pt>
                <c:pt idx="10">
                  <c:v>0.41003000000000001</c:v>
                </c:pt>
                <c:pt idx="11">
                  <c:v>0.8306</c:v>
                </c:pt>
                <c:pt idx="12">
                  <c:v>0.63385999999999998</c:v>
                </c:pt>
                <c:pt idx="13">
                  <c:v>0.61338999999999999</c:v>
                </c:pt>
                <c:pt idx="14">
                  <c:v>0.15912000000000001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A-49A0-9B63-35436B6DD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56912"/>
        <c:axId val="244857744"/>
      </c:scatterChart>
      <c:valAx>
        <c:axId val="24485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57744"/>
        <c:crosses val="autoZero"/>
        <c:crossBetween val="midCat"/>
      </c:valAx>
      <c:valAx>
        <c:axId val="2448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5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outcome-interventions</a:t>
            </a:r>
            <a:r>
              <a:rPr lang="en-US" baseline="0"/>
              <a:t> vs AC2 coefficient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analysis!$C$2:$C$16</c:f>
              <c:numCache>
                <c:formatCode>General</c:formatCode>
                <c:ptCount val="15"/>
                <c:pt idx="0">
                  <c:v>16</c:v>
                </c:pt>
                <c:pt idx="1">
                  <c:v>21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9</c:v>
                </c:pt>
                <c:pt idx="7">
                  <c:v>4</c:v>
                </c:pt>
                <c:pt idx="8">
                  <c:v>20</c:v>
                </c:pt>
                <c:pt idx="9">
                  <c:v>33</c:v>
                </c:pt>
                <c:pt idx="10">
                  <c:v>5</c:v>
                </c:pt>
                <c:pt idx="11">
                  <c:v>70</c:v>
                </c:pt>
                <c:pt idx="12">
                  <c:v>20</c:v>
                </c:pt>
                <c:pt idx="13">
                  <c:v>9</c:v>
                </c:pt>
                <c:pt idx="14">
                  <c:v>2</c:v>
                </c:pt>
              </c:numCache>
            </c:numRef>
          </c:xVal>
          <c:yVal>
            <c:numRef>
              <c:f>analysis!$G$2:$G$16</c:f>
              <c:numCache>
                <c:formatCode>General</c:formatCode>
                <c:ptCount val="15"/>
                <c:pt idx="0">
                  <c:v>0.88683000000000001</c:v>
                </c:pt>
                <c:pt idx="1">
                  <c:v>0.73973</c:v>
                </c:pt>
                <c:pt idx="2">
                  <c:v>0.80530000000000002</c:v>
                </c:pt>
                <c:pt idx="3">
                  <c:v>0.71009999999999995</c:v>
                </c:pt>
                <c:pt idx="4">
                  <c:v>0.56259000000000003</c:v>
                </c:pt>
                <c:pt idx="5">
                  <c:v>0.46673999999999999</c:v>
                </c:pt>
                <c:pt idx="6">
                  <c:v>0.52800000000000002</c:v>
                </c:pt>
                <c:pt idx="7">
                  <c:v>1</c:v>
                </c:pt>
                <c:pt idx="8">
                  <c:v>0.80913999999999997</c:v>
                </c:pt>
                <c:pt idx="9">
                  <c:v>0.80576999999999999</c:v>
                </c:pt>
                <c:pt idx="10">
                  <c:v>0.41003000000000001</c:v>
                </c:pt>
                <c:pt idx="11">
                  <c:v>0.8306</c:v>
                </c:pt>
                <c:pt idx="12">
                  <c:v>0.63385999999999998</c:v>
                </c:pt>
                <c:pt idx="13">
                  <c:v>0.61338999999999999</c:v>
                </c:pt>
                <c:pt idx="14">
                  <c:v>0.15912000000000001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FB-4E39-B7DF-025218433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32544"/>
        <c:axId val="1821530048"/>
      </c:scatterChart>
      <c:valAx>
        <c:axId val="18215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30048"/>
        <c:crosses val="autoZero"/>
        <c:crossBetween val="midCat"/>
      </c:valAx>
      <c:valAx>
        <c:axId val="18215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3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value v. AC2</a:t>
            </a:r>
          </a:p>
        </c:rich>
      </c:tx>
      <c:layout>
        <c:manualLayout>
          <c:xMode val="edge"/>
          <c:yMode val="edge"/>
          <c:x val="0.3258054214833806"/>
          <c:y val="5.4127198917456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analysis!$G$2:$G$16</c:f>
              <c:numCache>
                <c:formatCode>General</c:formatCode>
                <c:ptCount val="15"/>
                <c:pt idx="0">
                  <c:v>0.88683000000000001</c:v>
                </c:pt>
                <c:pt idx="1">
                  <c:v>0.73973</c:v>
                </c:pt>
                <c:pt idx="2">
                  <c:v>0.80530000000000002</c:v>
                </c:pt>
                <c:pt idx="3">
                  <c:v>0.71009999999999995</c:v>
                </c:pt>
                <c:pt idx="4">
                  <c:v>0.56259000000000003</c:v>
                </c:pt>
                <c:pt idx="5">
                  <c:v>0.46673999999999999</c:v>
                </c:pt>
                <c:pt idx="6">
                  <c:v>0.52800000000000002</c:v>
                </c:pt>
                <c:pt idx="7">
                  <c:v>1</c:v>
                </c:pt>
                <c:pt idx="8">
                  <c:v>0.80913999999999997</c:v>
                </c:pt>
                <c:pt idx="9">
                  <c:v>0.80576999999999999</c:v>
                </c:pt>
                <c:pt idx="10">
                  <c:v>0.41003000000000001</c:v>
                </c:pt>
                <c:pt idx="11">
                  <c:v>0.8306</c:v>
                </c:pt>
                <c:pt idx="12">
                  <c:v>0.63385999999999998</c:v>
                </c:pt>
                <c:pt idx="13">
                  <c:v>0.61338999999999999</c:v>
                </c:pt>
                <c:pt idx="14">
                  <c:v>0.15912000000000001</c:v>
                </c:pt>
              </c:numCache>
            </c:numRef>
          </c:xVal>
          <c:yVal>
            <c:numRef>
              <c:f>analysis!$J$2:$J$16</c:f>
              <c:numCache>
                <c:formatCode>0.00</c:formatCode>
                <c:ptCount val="15"/>
                <c:pt idx="0">
                  <c:v>1.4328420000000001E-7</c:v>
                </c:pt>
                <c:pt idx="1">
                  <c:v>1.4052289999999999E-10</c:v>
                </c:pt>
                <c:pt idx="2">
                  <c:v>1.679909E-4</c:v>
                </c:pt>
                <c:pt idx="3">
                  <c:v>4.4574609999999999E-4</c:v>
                </c:pt>
                <c:pt idx="4">
                  <c:v>3.2875920000000002E-3</c:v>
                </c:pt>
                <c:pt idx="5">
                  <c:v>6.9686020000000001E-6</c:v>
                </c:pt>
                <c:pt idx="6">
                  <c:v>1.7758049999999998E-5</c:v>
                </c:pt>
                <c:pt idx="7">
                  <c:v>0</c:v>
                </c:pt>
                <c:pt idx="8">
                  <c:v>3.103406E-11</c:v>
                </c:pt>
                <c:pt idx="9">
                  <c:v>0</c:v>
                </c:pt>
                <c:pt idx="10">
                  <c:v>1.8008090000000001E-2</c:v>
                </c:pt>
                <c:pt idx="11">
                  <c:v>0</c:v>
                </c:pt>
                <c:pt idx="12">
                  <c:v>3.8742159999999998E-9</c:v>
                </c:pt>
                <c:pt idx="13">
                  <c:v>6.6468799999999998E-4</c:v>
                </c:pt>
                <c:pt idx="14">
                  <c:v>0.2003074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8-41EF-849A-45C27978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40640"/>
        <c:axId val="2050338976"/>
      </c:scatterChart>
      <c:valAx>
        <c:axId val="205034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38976"/>
        <c:crosses val="autoZero"/>
        <c:crossBetween val="midCat"/>
      </c:valAx>
      <c:valAx>
        <c:axId val="20503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4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agreement v</a:t>
            </a:r>
            <a:r>
              <a:rPr lang="en-US" baseline="0"/>
              <a:t>. # scorers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505602528757473E-3"/>
                  <c:y val="0.102652837360847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'&lt;6 analysis'!$C$2:$C$13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'&lt;6 analysis'!$F$2:$F$13</c:f>
              <c:numCache>
                <c:formatCode>General</c:formatCode>
                <c:ptCount val="12"/>
                <c:pt idx="0">
                  <c:v>0.94444439999999996</c:v>
                </c:pt>
                <c:pt idx="1">
                  <c:v>0.87301589999999996</c:v>
                </c:pt>
                <c:pt idx="2">
                  <c:v>0.9</c:v>
                </c:pt>
                <c:pt idx="3">
                  <c:v>0.85555559999999997</c:v>
                </c:pt>
                <c:pt idx="4">
                  <c:v>1</c:v>
                </c:pt>
                <c:pt idx="5">
                  <c:v>0.9</c:v>
                </c:pt>
                <c:pt idx="6">
                  <c:v>0.92272730000000003</c:v>
                </c:pt>
                <c:pt idx="7">
                  <c:v>0.77777779999999996</c:v>
                </c:pt>
                <c:pt idx="8">
                  <c:v>0.92539680000000002</c:v>
                </c:pt>
                <c:pt idx="9">
                  <c:v>0.8513889</c:v>
                </c:pt>
                <c:pt idx="10">
                  <c:v>0.85</c:v>
                </c:pt>
                <c:pt idx="11">
                  <c:v>0.64444440000000003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7-43B3-AF73-984DBAC10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44832"/>
        <c:axId val="310956480"/>
      </c:scatterChart>
      <c:valAx>
        <c:axId val="31094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56480"/>
        <c:crosses val="autoZero"/>
        <c:crossBetween val="midCat"/>
      </c:valAx>
      <c:valAx>
        <c:axId val="31095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4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177800</xdr:colOff>
      <xdr:row>0</xdr:row>
      <xdr:rowOff>31750</xdr:rowOff>
    </xdr:from>
    <xdr:to>
      <xdr:col>18</xdr:col>
      <xdr:colOff>187324</xdr:colOff>
      <xdr:row>10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35BF5-7DD6-4698-ACD7-275C3199B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25401</xdr:colOff>
      <xdr:row>10</xdr:row>
      <xdr:rowOff>158749</xdr:rowOff>
    </xdr:from>
    <xdr:to>
      <xdr:col>17</xdr:col>
      <xdr:colOff>571501</xdr:colOff>
      <xdr:row>20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36C692-1B91-4287-9484-63514E15F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606425</xdr:colOff>
      <xdr:row>3</xdr:row>
      <xdr:rowOff>53975</xdr:rowOff>
    </xdr:from>
    <xdr:to>
      <xdr:col>20</xdr:col>
      <xdr:colOff>301625</xdr:colOff>
      <xdr:row>18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B5FE3B-72AD-482B-9F44-D577291CD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374650</xdr:colOff>
      <xdr:row>13</xdr:row>
      <xdr:rowOff>34925</xdr:rowOff>
    </xdr:from>
    <xdr:to>
      <xdr:col>20</xdr:col>
      <xdr:colOff>69850</xdr:colOff>
      <xdr:row>28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C4B935-26DE-45E5-AC30-2B3D1FB10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361949</xdr:colOff>
      <xdr:row>15</xdr:row>
      <xdr:rowOff>139699</xdr:rowOff>
    </xdr:from>
    <xdr:to>
      <xdr:col>18</xdr:col>
      <xdr:colOff>3174</xdr:colOff>
      <xdr:row>25</xdr:row>
      <xdr:rowOff>53974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BD799D-2559-4E4C-B2CD-26E24CC94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492125</xdr:colOff>
      <xdr:row>21</xdr:row>
      <xdr:rowOff>44449</xdr:rowOff>
    </xdr:from>
    <xdr:to>
      <xdr:col>14</xdr:col>
      <xdr:colOff>323850</xdr:colOff>
      <xdr:row>32</xdr:row>
      <xdr:rowOff>111124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588043-B302-41AF-96C1-12A1136CD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260349</xdr:colOff>
      <xdr:row>24</xdr:row>
      <xdr:rowOff>165099</xdr:rowOff>
    </xdr:from>
    <xdr:to>
      <xdr:col>6</xdr:col>
      <xdr:colOff>695324</xdr:colOff>
      <xdr:row>36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22E70D-B6F2-4CED-BEE4-38CAB08EF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304799</xdr:colOff>
      <xdr:row>25</xdr:row>
      <xdr:rowOff>146049</xdr:rowOff>
    </xdr:from>
    <xdr:to>
      <xdr:col>18</xdr:col>
      <xdr:colOff>606424</xdr:colOff>
      <xdr:row>38</xdr:row>
      <xdr:rowOff>98424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133312-4850-47C1-9F75-9B89F65B7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177800</xdr:colOff>
      <xdr:row>0</xdr:row>
      <xdr:rowOff>31750</xdr:rowOff>
    </xdr:from>
    <xdr:to>
      <xdr:col>19</xdr:col>
      <xdr:colOff>187324</xdr:colOff>
      <xdr:row>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6B1C1-2378-4B46-BDA5-612FE7D67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25401</xdr:colOff>
      <xdr:row>7</xdr:row>
      <xdr:rowOff>158749</xdr:rowOff>
    </xdr:from>
    <xdr:to>
      <xdr:col>18</xdr:col>
      <xdr:colOff>571501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C514A-FF6E-4BCB-8E63-FE1F51569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606425</xdr:colOff>
      <xdr:row>3</xdr:row>
      <xdr:rowOff>53975</xdr:rowOff>
    </xdr:from>
    <xdr:to>
      <xdr:col>21</xdr:col>
      <xdr:colOff>301625</xdr:colOff>
      <xdr:row>15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7EA6DA-839E-4C2B-83B4-B0084C950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374650</xdr:colOff>
      <xdr:row>10</xdr:row>
      <xdr:rowOff>34925</xdr:rowOff>
    </xdr:from>
    <xdr:to>
      <xdr:col>21</xdr:col>
      <xdr:colOff>69850</xdr:colOff>
      <xdr:row>25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D73BF8-59E3-44E1-B83B-59C8FCFD2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565149</xdr:colOff>
      <xdr:row>10</xdr:row>
      <xdr:rowOff>126999</xdr:rowOff>
    </xdr:from>
    <xdr:to>
      <xdr:col>18</xdr:col>
      <xdr:colOff>206374</xdr:colOff>
      <xdr:row>20</xdr:row>
      <xdr:rowOff>41274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7E12DE-A1BA-4F65-950E-03AA756E7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492125</xdr:colOff>
      <xdr:row>18</xdr:row>
      <xdr:rowOff>44449</xdr:rowOff>
    </xdr:from>
    <xdr:to>
      <xdr:col>15</xdr:col>
      <xdr:colOff>323850</xdr:colOff>
      <xdr:row>29</xdr:row>
      <xdr:rowOff>111124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342ADB-560E-4377-AC45-AA659D833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260349</xdr:colOff>
      <xdr:row>21</xdr:row>
      <xdr:rowOff>165099</xdr:rowOff>
    </xdr:from>
    <xdr:to>
      <xdr:col>7</xdr:col>
      <xdr:colOff>695324</xdr:colOff>
      <xdr:row>33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02B2D9-9CA4-4C26-B7F3-31CC7EEA9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304799</xdr:colOff>
      <xdr:row>22</xdr:row>
      <xdr:rowOff>146049</xdr:rowOff>
    </xdr:from>
    <xdr:to>
      <xdr:col>19</xdr:col>
      <xdr:colOff>606424</xdr:colOff>
      <xdr:row>35</xdr:row>
      <xdr:rowOff>98424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F48F88-E225-497D-811D-23A61F059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177800</xdr:colOff>
      <xdr:row>0</xdr:row>
      <xdr:rowOff>31750</xdr:rowOff>
    </xdr:from>
    <xdr:to>
      <xdr:col>19</xdr:col>
      <xdr:colOff>187324</xdr:colOff>
      <xdr:row>10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56735-96A9-4432-A46D-F6AC736D2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25401</xdr:colOff>
      <xdr:row>10</xdr:row>
      <xdr:rowOff>158749</xdr:rowOff>
    </xdr:from>
    <xdr:to>
      <xdr:col>18</xdr:col>
      <xdr:colOff>571501</xdr:colOff>
      <xdr:row>20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2C8BA-177C-48ED-B6B6-07ED779A2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606425</xdr:colOff>
      <xdr:row>5</xdr:row>
      <xdr:rowOff>114299</xdr:rowOff>
    </xdr:from>
    <xdr:to>
      <xdr:col>19</xdr:col>
      <xdr:colOff>406400</xdr:colOff>
      <xdr:row>18</xdr:row>
      <xdr:rowOff>34924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8A988A-D8FA-4132-B082-1778ADAD4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374650</xdr:colOff>
      <xdr:row>13</xdr:row>
      <xdr:rowOff>34925</xdr:rowOff>
    </xdr:from>
    <xdr:to>
      <xdr:col>21</xdr:col>
      <xdr:colOff>69850</xdr:colOff>
      <xdr:row>28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75B8A3-F4F3-41D2-93A9-7F8B55D2A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406399</xdr:colOff>
      <xdr:row>18</xdr:row>
      <xdr:rowOff>107949</xdr:rowOff>
    </xdr:from>
    <xdr:to>
      <xdr:col>25</xdr:col>
      <xdr:colOff>47624</xdr:colOff>
      <xdr:row>28</xdr:row>
      <xdr:rowOff>22224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EE5492-B811-4397-B0CC-AA751E1B0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69850</xdr:colOff>
      <xdr:row>21</xdr:row>
      <xdr:rowOff>101599</xdr:rowOff>
    </xdr:from>
    <xdr:to>
      <xdr:col>14</xdr:col>
      <xdr:colOff>196850</xdr:colOff>
      <xdr:row>32</xdr:row>
      <xdr:rowOff>168274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B089A0-97DB-42D2-877E-40F2A90D3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317499</xdr:colOff>
      <xdr:row>20</xdr:row>
      <xdr:rowOff>38099</xdr:rowOff>
    </xdr:from>
    <xdr:to>
      <xdr:col>7</xdr:col>
      <xdr:colOff>142874</xdr:colOff>
      <xdr:row>31</xdr:row>
      <xdr:rowOff>85724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CEEEAF-CA17-4535-B1A2-388E2AC65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406399</xdr:colOff>
      <xdr:row>19</xdr:row>
      <xdr:rowOff>69849</xdr:rowOff>
    </xdr:from>
    <xdr:to>
      <xdr:col>19</xdr:col>
      <xdr:colOff>98424</xdr:colOff>
      <xdr:row>32</xdr:row>
      <xdr:rowOff>22224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B72034-4DD4-41A2-B8ED-AF234D96C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60325</xdr:colOff>
      <xdr:row>0</xdr:row>
      <xdr:rowOff>66675</xdr:rowOff>
    </xdr:from>
    <xdr:to>
      <xdr:col>21</xdr:col>
      <xdr:colOff>365125</xdr:colOff>
      <xdr:row>15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19CC69-60C9-46A4-BC10-6CCD30CB7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9816-D004-47AF-9EF1-3A14F84001C3}">
  <dimension ref="A1:I18"/>
  <sheetViews>
    <sheetView workbookViewId="0">
      <selection activeCell="I18" sqref="I18"/>
    </sheetView>
  </sheetViews>
  <sheetFormatPr defaultRowHeight="14.5" x14ac:dyDescent="0.35"/>
  <cols>
    <col min="6" max="6" width="11.54296875" customWidth="1"/>
  </cols>
  <sheetData>
    <row r="1" spans="1:9" x14ac:dyDescent="0.35">
      <c r="B1" t="s">
        <v>16</v>
      </c>
      <c r="C1" t="s">
        <v>3</v>
      </c>
      <c r="E1" t="s">
        <v>21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35">
      <c r="A2" t="s">
        <v>5</v>
      </c>
      <c r="B2">
        <v>3</v>
      </c>
      <c r="C2">
        <v>16</v>
      </c>
      <c r="E2">
        <v>0.94444439999999996</v>
      </c>
      <c r="F2">
        <v>0.50911459999999997</v>
      </c>
      <c r="G2">
        <v>0.88683000000000001</v>
      </c>
      <c r="H2" t="s">
        <v>22</v>
      </c>
      <c r="I2" s="1">
        <v>1.4328420000000001E-7</v>
      </c>
    </row>
    <row r="3" spans="1:9" x14ac:dyDescent="0.35">
      <c r="A3" t="s">
        <v>6</v>
      </c>
      <c r="B3">
        <v>4</v>
      </c>
      <c r="C3">
        <v>21</v>
      </c>
      <c r="E3">
        <v>0.87301589999999996</v>
      </c>
      <c r="F3">
        <v>0.5121095</v>
      </c>
      <c r="G3">
        <v>0.73973</v>
      </c>
      <c r="H3" t="s">
        <v>23</v>
      </c>
      <c r="I3" s="1">
        <v>1.4052289999999999E-10</v>
      </c>
    </row>
    <row r="4" spans="1:9" x14ac:dyDescent="0.35">
      <c r="A4" t="s">
        <v>7</v>
      </c>
      <c r="B4">
        <v>5</v>
      </c>
      <c r="C4">
        <v>4</v>
      </c>
      <c r="E4">
        <v>0.9</v>
      </c>
      <c r="F4">
        <v>0.48638890000000001</v>
      </c>
      <c r="G4">
        <v>0.80530000000000002</v>
      </c>
      <c r="H4" t="s">
        <v>24</v>
      </c>
      <c r="I4">
        <v>1.679909E-4</v>
      </c>
    </row>
    <row r="5" spans="1:9" x14ac:dyDescent="0.35">
      <c r="A5" t="s">
        <v>8</v>
      </c>
      <c r="B5">
        <v>6</v>
      </c>
      <c r="C5">
        <v>4</v>
      </c>
      <c r="E5">
        <v>0.85555559999999997</v>
      </c>
      <c r="F5">
        <v>0.50173610000000002</v>
      </c>
      <c r="G5">
        <v>0.71009999999999995</v>
      </c>
      <c r="H5" t="s">
        <v>25</v>
      </c>
      <c r="I5">
        <v>4.4574609999999999E-4</v>
      </c>
    </row>
    <row r="6" spans="1:9" x14ac:dyDescent="0.35">
      <c r="A6" t="s">
        <v>9</v>
      </c>
      <c r="B6">
        <v>7</v>
      </c>
      <c r="C6">
        <v>5</v>
      </c>
      <c r="E6">
        <v>0.8</v>
      </c>
      <c r="F6">
        <v>0.54276639999999998</v>
      </c>
      <c r="G6">
        <v>0.56259000000000003</v>
      </c>
      <c r="H6" t="s">
        <v>26</v>
      </c>
      <c r="I6">
        <v>3.2875920000000002E-3</v>
      </c>
    </row>
    <row r="7" spans="1:9" x14ac:dyDescent="0.35">
      <c r="A7" t="s">
        <v>10</v>
      </c>
      <c r="B7">
        <v>8</v>
      </c>
      <c r="C7">
        <v>12</v>
      </c>
      <c r="E7">
        <v>0.77976190000000001</v>
      </c>
      <c r="F7">
        <v>0.58699849999999998</v>
      </c>
      <c r="G7">
        <v>0.46673999999999999</v>
      </c>
      <c r="H7" t="s">
        <v>27</v>
      </c>
      <c r="I7" s="1">
        <v>6.9686020000000001E-6</v>
      </c>
    </row>
    <row r="8" spans="1:9" x14ac:dyDescent="0.35">
      <c r="A8" t="s">
        <v>11</v>
      </c>
      <c r="B8">
        <v>9</v>
      </c>
      <c r="C8">
        <v>9</v>
      </c>
      <c r="E8">
        <v>0.77572019999999997</v>
      </c>
      <c r="F8">
        <v>0.5248353</v>
      </c>
      <c r="G8">
        <v>0.52800000000000002</v>
      </c>
      <c r="H8" t="s">
        <v>28</v>
      </c>
      <c r="I8" s="1">
        <v>1.7758049999999998E-5</v>
      </c>
    </row>
    <row r="10" spans="1:9" x14ac:dyDescent="0.35">
      <c r="A10" t="s">
        <v>12</v>
      </c>
      <c r="B10">
        <v>3</v>
      </c>
      <c r="C10">
        <v>4</v>
      </c>
      <c r="E10">
        <v>1</v>
      </c>
      <c r="F10">
        <v>0.59027779999999996</v>
      </c>
      <c r="G10">
        <v>1</v>
      </c>
      <c r="H10" t="s">
        <v>29</v>
      </c>
      <c r="I10">
        <v>0</v>
      </c>
    </row>
    <row r="11" spans="1:9" x14ac:dyDescent="0.35">
      <c r="A11" t="s">
        <v>13</v>
      </c>
      <c r="B11">
        <v>4</v>
      </c>
      <c r="C11">
        <v>20</v>
      </c>
      <c r="E11">
        <v>0.9</v>
      </c>
      <c r="F11">
        <v>0.47605900000000001</v>
      </c>
      <c r="G11">
        <v>0.80913999999999997</v>
      </c>
      <c r="H11" t="s">
        <v>30</v>
      </c>
      <c r="I11" s="1">
        <v>3.103406E-11</v>
      </c>
    </row>
    <row r="12" spans="1:9" x14ac:dyDescent="0.35">
      <c r="A12" t="s">
        <v>14</v>
      </c>
      <c r="B12">
        <v>5</v>
      </c>
      <c r="C12">
        <v>33</v>
      </c>
      <c r="E12">
        <v>0.92272730000000003</v>
      </c>
      <c r="F12">
        <v>0.60215490000000005</v>
      </c>
      <c r="G12">
        <v>0.80576999999999999</v>
      </c>
      <c r="H12" t="s">
        <v>31</v>
      </c>
      <c r="I12">
        <v>0</v>
      </c>
    </row>
    <row r="13" spans="1:9" x14ac:dyDescent="0.35">
      <c r="A13" t="s">
        <v>15</v>
      </c>
      <c r="B13">
        <v>6</v>
      </c>
      <c r="C13">
        <v>5</v>
      </c>
      <c r="E13">
        <v>0.77777779999999996</v>
      </c>
      <c r="F13">
        <v>0.62333329999999998</v>
      </c>
      <c r="G13">
        <v>0.41003000000000001</v>
      </c>
      <c r="H13" t="s">
        <v>32</v>
      </c>
      <c r="I13">
        <v>1.8008090000000001E-2</v>
      </c>
    </row>
    <row r="15" spans="1:9" x14ac:dyDescent="0.35">
      <c r="A15" t="s">
        <v>0</v>
      </c>
      <c r="B15">
        <v>3</v>
      </c>
      <c r="C15">
        <v>70</v>
      </c>
      <c r="D15">
        <v>1</v>
      </c>
      <c r="E15">
        <v>0.92539680000000002</v>
      </c>
      <c r="F15">
        <v>0.55960319999999997</v>
      </c>
      <c r="G15">
        <v>0.8306</v>
      </c>
      <c r="H15" t="s">
        <v>33</v>
      </c>
      <c r="I15">
        <v>0</v>
      </c>
    </row>
    <row r="16" spans="1:9" x14ac:dyDescent="0.35">
      <c r="A16" t="s">
        <v>1</v>
      </c>
      <c r="B16">
        <v>4</v>
      </c>
      <c r="C16">
        <v>20</v>
      </c>
      <c r="D16">
        <v>1</v>
      </c>
      <c r="E16">
        <v>0.8513889</v>
      </c>
      <c r="F16">
        <v>0.59411460000000005</v>
      </c>
      <c r="G16">
        <v>0.63385999999999998</v>
      </c>
      <c r="H16" t="s">
        <v>34</v>
      </c>
      <c r="I16" s="1">
        <v>3.8742159999999998E-9</v>
      </c>
    </row>
    <row r="17" spans="1:9" x14ac:dyDescent="0.35">
      <c r="A17" t="s">
        <v>2</v>
      </c>
      <c r="B17">
        <v>5</v>
      </c>
      <c r="C17">
        <v>9</v>
      </c>
      <c r="D17">
        <v>1</v>
      </c>
      <c r="E17">
        <v>0.85</v>
      </c>
      <c r="F17">
        <v>0.61201649999999996</v>
      </c>
      <c r="G17">
        <v>0.61338999999999999</v>
      </c>
      <c r="H17" t="s">
        <v>35</v>
      </c>
      <c r="I17">
        <v>6.6468799999999998E-4</v>
      </c>
    </row>
    <row r="18" spans="1:9" x14ac:dyDescent="0.35">
      <c r="A18" t="s">
        <v>4</v>
      </c>
      <c r="B18">
        <v>6</v>
      </c>
      <c r="C18">
        <v>2</v>
      </c>
      <c r="D18">
        <v>1</v>
      </c>
      <c r="E18">
        <v>0.64444440000000003</v>
      </c>
      <c r="F18">
        <v>0.57716049999999997</v>
      </c>
      <c r="G18">
        <v>0.15912000000000001</v>
      </c>
      <c r="H18" t="s">
        <v>36</v>
      </c>
      <c r="I18">
        <v>0.2003074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31F3-568A-45EC-B6E0-DB73CFB0AF97}">
  <dimension ref="A1:K24"/>
  <sheetViews>
    <sheetView workbookViewId="0">
      <selection activeCell="K18" sqref="K18"/>
    </sheetView>
  </sheetViews>
  <sheetFormatPr defaultRowHeight="14.5" x14ac:dyDescent="0.35"/>
  <cols>
    <col min="7" max="7" width="11.54296875" customWidth="1"/>
  </cols>
  <sheetData>
    <row r="1" spans="1:11" x14ac:dyDescent="0.35">
      <c r="B1" t="s">
        <v>16</v>
      </c>
      <c r="C1" t="s">
        <v>3</v>
      </c>
      <c r="E1" t="s">
        <v>21</v>
      </c>
      <c r="F1" t="s">
        <v>44</v>
      </c>
      <c r="G1" t="s">
        <v>43</v>
      </c>
      <c r="H1" t="s">
        <v>18</v>
      </c>
      <c r="I1" t="s">
        <v>19</v>
      </c>
      <c r="J1" t="s">
        <v>20</v>
      </c>
      <c r="K1" t="s">
        <v>42</v>
      </c>
    </row>
    <row r="2" spans="1:11" x14ac:dyDescent="0.35">
      <c r="A2" t="s">
        <v>5</v>
      </c>
      <c r="B2">
        <v>3</v>
      </c>
      <c r="C2">
        <v>16</v>
      </c>
      <c r="E2">
        <v>0.94444439999999996</v>
      </c>
      <c r="F2">
        <v>0.50911459999999997</v>
      </c>
      <c r="G2">
        <v>0.88683000000000001</v>
      </c>
      <c r="H2">
        <v>9.6149999999999999E-2</v>
      </c>
      <c r="I2" t="s">
        <v>45</v>
      </c>
      <c r="J2" s="2">
        <v>1.4328420000000001E-7</v>
      </c>
      <c r="K2">
        <f>G2*C2</f>
        <v>14.18928</v>
      </c>
    </row>
    <row r="3" spans="1:11" x14ac:dyDescent="0.35">
      <c r="A3" t="s">
        <v>6</v>
      </c>
      <c r="B3">
        <v>4</v>
      </c>
      <c r="C3">
        <v>21</v>
      </c>
      <c r="E3">
        <v>0.87301589999999996</v>
      </c>
      <c r="F3">
        <v>0.5121095</v>
      </c>
      <c r="G3">
        <v>0.73973</v>
      </c>
      <c r="H3">
        <v>6.1760000000000002E-2</v>
      </c>
      <c r="I3" t="s">
        <v>46</v>
      </c>
      <c r="J3" s="2">
        <v>1.4052289999999999E-10</v>
      </c>
      <c r="K3">
        <f t="shared" ref="K3:K16" si="0">G3*C3</f>
        <v>15.534330000000001</v>
      </c>
    </row>
    <row r="4" spans="1:11" x14ac:dyDescent="0.35">
      <c r="A4" t="s">
        <v>7</v>
      </c>
      <c r="B4">
        <v>5</v>
      </c>
      <c r="C4">
        <v>4</v>
      </c>
      <c r="E4">
        <v>0.9</v>
      </c>
      <c r="F4">
        <v>0.48638890000000001</v>
      </c>
      <c r="G4">
        <v>0.80530000000000002</v>
      </c>
      <c r="H4">
        <v>3.4209999999999997E-2</v>
      </c>
      <c r="I4" t="s">
        <v>47</v>
      </c>
      <c r="J4" s="2">
        <v>1.679909E-4</v>
      </c>
      <c r="K4">
        <f t="shared" si="0"/>
        <v>3.2212000000000001</v>
      </c>
    </row>
    <row r="5" spans="1:11" x14ac:dyDescent="0.35">
      <c r="A5" t="s">
        <v>8</v>
      </c>
      <c r="B5">
        <v>6</v>
      </c>
      <c r="C5">
        <v>4</v>
      </c>
      <c r="E5">
        <v>0.85555559999999997</v>
      </c>
      <c r="F5">
        <v>0.50173610000000002</v>
      </c>
      <c r="G5">
        <v>0.71009999999999995</v>
      </c>
      <c r="H5">
        <v>4.1849999999999998E-2</v>
      </c>
      <c r="I5" t="s">
        <v>48</v>
      </c>
      <c r="J5" s="2">
        <v>4.4574609999999999E-4</v>
      </c>
      <c r="K5">
        <f t="shared" si="0"/>
        <v>2.8403999999999998</v>
      </c>
    </row>
    <row r="6" spans="1:11" x14ac:dyDescent="0.35">
      <c r="A6" t="s">
        <v>9</v>
      </c>
      <c r="B6">
        <v>7</v>
      </c>
      <c r="C6">
        <v>5</v>
      </c>
      <c r="E6">
        <v>0.8</v>
      </c>
      <c r="F6">
        <v>0.54276639999999998</v>
      </c>
      <c r="G6">
        <v>0.56259000000000003</v>
      </c>
      <c r="H6">
        <v>8.9620000000000005E-2</v>
      </c>
      <c r="I6" t="s">
        <v>49</v>
      </c>
      <c r="J6" s="2">
        <v>3.2875920000000002E-3</v>
      </c>
      <c r="K6">
        <f t="shared" si="0"/>
        <v>2.8129500000000003</v>
      </c>
    </row>
    <row r="7" spans="1:11" x14ac:dyDescent="0.35">
      <c r="A7" t="s">
        <v>10</v>
      </c>
      <c r="B7">
        <v>8</v>
      </c>
      <c r="C7">
        <v>12</v>
      </c>
      <c r="E7">
        <v>0.77976190000000001</v>
      </c>
      <c r="F7">
        <v>0.58699849999999998</v>
      </c>
      <c r="G7">
        <v>0.46673999999999999</v>
      </c>
      <c r="H7">
        <v>5.8740000000000001E-2</v>
      </c>
      <c r="I7" t="s">
        <v>50</v>
      </c>
      <c r="J7" s="2">
        <v>6.9686020000000001E-6</v>
      </c>
      <c r="K7">
        <f t="shared" si="0"/>
        <v>5.6008800000000001</v>
      </c>
    </row>
    <row r="8" spans="1:11" x14ac:dyDescent="0.35">
      <c r="A8" t="s">
        <v>11</v>
      </c>
      <c r="B8">
        <v>9</v>
      </c>
      <c r="C8">
        <v>9</v>
      </c>
      <c r="E8">
        <v>0.77572019999999997</v>
      </c>
      <c r="F8">
        <v>0.5248353</v>
      </c>
      <c r="G8">
        <v>0.52800000000000002</v>
      </c>
      <c r="H8">
        <v>5.833E-2</v>
      </c>
      <c r="I8" t="s">
        <v>51</v>
      </c>
      <c r="J8" s="2">
        <v>1.7758049999999998E-5</v>
      </c>
      <c r="K8">
        <f t="shared" si="0"/>
        <v>4.7520000000000007</v>
      </c>
    </row>
    <row r="9" spans="1:11" x14ac:dyDescent="0.35">
      <c r="A9" t="s">
        <v>12</v>
      </c>
      <c r="B9">
        <v>3</v>
      </c>
      <c r="C9">
        <v>4</v>
      </c>
      <c r="E9">
        <v>1</v>
      </c>
      <c r="F9">
        <v>0.59027779999999996</v>
      </c>
      <c r="G9">
        <v>1</v>
      </c>
      <c r="H9">
        <v>0</v>
      </c>
      <c r="I9" t="s">
        <v>52</v>
      </c>
      <c r="J9" s="2">
        <v>0</v>
      </c>
      <c r="K9">
        <f t="shared" si="0"/>
        <v>4</v>
      </c>
    </row>
    <row r="10" spans="1:11" x14ac:dyDescent="0.35">
      <c r="A10" t="s">
        <v>13</v>
      </c>
      <c r="B10">
        <v>4</v>
      </c>
      <c r="C10">
        <v>20</v>
      </c>
      <c r="E10">
        <v>0.9</v>
      </c>
      <c r="F10">
        <v>0.47605900000000001</v>
      </c>
      <c r="G10">
        <v>0.80913999999999997</v>
      </c>
      <c r="H10">
        <v>5.9560000000000002E-2</v>
      </c>
      <c r="I10" t="s">
        <v>53</v>
      </c>
      <c r="J10" s="2">
        <v>3.103406E-11</v>
      </c>
      <c r="K10">
        <f t="shared" si="0"/>
        <v>16.1828</v>
      </c>
    </row>
    <row r="11" spans="1:11" x14ac:dyDescent="0.35">
      <c r="A11" t="s">
        <v>14</v>
      </c>
      <c r="B11">
        <v>5</v>
      </c>
      <c r="C11">
        <v>33</v>
      </c>
      <c r="E11">
        <v>0.92272730000000003</v>
      </c>
      <c r="F11">
        <v>0.60215490000000005</v>
      </c>
      <c r="G11">
        <v>0.80576999999999999</v>
      </c>
      <c r="H11">
        <v>3.3500000000000002E-2</v>
      </c>
      <c r="I11" t="s">
        <v>54</v>
      </c>
      <c r="J11" s="2">
        <v>0</v>
      </c>
      <c r="K11">
        <f t="shared" si="0"/>
        <v>26.590409999999999</v>
      </c>
    </row>
    <row r="12" spans="1:11" x14ac:dyDescent="0.35">
      <c r="A12" t="s">
        <v>15</v>
      </c>
      <c r="B12">
        <v>6</v>
      </c>
      <c r="C12">
        <v>5</v>
      </c>
      <c r="E12">
        <v>0.77777779999999996</v>
      </c>
      <c r="F12">
        <v>0.62333329999999998</v>
      </c>
      <c r="G12">
        <v>0.41003000000000001</v>
      </c>
      <c r="H12">
        <v>0.10598</v>
      </c>
      <c r="I12" t="s">
        <v>55</v>
      </c>
      <c r="J12" s="2">
        <v>1.8008090000000001E-2</v>
      </c>
      <c r="K12">
        <f t="shared" si="0"/>
        <v>2.0501499999999999</v>
      </c>
    </row>
    <row r="13" spans="1:11" x14ac:dyDescent="0.35">
      <c r="A13" t="s">
        <v>0</v>
      </c>
      <c r="B13">
        <v>3</v>
      </c>
      <c r="C13">
        <v>70</v>
      </c>
      <c r="D13">
        <v>1</v>
      </c>
      <c r="E13">
        <v>0.92539680000000002</v>
      </c>
      <c r="F13">
        <v>0.55960319999999997</v>
      </c>
      <c r="G13">
        <v>0.8306</v>
      </c>
      <c r="H13">
        <v>2.4809999999999999E-2</v>
      </c>
      <c r="I13" t="s">
        <v>56</v>
      </c>
      <c r="J13" s="2">
        <v>0</v>
      </c>
      <c r="K13">
        <f t="shared" si="0"/>
        <v>58.142000000000003</v>
      </c>
    </row>
    <row r="14" spans="1:11" x14ac:dyDescent="0.35">
      <c r="A14" t="s">
        <v>1</v>
      </c>
      <c r="B14">
        <v>4</v>
      </c>
      <c r="C14">
        <v>20</v>
      </c>
      <c r="D14">
        <v>1</v>
      </c>
      <c r="E14">
        <v>0.8513889</v>
      </c>
      <c r="F14">
        <v>0.59411460000000005</v>
      </c>
      <c r="G14">
        <v>0.63385999999999998</v>
      </c>
      <c r="H14">
        <v>6.2199999999999998E-2</v>
      </c>
      <c r="I14" t="s">
        <v>57</v>
      </c>
      <c r="J14" s="2">
        <v>3.8742159999999998E-9</v>
      </c>
      <c r="K14">
        <f t="shared" si="0"/>
        <v>12.677199999999999</v>
      </c>
    </row>
    <row r="15" spans="1:11" x14ac:dyDescent="0.35">
      <c r="A15" t="s">
        <v>2</v>
      </c>
      <c r="B15">
        <v>5</v>
      </c>
      <c r="C15">
        <v>9</v>
      </c>
      <c r="D15">
        <v>1</v>
      </c>
      <c r="E15">
        <v>0.85</v>
      </c>
      <c r="F15">
        <v>0.61201649999999996</v>
      </c>
      <c r="G15">
        <v>0.61338999999999999</v>
      </c>
      <c r="H15">
        <v>0.11409</v>
      </c>
      <c r="I15" t="s">
        <v>58</v>
      </c>
      <c r="J15" s="2">
        <v>6.6468799999999998E-4</v>
      </c>
      <c r="K15">
        <f t="shared" si="0"/>
        <v>5.5205099999999998</v>
      </c>
    </row>
    <row r="16" spans="1:11" x14ac:dyDescent="0.35">
      <c r="A16" t="s">
        <v>4</v>
      </c>
      <c r="B16">
        <v>6</v>
      </c>
      <c r="C16">
        <v>2</v>
      </c>
      <c r="D16">
        <v>1</v>
      </c>
      <c r="E16">
        <v>0.64444440000000003</v>
      </c>
      <c r="F16">
        <v>0.57716049999999997</v>
      </c>
      <c r="G16">
        <v>0.15912000000000001</v>
      </c>
      <c r="H16">
        <v>5.1790000000000003E-2</v>
      </c>
      <c r="I16" t="s">
        <v>59</v>
      </c>
      <c r="J16" s="2">
        <v>0.2003074</v>
      </c>
      <c r="K16">
        <f t="shared" si="0"/>
        <v>0.31824000000000002</v>
      </c>
    </row>
    <row r="18" spans="4:11" x14ac:dyDescent="0.35">
      <c r="D18" t="s">
        <v>37</v>
      </c>
      <c r="E18" s="3">
        <f>MAX(E2:E16)</f>
        <v>1</v>
      </c>
      <c r="F18" s="3">
        <f>MAX(F2:F16)</f>
        <v>0.62333329999999998</v>
      </c>
      <c r="J18" s="1">
        <f>MAX(J2:J16)</f>
        <v>0.2003074</v>
      </c>
      <c r="K18">
        <f>SUM(K2:K16)/234</f>
        <v>0.74543739316239321</v>
      </c>
    </row>
    <row r="19" spans="4:11" x14ac:dyDescent="0.35">
      <c r="D19" t="s">
        <v>38</v>
      </c>
      <c r="E19" s="3">
        <f>MIN(E2:E16)</f>
        <v>0.64444440000000003</v>
      </c>
      <c r="F19" s="3">
        <f>MIN(F2:F16)</f>
        <v>0.47605900000000001</v>
      </c>
      <c r="J19" s="1">
        <f>MIN(J2:J16)</f>
        <v>0</v>
      </c>
    </row>
    <row r="20" spans="4:11" x14ac:dyDescent="0.35">
      <c r="D20" t="s">
        <v>39</v>
      </c>
      <c r="E20" s="3">
        <f>AVERAGE(E2:E16)</f>
        <v>0.85334887999999998</v>
      </c>
      <c r="F20" s="3">
        <f>AVERAGE(F2:F16)</f>
        <v>0.55324460666666664</v>
      </c>
    </row>
    <row r="21" spans="4:11" x14ac:dyDescent="0.35">
      <c r="D21" t="s">
        <v>40</v>
      </c>
      <c r="E21" s="3">
        <f>_xlfn.STDEV.P(E2:E16)</f>
        <v>8.4934489649103093E-2</v>
      </c>
      <c r="F21" s="3">
        <f>_xlfn.STDEV.P(F2:F16)</f>
        <v>4.7038412369359947E-2</v>
      </c>
    </row>
    <row r="22" spans="4:11" x14ac:dyDescent="0.35">
      <c r="D22" t="s">
        <v>41</v>
      </c>
      <c r="E22" s="3">
        <f>_xlfn.CONFIDENCE.NORM(0.05,E21,15)</f>
        <v>4.2981992401424814E-2</v>
      </c>
      <c r="F22" s="3">
        <f>_xlfn.CONFIDENCE.NORM(0.05,F21,15)</f>
        <v>2.380428364717049E-2</v>
      </c>
    </row>
    <row r="23" spans="4:11" x14ac:dyDescent="0.35">
      <c r="E23" s="3">
        <f>E20+E22</f>
        <v>0.89633087240142484</v>
      </c>
      <c r="F23" s="3">
        <f>F20+F22</f>
        <v>0.5770488903138371</v>
      </c>
    </row>
    <row r="24" spans="4:11" x14ac:dyDescent="0.35">
      <c r="E24" s="3">
        <f>E20-E22</f>
        <v>0.81036688759857511</v>
      </c>
      <c r="F24" s="3">
        <f>F20-F22</f>
        <v>0.52944032301949617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72A0-CE45-4E4C-9EBE-3FDB0C8503A2}">
  <dimension ref="A1:L21"/>
  <sheetViews>
    <sheetView tabSelected="1" workbookViewId="0">
      <selection activeCell="J16" sqref="J16"/>
    </sheetView>
  </sheetViews>
  <sheetFormatPr defaultRowHeight="14.5" x14ac:dyDescent="0.35"/>
  <cols>
    <col min="1" max="1" width="15" customWidth="1"/>
    <col min="8" max="8" width="11.54296875" customWidth="1"/>
  </cols>
  <sheetData>
    <row r="1" spans="1:12" x14ac:dyDescent="0.35">
      <c r="C1" t="s">
        <v>16</v>
      </c>
      <c r="D1" t="s">
        <v>3</v>
      </c>
      <c r="F1" t="s">
        <v>21</v>
      </c>
      <c r="G1" t="s">
        <v>44</v>
      </c>
      <c r="H1" t="s">
        <v>43</v>
      </c>
      <c r="I1" t="s">
        <v>18</v>
      </c>
      <c r="J1" t="s">
        <v>19</v>
      </c>
      <c r="K1" t="s">
        <v>20</v>
      </c>
      <c r="L1" t="s">
        <v>42</v>
      </c>
    </row>
    <row r="2" spans="1:12" x14ac:dyDescent="0.35">
      <c r="A2" t="s">
        <v>60</v>
      </c>
      <c r="B2" t="s">
        <v>5</v>
      </c>
      <c r="C2">
        <v>3</v>
      </c>
      <c r="D2">
        <v>16</v>
      </c>
      <c r="F2">
        <v>0.94444439999999996</v>
      </c>
      <c r="G2">
        <v>0.50911459999999997</v>
      </c>
      <c r="H2">
        <v>0.88683000000000001</v>
      </c>
      <c r="I2">
        <v>9.6149999999999999E-2</v>
      </c>
      <c r="J2" t="s">
        <v>45</v>
      </c>
      <c r="K2" s="2">
        <v>1.4328420000000001E-7</v>
      </c>
      <c r="L2">
        <f>H2*D2</f>
        <v>14.18928</v>
      </c>
    </row>
    <row r="3" spans="1:12" x14ac:dyDescent="0.35">
      <c r="A3" t="s">
        <v>60</v>
      </c>
      <c r="B3" t="s">
        <v>6</v>
      </c>
      <c r="C3">
        <v>4</v>
      </c>
      <c r="D3">
        <v>21</v>
      </c>
      <c r="F3">
        <v>0.87301589999999996</v>
      </c>
      <c r="G3">
        <v>0.5121095</v>
      </c>
      <c r="H3">
        <v>0.73973</v>
      </c>
      <c r="I3">
        <v>6.1760000000000002E-2</v>
      </c>
      <c r="J3" t="s">
        <v>46</v>
      </c>
      <c r="K3" s="2">
        <v>1.4052289999999999E-10</v>
      </c>
      <c r="L3">
        <f t="shared" ref="L3:L13" si="0">H3*D3</f>
        <v>15.534330000000001</v>
      </c>
    </row>
    <row r="4" spans="1:12" x14ac:dyDescent="0.35">
      <c r="A4" t="s">
        <v>60</v>
      </c>
      <c r="B4" t="s">
        <v>7</v>
      </c>
      <c r="C4">
        <v>5</v>
      </c>
      <c r="D4">
        <v>4</v>
      </c>
      <c r="F4">
        <v>0.9</v>
      </c>
      <c r="G4">
        <v>0.48638890000000001</v>
      </c>
      <c r="H4">
        <v>0.80530000000000002</v>
      </c>
      <c r="I4">
        <v>3.4209999999999997E-2</v>
      </c>
      <c r="J4" t="s">
        <v>47</v>
      </c>
      <c r="K4" s="2">
        <v>1.679909E-4</v>
      </c>
      <c r="L4">
        <f t="shared" si="0"/>
        <v>3.2212000000000001</v>
      </c>
    </row>
    <row r="5" spans="1:12" x14ac:dyDescent="0.35">
      <c r="A5" t="s">
        <v>60</v>
      </c>
      <c r="B5" t="s">
        <v>8</v>
      </c>
      <c r="C5">
        <v>6</v>
      </c>
      <c r="D5">
        <v>4</v>
      </c>
      <c r="F5">
        <v>0.85555559999999997</v>
      </c>
      <c r="G5">
        <v>0.50173610000000002</v>
      </c>
      <c r="H5">
        <v>0.71009999999999995</v>
      </c>
      <c r="I5">
        <v>4.1849999999999998E-2</v>
      </c>
      <c r="J5" t="s">
        <v>48</v>
      </c>
      <c r="K5" s="2">
        <v>4.4574609999999999E-4</v>
      </c>
      <c r="L5">
        <f t="shared" si="0"/>
        <v>2.8403999999999998</v>
      </c>
    </row>
    <row r="6" spans="1:12" x14ac:dyDescent="0.35">
      <c r="A6" t="s">
        <v>61</v>
      </c>
      <c r="B6" t="s">
        <v>12</v>
      </c>
      <c r="C6">
        <v>3</v>
      </c>
      <c r="D6">
        <v>4</v>
      </c>
      <c r="F6">
        <v>1</v>
      </c>
      <c r="G6">
        <v>0.59027779999999996</v>
      </c>
      <c r="H6">
        <v>1</v>
      </c>
      <c r="I6">
        <v>0</v>
      </c>
      <c r="J6" t="s">
        <v>52</v>
      </c>
      <c r="K6" s="2">
        <v>0</v>
      </c>
      <c r="L6">
        <f t="shared" si="0"/>
        <v>4</v>
      </c>
    </row>
    <row r="7" spans="1:12" x14ac:dyDescent="0.35">
      <c r="A7" t="s">
        <v>61</v>
      </c>
      <c r="B7" t="s">
        <v>13</v>
      </c>
      <c r="C7">
        <v>4</v>
      </c>
      <c r="D7">
        <v>20</v>
      </c>
      <c r="F7">
        <v>0.9</v>
      </c>
      <c r="G7">
        <v>0.47605900000000001</v>
      </c>
      <c r="H7">
        <v>0.80913999999999997</v>
      </c>
      <c r="I7">
        <v>5.9560000000000002E-2</v>
      </c>
      <c r="J7" t="s">
        <v>53</v>
      </c>
      <c r="K7" s="2">
        <v>3.103406E-11</v>
      </c>
      <c r="L7">
        <f t="shared" si="0"/>
        <v>16.1828</v>
      </c>
    </row>
    <row r="8" spans="1:12" x14ac:dyDescent="0.35">
      <c r="A8" t="s">
        <v>61</v>
      </c>
      <c r="B8" t="s">
        <v>14</v>
      </c>
      <c r="C8">
        <v>5</v>
      </c>
      <c r="D8">
        <v>33</v>
      </c>
      <c r="F8">
        <v>0.92272730000000003</v>
      </c>
      <c r="G8">
        <v>0.60215490000000005</v>
      </c>
      <c r="H8">
        <v>0.80576999999999999</v>
      </c>
      <c r="I8">
        <v>3.3500000000000002E-2</v>
      </c>
      <c r="J8" t="s">
        <v>54</v>
      </c>
      <c r="K8" s="2">
        <v>0</v>
      </c>
      <c r="L8">
        <f t="shared" si="0"/>
        <v>26.590409999999999</v>
      </c>
    </row>
    <row r="9" spans="1:12" x14ac:dyDescent="0.35">
      <c r="A9" t="s">
        <v>61</v>
      </c>
      <c r="B9" t="s">
        <v>15</v>
      </c>
      <c r="C9">
        <v>6</v>
      </c>
      <c r="D9">
        <v>5</v>
      </c>
      <c r="F9">
        <v>0.77777779999999996</v>
      </c>
      <c r="G9">
        <v>0.62333329999999998</v>
      </c>
      <c r="H9">
        <v>0.41003000000000001</v>
      </c>
      <c r="I9">
        <v>0.10598</v>
      </c>
      <c r="J9" t="s">
        <v>55</v>
      </c>
      <c r="K9" s="2">
        <v>1.8008090000000001E-2</v>
      </c>
      <c r="L9">
        <f t="shared" si="0"/>
        <v>2.0501499999999999</v>
      </c>
    </row>
    <row r="10" spans="1:12" x14ac:dyDescent="0.35">
      <c r="A10" t="s">
        <v>62</v>
      </c>
      <c r="B10" t="s">
        <v>0</v>
      </c>
      <c r="C10">
        <v>3</v>
      </c>
      <c r="D10">
        <v>70</v>
      </c>
      <c r="E10">
        <v>1</v>
      </c>
      <c r="F10">
        <v>0.92539680000000002</v>
      </c>
      <c r="G10">
        <v>0.55960319999999997</v>
      </c>
      <c r="H10">
        <v>0.8306</v>
      </c>
      <c r="I10">
        <v>2.4809999999999999E-2</v>
      </c>
      <c r="J10" t="s">
        <v>56</v>
      </c>
      <c r="K10" s="2">
        <v>0</v>
      </c>
      <c r="L10">
        <f t="shared" si="0"/>
        <v>58.142000000000003</v>
      </c>
    </row>
    <row r="11" spans="1:12" x14ac:dyDescent="0.35">
      <c r="A11" t="s">
        <v>62</v>
      </c>
      <c r="B11" t="s">
        <v>1</v>
      </c>
      <c r="C11">
        <v>4</v>
      </c>
      <c r="D11">
        <v>20</v>
      </c>
      <c r="E11">
        <v>1</v>
      </c>
      <c r="F11">
        <v>0.8513889</v>
      </c>
      <c r="G11">
        <v>0.59411460000000005</v>
      </c>
      <c r="H11">
        <v>0.63385999999999998</v>
      </c>
      <c r="I11">
        <v>6.2199999999999998E-2</v>
      </c>
      <c r="J11" t="s">
        <v>57</v>
      </c>
      <c r="K11" s="2">
        <v>3.8742159999999998E-9</v>
      </c>
      <c r="L11">
        <f t="shared" si="0"/>
        <v>12.677199999999999</v>
      </c>
    </row>
    <row r="12" spans="1:12" x14ac:dyDescent="0.35">
      <c r="A12" t="s">
        <v>62</v>
      </c>
      <c r="B12" t="s">
        <v>2</v>
      </c>
      <c r="C12">
        <v>5</v>
      </c>
      <c r="D12">
        <v>9</v>
      </c>
      <c r="E12">
        <v>1</v>
      </c>
      <c r="F12">
        <v>0.85</v>
      </c>
      <c r="G12">
        <v>0.61201649999999996</v>
      </c>
      <c r="H12">
        <v>0.61338999999999999</v>
      </c>
      <c r="I12">
        <v>0.11409</v>
      </c>
      <c r="J12" t="s">
        <v>58</v>
      </c>
      <c r="K12" s="2">
        <v>6.6468799999999998E-4</v>
      </c>
      <c r="L12">
        <f t="shared" si="0"/>
        <v>5.5205099999999998</v>
      </c>
    </row>
    <row r="13" spans="1:12" x14ac:dyDescent="0.35">
      <c r="A13" t="s">
        <v>62</v>
      </c>
      <c r="B13" t="s">
        <v>4</v>
      </c>
      <c r="C13">
        <v>6</v>
      </c>
      <c r="D13">
        <v>2</v>
      </c>
      <c r="E13">
        <v>1</v>
      </c>
      <c r="F13">
        <v>0.64444440000000003</v>
      </c>
      <c r="G13">
        <v>0.57716049999999997</v>
      </c>
      <c r="H13">
        <v>0.15912000000000001</v>
      </c>
      <c r="I13">
        <v>5.1790000000000003E-2</v>
      </c>
      <c r="J13" t="s">
        <v>59</v>
      </c>
      <c r="K13" s="2">
        <v>0.2003074</v>
      </c>
      <c r="L13">
        <f t="shared" si="0"/>
        <v>0.31824000000000002</v>
      </c>
    </row>
    <row r="15" spans="1:12" x14ac:dyDescent="0.35">
      <c r="E15" t="s">
        <v>37</v>
      </c>
      <c r="F15" s="3">
        <f>MAX(F2:F13)</f>
        <v>1</v>
      </c>
      <c r="G15" s="3">
        <f>MAX(G2:G13)</f>
        <v>0.62333329999999998</v>
      </c>
      <c r="H15" s="3">
        <f>MAX(H2:H13)</f>
        <v>1</v>
      </c>
      <c r="K15" s="1">
        <f>MAX(K2:K13)</f>
        <v>0.2003074</v>
      </c>
      <c r="L15">
        <f>SUM(L2:L13)/208</f>
        <v>0.77531980769230779</v>
      </c>
    </row>
    <row r="16" spans="1:12" x14ac:dyDescent="0.35">
      <c r="E16" t="s">
        <v>38</v>
      </c>
      <c r="F16" s="3">
        <f>MIN(F2:F13)</f>
        <v>0.64444440000000003</v>
      </c>
      <c r="G16" s="3">
        <f>MIN(G2:G13)</f>
        <v>0.47605900000000001</v>
      </c>
      <c r="H16" s="3">
        <f>MIN(H2:H13)</f>
        <v>0.15912000000000001</v>
      </c>
      <c r="K16" s="1">
        <f>MIN(K2:K13)</f>
        <v>0</v>
      </c>
    </row>
    <row r="17" spans="5:8" x14ac:dyDescent="0.35">
      <c r="E17" t="s">
        <v>39</v>
      </c>
      <c r="F17" s="3">
        <f>AVERAGE(F2:F13)</f>
        <v>0.87039592499999996</v>
      </c>
      <c r="G17" s="3">
        <f>AVERAGE(G2:G13)</f>
        <v>0.55367240833333331</v>
      </c>
      <c r="H17" s="3">
        <f>AVERAGE(H2:H13)</f>
        <v>0.70032250000000007</v>
      </c>
    </row>
    <row r="18" spans="5:8" x14ac:dyDescent="0.35">
      <c r="E18" t="s">
        <v>40</v>
      </c>
      <c r="F18" s="3">
        <f>_xlfn.STDEV.P(F2:F13)</f>
        <v>8.6810825687815035E-2</v>
      </c>
      <c r="G18" s="3">
        <f>_xlfn.STDEV.P(G2:G13)</f>
        <v>5.0933601030221334E-2</v>
      </c>
      <c r="H18" s="3">
        <f>_xlfn.STDEV.P(H2:H13)</f>
        <v>0.217243629217099</v>
      </c>
    </row>
    <row r="19" spans="5:8" x14ac:dyDescent="0.35">
      <c r="E19" t="s">
        <v>41</v>
      </c>
      <c r="F19" s="3">
        <f>_xlfn.CONFIDENCE.NORM(0.05,F18,15)</f>
        <v>4.3931532001787711E-2</v>
      </c>
      <c r="G19" s="3">
        <f>_xlfn.CONFIDENCE.NORM(0.05,G18,15)</f>
        <v>2.5775484864896631E-2</v>
      </c>
      <c r="H19" s="3">
        <f>_xlfn.CONFIDENCE.NORM(0.05,H18,15)</f>
        <v>0.10993842500077827</v>
      </c>
    </row>
    <row r="20" spans="5:8" x14ac:dyDescent="0.35">
      <c r="F20" s="3">
        <f>F17+F19</f>
        <v>0.91432745700178764</v>
      </c>
      <c r="G20" s="3">
        <f>G17+G19</f>
        <v>0.57944789319822998</v>
      </c>
      <c r="H20" s="3">
        <f>H17+H19</f>
        <v>0.8102609250007784</v>
      </c>
    </row>
    <row r="21" spans="5:8" x14ac:dyDescent="0.35">
      <c r="F21" s="3">
        <f>F17-F19</f>
        <v>0.82646439299821228</v>
      </c>
      <c r="G21" s="3">
        <f>G17-G19</f>
        <v>0.52789692346843664</v>
      </c>
      <c r="H21" s="3">
        <f>H17-H19</f>
        <v>0.59038407499922174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54FF-2D56-4F31-91D7-B4C7E2E485A5}">
  <dimension ref="A1:L24"/>
  <sheetViews>
    <sheetView topLeftCell="A7" workbookViewId="0">
      <selection activeCell="K9" sqref="K9"/>
    </sheetView>
  </sheetViews>
  <sheetFormatPr defaultRowHeight="14.5" x14ac:dyDescent="0.35"/>
  <cols>
    <col min="5" max="5" width="0" hidden="1" customWidth="1"/>
    <col min="7" max="7" width="0" hidden="1" customWidth="1"/>
    <col min="8" max="8" width="11.54296875" customWidth="1"/>
    <col min="9" max="10" width="0" hidden="1" customWidth="1"/>
    <col min="12" max="12" width="0" hidden="1" customWidth="1"/>
  </cols>
  <sheetData>
    <row r="1" spans="1:12" x14ac:dyDescent="0.35">
      <c r="B1" t="s">
        <v>63</v>
      </c>
      <c r="C1" t="s">
        <v>16</v>
      </c>
      <c r="D1" t="s">
        <v>3</v>
      </c>
      <c r="F1" t="s">
        <v>21</v>
      </c>
      <c r="G1" t="s">
        <v>44</v>
      </c>
      <c r="H1" t="s">
        <v>43</v>
      </c>
      <c r="I1" t="s">
        <v>18</v>
      </c>
      <c r="J1" t="s">
        <v>19</v>
      </c>
      <c r="K1" t="s">
        <v>20</v>
      </c>
      <c r="L1" t="s">
        <v>42</v>
      </c>
    </row>
    <row r="2" spans="1:12" x14ac:dyDescent="0.35">
      <c r="A2" t="s">
        <v>5</v>
      </c>
      <c r="B2" t="s">
        <v>60</v>
      </c>
      <c r="C2">
        <v>3</v>
      </c>
      <c r="D2">
        <v>16</v>
      </c>
      <c r="F2" s="4">
        <v>0.94444439999999996</v>
      </c>
      <c r="G2">
        <v>0.50911459999999997</v>
      </c>
      <c r="H2">
        <v>0.88683000000000001</v>
      </c>
      <c r="I2">
        <v>9.6149999999999999E-2</v>
      </c>
      <c r="J2" t="s">
        <v>45</v>
      </c>
      <c r="K2" s="1">
        <v>1.4328420000000001E-7</v>
      </c>
      <c r="L2">
        <f>H2*D2</f>
        <v>14.18928</v>
      </c>
    </row>
    <row r="3" spans="1:12" x14ac:dyDescent="0.35">
      <c r="A3" t="s">
        <v>6</v>
      </c>
      <c r="B3" t="s">
        <v>60</v>
      </c>
      <c r="C3">
        <v>4</v>
      </c>
      <c r="D3">
        <v>21</v>
      </c>
      <c r="F3" s="4">
        <v>0.87301589999999996</v>
      </c>
      <c r="G3">
        <v>0.5121095</v>
      </c>
      <c r="H3">
        <v>0.73973</v>
      </c>
      <c r="I3">
        <v>6.1760000000000002E-2</v>
      </c>
      <c r="J3" t="s">
        <v>46</v>
      </c>
      <c r="K3" s="1">
        <v>1.4052289999999999E-10</v>
      </c>
      <c r="L3">
        <f t="shared" ref="L3:L16" si="0">H3*D3</f>
        <v>15.534330000000001</v>
      </c>
    </row>
    <row r="4" spans="1:12" x14ac:dyDescent="0.35">
      <c r="A4" t="s">
        <v>7</v>
      </c>
      <c r="B4" t="s">
        <v>60</v>
      </c>
      <c r="C4">
        <v>5</v>
      </c>
      <c r="D4">
        <v>4</v>
      </c>
      <c r="F4" s="4">
        <v>0.9</v>
      </c>
      <c r="G4">
        <v>0.48638890000000001</v>
      </c>
      <c r="H4">
        <v>0.80530000000000002</v>
      </c>
      <c r="I4">
        <v>3.4209999999999997E-2</v>
      </c>
      <c r="J4" t="s">
        <v>47</v>
      </c>
      <c r="K4" s="1">
        <v>1.679909E-4</v>
      </c>
      <c r="L4">
        <f t="shared" si="0"/>
        <v>3.2212000000000001</v>
      </c>
    </row>
    <row r="5" spans="1:12" x14ac:dyDescent="0.35">
      <c r="A5" t="s">
        <v>8</v>
      </c>
      <c r="B5" t="s">
        <v>60</v>
      </c>
      <c r="C5">
        <v>6</v>
      </c>
      <c r="D5">
        <v>4</v>
      </c>
      <c r="F5" s="4">
        <v>0.85555559999999997</v>
      </c>
      <c r="G5">
        <v>0.50173610000000002</v>
      </c>
      <c r="H5">
        <v>0.71009999999999995</v>
      </c>
      <c r="I5">
        <v>4.1849999999999998E-2</v>
      </c>
      <c r="J5" t="s">
        <v>48</v>
      </c>
      <c r="K5" s="1">
        <v>4.4574609999999999E-4</v>
      </c>
      <c r="L5">
        <f t="shared" si="0"/>
        <v>2.8403999999999998</v>
      </c>
    </row>
    <row r="6" spans="1:12" x14ac:dyDescent="0.35">
      <c r="A6" t="s">
        <v>9</v>
      </c>
      <c r="B6" t="s">
        <v>60</v>
      </c>
      <c r="C6">
        <v>7</v>
      </c>
      <c r="D6">
        <v>5</v>
      </c>
      <c r="F6" s="4">
        <v>0.8</v>
      </c>
      <c r="G6">
        <v>0.54276639999999998</v>
      </c>
      <c r="H6">
        <v>0.56259000000000003</v>
      </c>
      <c r="I6">
        <v>8.9620000000000005E-2</v>
      </c>
      <c r="J6" t="s">
        <v>49</v>
      </c>
      <c r="K6" s="1">
        <v>3.2875920000000002E-3</v>
      </c>
      <c r="L6">
        <f t="shared" si="0"/>
        <v>2.8129500000000003</v>
      </c>
    </row>
    <row r="7" spans="1:12" x14ac:dyDescent="0.35">
      <c r="A7" t="s">
        <v>10</v>
      </c>
      <c r="B7" t="s">
        <v>60</v>
      </c>
      <c r="C7">
        <v>8</v>
      </c>
      <c r="D7">
        <v>12</v>
      </c>
      <c r="F7" s="4">
        <v>0.77976190000000001</v>
      </c>
      <c r="G7">
        <v>0.58699849999999998</v>
      </c>
      <c r="H7">
        <v>0.46673999999999999</v>
      </c>
      <c r="I7">
        <v>5.8740000000000001E-2</v>
      </c>
      <c r="J7" t="s">
        <v>50</v>
      </c>
      <c r="K7" s="1">
        <v>6.9686020000000001E-6</v>
      </c>
      <c r="L7">
        <f t="shared" si="0"/>
        <v>5.6008800000000001</v>
      </c>
    </row>
    <row r="8" spans="1:12" x14ac:dyDescent="0.35">
      <c r="A8" t="s">
        <v>11</v>
      </c>
      <c r="B8" t="s">
        <v>60</v>
      </c>
      <c r="C8">
        <v>9</v>
      </c>
      <c r="D8">
        <v>9</v>
      </c>
      <c r="F8" s="4">
        <v>0.77572019999999997</v>
      </c>
      <c r="G8">
        <v>0.5248353</v>
      </c>
      <c r="H8">
        <v>0.52800000000000002</v>
      </c>
      <c r="I8">
        <v>5.833E-2</v>
      </c>
      <c r="J8" t="s">
        <v>51</v>
      </c>
      <c r="K8" s="1">
        <v>1.7758049999999998E-5</v>
      </c>
      <c r="L8">
        <f t="shared" si="0"/>
        <v>4.7520000000000007</v>
      </c>
    </row>
    <row r="9" spans="1:12" x14ac:dyDescent="0.35">
      <c r="A9" t="s">
        <v>12</v>
      </c>
      <c r="B9" t="s">
        <v>61</v>
      </c>
      <c r="C9">
        <v>3</v>
      </c>
      <c r="D9">
        <v>4</v>
      </c>
      <c r="F9" s="4">
        <v>1</v>
      </c>
      <c r="G9">
        <v>0.59027779999999996</v>
      </c>
      <c r="H9">
        <v>1</v>
      </c>
      <c r="I9">
        <v>0</v>
      </c>
      <c r="J9" t="s">
        <v>52</v>
      </c>
      <c r="K9" s="2">
        <v>0</v>
      </c>
      <c r="L9">
        <f t="shared" si="0"/>
        <v>4</v>
      </c>
    </row>
    <row r="10" spans="1:12" x14ac:dyDescent="0.35">
      <c r="A10" t="s">
        <v>13</v>
      </c>
      <c r="B10" t="s">
        <v>61</v>
      </c>
      <c r="C10">
        <v>4</v>
      </c>
      <c r="D10">
        <v>20</v>
      </c>
      <c r="F10" s="4">
        <v>0.9</v>
      </c>
      <c r="G10">
        <v>0.47605900000000001</v>
      </c>
      <c r="H10">
        <v>0.80913999999999997</v>
      </c>
      <c r="I10">
        <v>5.9560000000000002E-2</v>
      </c>
      <c r="J10" t="s">
        <v>53</v>
      </c>
      <c r="K10" s="1">
        <v>3.103406E-11</v>
      </c>
      <c r="L10">
        <f t="shared" si="0"/>
        <v>16.1828</v>
      </c>
    </row>
    <row r="11" spans="1:12" x14ac:dyDescent="0.35">
      <c r="A11" t="s">
        <v>14</v>
      </c>
      <c r="B11" t="s">
        <v>61</v>
      </c>
      <c r="C11">
        <v>5</v>
      </c>
      <c r="D11">
        <v>33</v>
      </c>
      <c r="F11" s="4">
        <v>0.92272730000000003</v>
      </c>
      <c r="G11">
        <v>0.60215490000000005</v>
      </c>
      <c r="H11">
        <v>0.80576999999999999</v>
      </c>
      <c r="I11">
        <v>3.3500000000000002E-2</v>
      </c>
      <c r="J11" t="s">
        <v>54</v>
      </c>
      <c r="K11" s="1">
        <v>0</v>
      </c>
      <c r="L11">
        <f t="shared" si="0"/>
        <v>26.590409999999999</v>
      </c>
    </row>
    <row r="12" spans="1:12" x14ac:dyDescent="0.35">
      <c r="A12" t="s">
        <v>15</v>
      </c>
      <c r="B12" t="s">
        <v>61</v>
      </c>
      <c r="C12">
        <v>6</v>
      </c>
      <c r="D12">
        <v>5</v>
      </c>
      <c r="F12" s="4">
        <v>0.77777779999999996</v>
      </c>
      <c r="G12">
        <v>0.62333329999999998</v>
      </c>
      <c r="H12">
        <v>0.41003000000000001</v>
      </c>
      <c r="I12">
        <v>0.10598</v>
      </c>
      <c r="J12" t="s">
        <v>55</v>
      </c>
      <c r="K12" s="1">
        <v>1.8008090000000001E-2</v>
      </c>
      <c r="L12">
        <f t="shared" si="0"/>
        <v>2.0501499999999999</v>
      </c>
    </row>
    <row r="13" spans="1:12" x14ac:dyDescent="0.35">
      <c r="A13" t="s">
        <v>0</v>
      </c>
      <c r="B13" t="s">
        <v>62</v>
      </c>
      <c r="C13">
        <v>3</v>
      </c>
      <c r="D13">
        <v>70</v>
      </c>
      <c r="E13">
        <v>1</v>
      </c>
      <c r="F13" s="4">
        <v>0.92539680000000002</v>
      </c>
      <c r="G13">
        <v>0.55960319999999997</v>
      </c>
      <c r="H13">
        <v>0.8306</v>
      </c>
      <c r="I13">
        <v>2.4809999999999999E-2</v>
      </c>
      <c r="J13" t="s">
        <v>56</v>
      </c>
      <c r="K13" s="2">
        <v>0</v>
      </c>
      <c r="L13">
        <f t="shared" si="0"/>
        <v>58.142000000000003</v>
      </c>
    </row>
    <row r="14" spans="1:12" x14ac:dyDescent="0.35">
      <c r="A14" t="s">
        <v>1</v>
      </c>
      <c r="B14" t="s">
        <v>62</v>
      </c>
      <c r="C14">
        <v>4</v>
      </c>
      <c r="D14">
        <v>20</v>
      </c>
      <c r="E14">
        <v>1</v>
      </c>
      <c r="F14" s="4">
        <v>0.8513889</v>
      </c>
      <c r="G14">
        <v>0.59411460000000005</v>
      </c>
      <c r="H14">
        <v>0.63385999999999998</v>
      </c>
      <c r="I14">
        <v>6.2199999999999998E-2</v>
      </c>
      <c r="J14" t="s">
        <v>57</v>
      </c>
      <c r="K14" s="1">
        <v>3.8742159999999998E-9</v>
      </c>
      <c r="L14">
        <f t="shared" si="0"/>
        <v>12.677199999999999</v>
      </c>
    </row>
    <row r="15" spans="1:12" x14ac:dyDescent="0.35">
      <c r="A15" t="s">
        <v>2</v>
      </c>
      <c r="B15" t="s">
        <v>62</v>
      </c>
      <c r="C15">
        <v>5</v>
      </c>
      <c r="D15">
        <v>9</v>
      </c>
      <c r="E15">
        <v>1</v>
      </c>
      <c r="F15" s="4">
        <v>0.85</v>
      </c>
      <c r="G15">
        <v>0.61201649999999996</v>
      </c>
      <c r="H15">
        <v>0.61338999999999999</v>
      </c>
      <c r="I15">
        <v>0.11409</v>
      </c>
      <c r="J15" t="s">
        <v>58</v>
      </c>
      <c r="K15" s="1">
        <v>6.6468799999999998E-4</v>
      </c>
      <c r="L15">
        <f t="shared" si="0"/>
        <v>5.5205099999999998</v>
      </c>
    </row>
    <row r="16" spans="1:12" x14ac:dyDescent="0.35">
      <c r="A16" t="s">
        <v>4</v>
      </c>
      <c r="B16" t="s">
        <v>62</v>
      </c>
      <c r="C16">
        <v>6</v>
      </c>
      <c r="D16">
        <v>2</v>
      </c>
      <c r="E16">
        <v>1</v>
      </c>
      <c r="F16" s="4">
        <v>0.64444440000000003</v>
      </c>
      <c r="G16">
        <v>0.57716049999999997</v>
      </c>
      <c r="H16">
        <v>0.15912000000000001</v>
      </c>
      <c r="I16">
        <v>5.1790000000000003E-2</v>
      </c>
      <c r="J16" t="s">
        <v>59</v>
      </c>
      <c r="K16" s="2">
        <v>0.2003074</v>
      </c>
      <c r="L16">
        <f t="shared" si="0"/>
        <v>0.31824000000000002</v>
      </c>
    </row>
    <row r="18" spans="5:12" x14ac:dyDescent="0.35">
      <c r="E18" t="s">
        <v>37</v>
      </c>
      <c r="F18" s="3">
        <f>MAX(F2:F16)</f>
        <v>1</v>
      </c>
      <c r="G18" s="3">
        <f>MAX(G2:G16)</f>
        <v>0.62333329999999998</v>
      </c>
      <c r="K18" s="1">
        <f>MAX(K2:K16)</f>
        <v>0.2003074</v>
      </c>
      <c r="L18">
        <f>SUM(L2:L16)/234</f>
        <v>0.74543739316239321</v>
      </c>
    </row>
    <row r="19" spans="5:12" x14ac:dyDescent="0.35">
      <c r="E19" t="s">
        <v>38</v>
      </c>
      <c r="F19" s="3">
        <f>MIN(F2:F16)</f>
        <v>0.64444440000000003</v>
      </c>
      <c r="G19" s="3">
        <f>MIN(G2:G16)</f>
        <v>0.47605900000000001</v>
      </c>
      <c r="K19" s="1">
        <f>MIN(K2:K16)</f>
        <v>0</v>
      </c>
    </row>
    <row r="20" spans="5:12" x14ac:dyDescent="0.35">
      <c r="E20" t="s">
        <v>39</v>
      </c>
      <c r="F20" s="3">
        <f>AVERAGE(F2:F16)</f>
        <v>0.85334887999999998</v>
      </c>
      <c r="G20" s="3">
        <f>AVERAGE(G2:G16)</f>
        <v>0.55324460666666664</v>
      </c>
    </row>
    <row r="21" spans="5:12" x14ac:dyDescent="0.35">
      <c r="E21" t="s">
        <v>40</v>
      </c>
      <c r="F21" s="3">
        <f>_xlfn.STDEV.P(F2:F16)</f>
        <v>8.4934489649103093E-2</v>
      </c>
      <c r="G21" s="3">
        <f>_xlfn.STDEV.P(G2:G16)</f>
        <v>4.7038412369359947E-2</v>
      </c>
    </row>
    <row r="22" spans="5:12" x14ac:dyDescent="0.35">
      <c r="E22" t="s">
        <v>41</v>
      </c>
      <c r="F22" s="3">
        <f>_xlfn.CONFIDENCE.NORM(0.05,F21,15)</f>
        <v>4.2981992401424814E-2</v>
      </c>
      <c r="G22" s="3">
        <f>_xlfn.CONFIDENCE.NORM(0.05,G21,15)</f>
        <v>2.380428364717049E-2</v>
      </c>
    </row>
    <row r="23" spans="5:12" x14ac:dyDescent="0.35">
      <c r="F23" s="3">
        <f>F20+F22</f>
        <v>0.89633087240142484</v>
      </c>
      <c r="G23" s="3">
        <f>G20+G22</f>
        <v>0.5770488903138371</v>
      </c>
    </row>
    <row r="24" spans="5:12" x14ac:dyDescent="0.35">
      <c r="F24" s="3">
        <f>F20-F22</f>
        <v>0.81036688759857511</v>
      </c>
      <c r="G24" s="3">
        <f>G20-G22</f>
        <v>0.52944032301949617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analysis</vt:lpstr>
      <vt:lpstr>&lt;6 analysis</vt:lpstr>
      <vt:lpstr>analysis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Lewis, Sara A - (gaugers)</dc:creator>
  <cp:lastModifiedBy>Lewis, Sara A - (gaugers)</cp:lastModifiedBy>
  <dcterms:created xsi:type="dcterms:W3CDTF">2023-08-03T22:27:48Z</dcterms:created>
  <dcterms:modified xsi:type="dcterms:W3CDTF">2023-09-11T18:00:30Z</dcterms:modified>
</cp:coreProperties>
</file>