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lexandrSK\Desktop\Decampment\"/>
    </mc:Choice>
  </mc:AlternateContent>
  <bookViews>
    <workbookView xWindow="0" yWindow="0" windowWidth="24000" windowHeight="9000"/>
  </bookViews>
  <sheets>
    <sheet name="Задание 1-3" sheetId="2" r:id="rId1"/>
    <sheet name="Задание 4" sheetId="4" r:id="rId2"/>
    <sheet name="4 - решение" sheetId="12" r:id="rId3"/>
    <sheet name="4 - таблица для впр" sheetId="14" r:id="rId4"/>
    <sheet name="Задание 5" sheetId="6" r:id="rId5"/>
    <sheet name="Задание 6" sheetId="11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B27" i="2" l="1"/>
  <c r="O43" i="2"/>
  <c r="O39" i="2"/>
  <c r="N43" i="2"/>
  <c r="N42" i="2"/>
  <c r="N41" i="2"/>
  <c r="N40" i="2"/>
  <c r="N39" i="2"/>
  <c r="F7" i="6"/>
  <c r="F5" i="6"/>
  <c r="F6" i="6"/>
  <c r="F8" i="6"/>
  <c r="F9" i="6"/>
  <c r="F10" i="6"/>
  <c r="F11" i="6"/>
  <c r="F12" i="6"/>
  <c r="F13" i="6"/>
  <c r="F14" i="6"/>
  <c r="F15" i="6"/>
  <c r="F16" i="6"/>
  <c r="F17" i="6"/>
  <c r="F18" i="6"/>
  <c r="D5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D6" i="6"/>
  <c r="C25" i="6"/>
  <c r="C26" i="6"/>
  <c r="C27" i="6"/>
  <c r="C20" i="6"/>
  <c r="C21" i="6"/>
  <c r="C22" i="6"/>
  <c r="C23" i="6"/>
  <c r="C24" i="6"/>
  <c r="C19" i="6"/>
  <c r="D28" i="11"/>
  <c r="D15" i="6" l="1"/>
  <c r="D8" i="6"/>
  <c r="D9" i="6"/>
  <c r="D10" i="6"/>
  <c r="D18" i="6"/>
  <c r="D16" i="6"/>
  <c r="O27" i="2"/>
  <c r="O26" i="2"/>
  <c r="O25" i="2"/>
  <c r="N27" i="2"/>
  <c r="N26" i="2"/>
  <c r="N25" i="2"/>
  <c r="Q40" i="2"/>
  <c r="Q41" i="2"/>
  <c r="Q42" i="2"/>
  <c r="Q43" i="2"/>
  <c r="Q44" i="2"/>
  <c r="Q39" i="2"/>
  <c r="P40" i="2"/>
  <c r="P41" i="2"/>
  <c r="P42" i="2"/>
  <c r="P43" i="2"/>
  <c r="P44" i="2"/>
  <c r="P39" i="2"/>
  <c r="O45" i="2"/>
  <c r="O40" i="2"/>
  <c r="O41" i="2"/>
  <c r="O42" i="2"/>
  <c r="O44" i="2"/>
  <c r="N45" i="2"/>
  <c r="N44" i="2"/>
  <c r="D29" i="11"/>
  <c r="D30" i="11"/>
  <c r="D31" i="11"/>
  <c r="D32" i="11"/>
  <c r="D33" i="11"/>
  <c r="D34" i="11"/>
  <c r="D35" i="11"/>
  <c r="D36" i="11"/>
  <c r="D37" i="11"/>
  <c r="D38" i="11"/>
  <c r="D39" i="11"/>
  <c r="D17" i="6" l="1"/>
  <c r="D14" i="6"/>
  <c r="D11" i="6"/>
  <c r="D12" i="6"/>
  <c r="D7" i="6"/>
  <c r="D13" i="6"/>
  <c r="Q45" i="2"/>
  <c r="P45" i="2"/>
  <c r="C27" i="2" l="1"/>
  <c r="D27" i="2"/>
  <c r="E27" i="2"/>
  <c r="F27" i="2"/>
  <c r="G27" i="2"/>
  <c r="H27" i="2"/>
  <c r="I27" i="2"/>
  <c r="J27" i="2"/>
  <c r="K27" i="2"/>
  <c r="L27" i="2"/>
  <c r="M27" i="2"/>
  <c r="E11" i="2"/>
  <c r="E12" i="2"/>
  <c r="E7" i="2"/>
  <c r="E8" i="2"/>
  <c r="E9" i="2"/>
  <c r="E10" i="2"/>
  <c r="E6" i="2"/>
  <c r="D12" i="2"/>
  <c r="D7" i="2"/>
  <c r="D8" i="2"/>
  <c r="D9" i="2"/>
  <c r="D10" i="2"/>
  <c r="D11" i="2"/>
  <c r="D6" i="2"/>
  <c r="C12" i="2" l="1"/>
  <c r="B12" i="2"/>
</calcChain>
</file>

<file path=xl/sharedStrings.xml><?xml version="1.0" encoding="utf-8"?>
<sst xmlns="http://schemas.openxmlformats.org/spreadsheetml/2006/main" count="473" uniqueCount="157">
  <si>
    <t>Группы товаров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</si>
  <si>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</si>
  <si>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</si>
  <si>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</si>
  <si>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</si>
  <si>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</si>
  <si>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</si>
  <si>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</si>
  <si>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</si>
  <si>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</si>
  <si>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</si>
  <si>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</si>
  <si>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</si>
  <si>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Регион</t>
  </si>
  <si>
    <t>Склад</t>
  </si>
  <si>
    <t>Супервайзер</t>
  </si>
  <si>
    <t>Город</t>
  </si>
  <si>
    <t>Продажи товара №1</t>
  </si>
  <si>
    <t>Продажи товара №2</t>
  </si>
  <si>
    <t>Продажи товара №3</t>
  </si>
  <si>
    <t>Продажи товара №4</t>
  </si>
  <si>
    <t>Продажи товара №5</t>
  </si>
  <si>
    <t>Иванов</t>
  </si>
  <si>
    <t>Петров</t>
  </si>
  <si>
    <t>Сидоров</t>
  </si>
  <si>
    <t>Плесецк/Мирный</t>
  </si>
  <si>
    <t>Северодвинск/Новодвинск</t>
  </si>
  <si>
    <t>Федоров</t>
  </si>
  <si>
    <t>Апатиты</t>
  </si>
  <si>
    <t>Кандалакша</t>
  </si>
  <si>
    <t>Мончегорск</t>
  </si>
  <si>
    <t>Североморск</t>
  </si>
  <si>
    <t>Великие Луки</t>
  </si>
  <si>
    <t>Глушанов</t>
  </si>
  <si>
    <t>Невель</t>
  </si>
  <si>
    <t>Остров</t>
  </si>
  <si>
    <t>Себеж</t>
  </si>
  <si>
    <t>Басков</t>
  </si>
  <si>
    <t>Кондопога</t>
  </si>
  <si>
    <t>Костомукша</t>
  </si>
  <si>
    <t>Липин</t>
  </si>
  <si>
    <t>Сегежа</t>
  </si>
  <si>
    <t>Сортавала</t>
  </si>
  <si>
    <t>Продажи, руб</t>
  </si>
  <si>
    <t>Полное наименование</t>
  </si>
  <si>
    <t>Курск</t>
  </si>
  <si>
    <t>Воронеж</t>
  </si>
  <si>
    <t>Липецк</t>
  </si>
  <si>
    <t>Кострома</t>
  </si>
  <si>
    <t>Белгород</t>
  </si>
  <si>
    <t>Тамбов</t>
  </si>
  <si>
    <t>Тверь</t>
  </si>
  <si>
    <t>Краснодар</t>
  </si>
  <si>
    <t>ОБЩИЙ ИТОГ</t>
  </si>
  <si>
    <t>товар А</t>
  </si>
  <si>
    <t>товар B</t>
  </si>
  <si>
    <t xml:space="preserve">товар C </t>
  </si>
  <si>
    <t>товар D</t>
  </si>
  <si>
    <t>товар E</t>
  </si>
  <si>
    <t>товар F</t>
  </si>
  <si>
    <t>Итого:</t>
  </si>
  <si>
    <t>Задание 1.</t>
  </si>
  <si>
    <t>Примечание: в месяце 23 рабочих дня, отработано 15 дней</t>
  </si>
  <si>
    <t>Задание 2.</t>
  </si>
  <si>
    <t>Прирост, %</t>
  </si>
  <si>
    <t>Товар А</t>
  </si>
  <si>
    <t>Товар B</t>
  </si>
  <si>
    <t>Товар C</t>
  </si>
  <si>
    <t>Товар D</t>
  </si>
  <si>
    <t>Товар E</t>
  </si>
  <si>
    <t>Товар F</t>
  </si>
  <si>
    <t>Задание 3.</t>
  </si>
  <si>
    <t>Петрозаводск</t>
  </si>
  <si>
    <t>Псков</t>
  </si>
  <si>
    <t>Архангельск</t>
  </si>
  <si>
    <t>С.Петербург</t>
  </si>
  <si>
    <t>Великий Новгород</t>
  </si>
  <si>
    <t>Мурманск</t>
  </si>
  <si>
    <t>С-Петербург</t>
  </si>
  <si>
    <t>Задание 4.</t>
  </si>
  <si>
    <t>Задание 5.</t>
  </si>
  <si>
    <t>Текущее выполнение плана, %</t>
  </si>
  <si>
    <t>Прогноз выполнения плана, %</t>
  </si>
  <si>
    <t>Месяц</t>
  </si>
  <si>
    <t>Год</t>
  </si>
  <si>
    <t>Объем продаж,у.е.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</si>
  <si>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</si>
  <si>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</si>
  <si>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</si>
  <si>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</si>
  <si>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</si>
  <si>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</si>
  <si>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</si>
  <si>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</si>
  <si>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</si>
  <si>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</si>
  <si>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</si>
  <si>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</si>
  <si>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 кв</t>
  </si>
  <si>
    <t>2 кв</t>
  </si>
  <si>
    <t>3 кв</t>
  </si>
  <si>
    <t>4 кв</t>
  </si>
  <si>
    <t>ИТОГО по городу:</t>
  </si>
  <si>
    <t>Магазин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</si>
  <si>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</si>
  <si>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</si>
  <si>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</si>
  <si>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</si>
  <si>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</si>
  <si>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</si>
  <si>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</si>
  <si>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</si>
  <si>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</si>
  <si>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</si>
  <si>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</si>
  <si>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</si>
  <si>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</si>
  <si>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</si>
  <si>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 (Курск)</t>
  </si>
  <si>
    <t>Доля продаж магазина в городе, %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</si>
  <si>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</si>
  <si>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</si>
  <si>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</si>
  <si>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</si>
  <si>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</si>
  <si>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</si>
  <si>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</si>
  <si>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</si>
  <si>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</si>
  <si>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</si>
  <si>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</si>
  <si>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</si>
  <si>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</si>
  <si>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</si>
  <si>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</si>
  <si>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</si>
  <si>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</si>
  <si>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</si>
  <si>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2. Постройте прогноз на 12 мес. 2018 года</t>
  </si>
  <si>
    <t>Рассчитайте текущее и прогнозируемое выполнение плана по каждой товарной группе и по компании в целом.</t>
  </si>
  <si>
    <t>План региона, шт.</t>
  </si>
  <si>
    <t>Факт продаж, шт.</t>
  </si>
  <si>
    <t>Общий</t>
  </si>
  <si>
    <t>1 квартал</t>
  </si>
  <si>
    <r>
      <t xml:space="preserve">Определите прирост продаж </t>
    </r>
    <r>
      <rPr>
        <b/>
        <u/>
        <sz val="10"/>
        <rFont val="Tahoma"/>
        <family val="2"/>
        <charset val="204"/>
      </rPr>
      <t>1 квартала 2017 г.</t>
    </r>
    <r>
      <rPr>
        <b/>
        <sz val="10"/>
        <rFont val="Tahoma"/>
        <family val="2"/>
        <charset val="204"/>
      </rPr>
      <t xml:space="preserve"> к соответствующему периоду прошлого года и годовой прирост продаж 2017 к 2016 г.</t>
    </r>
  </si>
  <si>
    <r>
      <t xml:space="preserve">На основании приведенных данных составьте сводную таблицу </t>
    </r>
    <r>
      <rPr>
        <b/>
        <u/>
        <sz val="10"/>
        <rFont val="Tahoma"/>
        <family val="2"/>
        <charset val="204"/>
      </rPr>
      <t>с общими продажами</t>
    </r>
    <r>
      <rPr>
        <b/>
        <sz val="10"/>
        <rFont val="Tahoma"/>
        <family val="2"/>
        <charset val="204"/>
      </rPr>
      <t xml:space="preserve"> (суммарно по всем товарам) по каждому городу, супервайзеру, магазину.</t>
    </r>
  </si>
  <si>
    <t>Определите долю товара в продажах за каждый квартал.</t>
  </si>
  <si>
    <t>Продажи</t>
  </si>
  <si>
    <t xml:space="preserve">Рассчитайте показатели в ячейках таблицы, выделенных цветом. Заполните столбец "Полное наименование" с помощью текстовой формулы, аналогично примеру. </t>
  </si>
  <si>
    <t>Заполните столбец "Супервайзер" соответствующими значениями с листа с Заданием 4</t>
  </si>
  <si>
    <t>Сумма по полю Продажи товара №1</t>
  </si>
  <si>
    <t>Сумма по полю Продажи товара №2</t>
  </si>
  <si>
    <t>Сумма по полю Продажи товара №3</t>
  </si>
  <si>
    <t>Сумма по полю Продажи товара №4</t>
  </si>
  <si>
    <t>Названия строк</t>
  </si>
  <si>
    <t>Общий итог</t>
  </si>
  <si>
    <t>Номер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</si>
</sst>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р.&quot;"/>
    <numFmt numFmtId="165" formatCode="[$-419]mmmm\ yyyy;@"/>
  </numFmts>
  <fonts count="1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i/>
      <u/>
      <sz val="14"/>
      <name val="Tahoma"/>
      <family val="2"/>
      <charset val="204"/>
    </font>
    <font>
      <sz val="9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0" fontId="5" fillId="0" borderId="0" xfId="0" applyNumberFormat="1" applyFont="1"/>
    <xf numFmtId="0" fontId="6" fillId="0" borderId="1" xfId="0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/>
    <xf numFmtId="0" fontId="6" fillId="2" borderId="1" xfId="0" applyFont="1" applyFill="1" applyBorder="1"/>
    <xf numFmtId="3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/>
    <xf numFmtId="0" fontId="5" fillId="0" borderId="1" xfId="1" applyFont="1" applyFill="1" applyBorder="1" applyAlignment="1">
      <alignment horizontal="left"/>
    </xf>
    <xf numFmtId="1" fontId="5" fillId="0" borderId="0" xfId="0" applyNumberFormat="1" applyFont="1"/>
    <xf numFmtId="0" fontId="6" fillId="0" borderId="3" xfId="1" applyFont="1" applyFill="1" applyBorder="1" applyAlignment="1">
      <alignment horizontal="center" vertical="center" wrapText="1"/>
    </xf>
    <xf numFmtId="1" fontId="6" fillId="3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" xfId="1" applyFont="1" applyFill="1" applyBorder="1"/>
    <xf numFmtId="0" fontId="5" fillId="0" borderId="4" xfId="1" applyFont="1" applyFill="1" applyBorder="1" applyAlignment="1">
      <alignment horizontal="left"/>
    </xf>
    <xf numFmtId="0" fontId="6" fillId="0" borderId="5" xfId="1" applyFont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 wrapText="1"/>
    </xf>
    <xf numFmtId="1" fontId="8" fillId="3" borderId="6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/>
    </xf>
    <xf numFmtId="0" fontId="5" fillId="0" borderId="0" xfId="2" applyFont="1"/>
    <xf numFmtId="0" fontId="5" fillId="0" borderId="8" xfId="2" applyFont="1" applyBorder="1"/>
    <xf numFmtId="0" fontId="5" fillId="0" borderId="9" xfId="2" applyFont="1" applyBorder="1"/>
    <xf numFmtId="0" fontId="6" fillId="0" borderId="0" xfId="2" applyFont="1"/>
    <xf numFmtId="164" fontId="5" fillId="0" borderId="10" xfId="2" applyNumberFormat="1" applyFont="1" applyBorder="1"/>
    <xf numFmtId="0" fontId="5" fillId="0" borderId="11" xfId="2" applyFont="1" applyBorder="1"/>
    <xf numFmtId="164" fontId="5" fillId="0" borderId="12" xfId="2" applyNumberFormat="1" applyFont="1" applyBorder="1"/>
    <xf numFmtId="0" fontId="5" fillId="0" borderId="11" xfId="2" applyFont="1" applyFill="1" applyBorder="1"/>
    <xf numFmtId="164" fontId="5" fillId="4" borderId="13" xfId="2" applyNumberFormat="1" applyFont="1" applyFill="1" applyBorder="1"/>
    <xf numFmtId="0" fontId="5" fillId="0" borderId="12" xfId="2" applyFont="1" applyFill="1" applyBorder="1"/>
    <xf numFmtId="0" fontId="5" fillId="0" borderId="15" xfId="2" applyFont="1" applyBorder="1"/>
    <xf numFmtId="164" fontId="5" fillId="0" borderId="16" xfId="2" applyNumberFormat="1" applyFont="1" applyBorder="1"/>
    <xf numFmtId="0" fontId="5" fillId="0" borderId="16" xfId="2" applyFont="1" applyBorder="1"/>
    <xf numFmtId="0" fontId="5" fillId="0" borderId="16" xfId="2" applyFont="1" applyFill="1" applyBorder="1"/>
    <xf numFmtId="0" fontId="6" fillId="0" borderId="17" xfId="2" applyFont="1" applyFill="1" applyBorder="1"/>
    <xf numFmtId="164" fontId="6" fillId="4" borderId="18" xfId="2" applyNumberFormat="1" applyFont="1" applyFill="1" applyBorder="1"/>
    <xf numFmtId="0" fontId="6" fillId="0" borderId="19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3" fontId="5" fillId="0" borderId="0" xfId="0" applyNumberFormat="1" applyFont="1"/>
    <xf numFmtId="10" fontId="6" fillId="0" borderId="0" xfId="0" applyNumberFormat="1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9" fontId="5" fillId="0" borderId="0" xfId="3" applyFont="1"/>
    <xf numFmtId="2" fontId="5" fillId="0" borderId="20" xfId="1" applyNumberFormat="1" applyFont="1" applyFill="1" applyBorder="1" applyAlignment="1">
      <alignment horizontal="right"/>
    </xf>
    <xf numFmtId="2" fontId="5" fillId="0" borderId="4" xfId="1" applyNumberFormat="1" applyFont="1" applyFill="1" applyBorder="1" applyAlignment="1">
      <alignment horizontal="right"/>
    </xf>
    <xf numFmtId="2" fontId="5" fillId="0" borderId="21" xfId="1" applyNumberFormat="1" applyFont="1" applyFill="1" applyBorder="1" applyAlignment="1">
      <alignment horizontal="right"/>
    </xf>
    <xf numFmtId="2" fontId="5" fillId="0" borderId="22" xfId="1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2" fontId="5" fillId="0" borderId="23" xfId="1" applyNumberFormat="1" applyFont="1" applyFill="1" applyBorder="1" applyAlignment="1">
      <alignment horizontal="right"/>
    </xf>
    <xf numFmtId="2" fontId="5" fillId="0" borderId="24" xfId="1" applyNumberFormat="1" applyFont="1" applyFill="1" applyBorder="1" applyAlignment="1">
      <alignment horizontal="right"/>
    </xf>
    <xf numFmtId="2" fontId="5" fillId="0" borderId="25" xfId="1" applyNumberFormat="1" applyFont="1" applyFill="1" applyBorder="1" applyAlignment="1">
      <alignment horizontal="right"/>
    </xf>
    <xf numFmtId="2" fontId="5" fillId="0" borderId="26" xfId="1" applyNumberFormat="1" applyFont="1" applyFill="1" applyBorder="1" applyAlignment="1">
      <alignment horizontal="right"/>
    </xf>
    <xf numFmtId="164" fontId="5" fillId="0" borderId="16" xfId="2" applyNumberFormat="1" applyFont="1" applyBorder="1" applyAlignment="1">
      <alignment horizontal="right"/>
    </xf>
    <xf numFmtId="9" fontId="5" fillId="4" borderId="10" xfId="3" applyFont="1" applyFill="1" applyBorder="1"/>
    <xf numFmtId="9" fontId="5" fillId="4" borderId="16" xfId="3" applyFont="1" applyFill="1" applyBorder="1"/>
    <xf numFmtId="3" fontId="6" fillId="2" borderId="1" xfId="0" applyNumberFormat="1" applyFont="1" applyFill="1" applyBorder="1"/>
    <xf numFmtId="0" fontId="5" fillId="0" borderId="27" xfId="2" applyFont="1" applyBorder="1"/>
    <xf numFmtId="0" fontId="5" fillId="0" borderId="28" xfId="2" applyFont="1" applyBorder="1"/>
    <xf numFmtId="165" fontId="0" fillId="0" borderId="0" xfId="0" applyNumberFormat="1" applyBorder="1"/>
    <xf numFmtId="3" fontId="0" fillId="0" borderId="31" xfId="0" applyNumberFormat="1" applyBorder="1"/>
    <xf numFmtId="165" fontId="0" fillId="0" borderId="32" xfId="0" applyNumberFormat="1" applyBorder="1"/>
    <xf numFmtId="3" fontId="0" fillId="0" borderId="14" xfId="0" applyNumberFormat="1" applyBorder="1"/>
    <xf numFmtId="165" fontId="0" fillId="0" borderId="30" xfId="0" applyNumberFormat="1" applyBorder="1"/>
    <xf numFmtId="3" fontId="0" fillId="0" borderId="13" xfId="0" applyNumberFormat="1" applyBorder="1"/>
    <xf numFmtId="2" fontId="5" fillId="2" borderId="1" xfId="3" applyNumberFormat="1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5" borderId="1" xfId="0" applyNumberFormat="1" applyFill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6" fillId="0" borderId="19" xfId="2" applyFont="1" applyFill="1" applyBorder="1" applyAlignment="1">
      <alignment horizontal="center"/>
    </xf>
    <xf numFmtId="0" fontId="6" fillId="0" borderId="29" xfId="2" applyFont="1" applyFill="1" applyBorder="1" applyAlignment="1">
      <alignment horizontal="center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</cellXfs>
  <cellStyles count="4">
    <cellStyle name="Обычный" xfId="0" builtinId="0"/>
    <cellStyle name="Обычный_Бонусы ТП и суперов май (Сибирь)" xfId="1"/>
    <cellStyle name="Обычный_Тест" xfId="2"/>
    <cellStyle name="Процентный" xfId="3" builtinId="5"/>
  </cellStyles>
  <dxfs count="2"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6'!$C$4:$C$27</c:f>
              <c:strCache>
                <c:ptCount val="2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</c:strCache>
            </c:strRef>
          </c:cat>
          <c:val>
            <c:numRef>
              <c:f>'Задание 6'!$D$4:$D$27</c:f>
              <c:numCache>
                <c:formatCode>#,##0</c:formatCode>
                <c:ptCount val="24"/>
                <c:pt idx="0">
                  <c:v>600000</c:v>
                </c:pt>
                <c:pt idx="1">
                  <c:v>750000</c:v>
                </c:pt>
                <c:pt idx="2">
                  <c:v>810000</c:v>
                </c:pt>
                <c:pt idx="3">
                  <c:v>875000</c:v>
                </c:pt>
                <c:pt idx="4">
                  <c:v>990000</c:v>
                </c:pt>
                <c:pt idx="5">
                  <c:v>1000000</c:v>
                </c:pt>
                <c:pt idx="6">
                  <c:v>1300000</c:v>
                </c:pt>
                <c:pt idx="7">
                  <c:v>1250000</c:v>
                </c:pt>
                <c:pt idx="8">
                  <c:v>1150000</c:v>
                </c:pt>
                <c:pt idx="9">
                  <c:v>980000</c:v>
                </c:pt>
                <c:pt idx="10">
                  <c:v>900000</c:v>
                </c:pt>
                <c:pt idx="11">
                  <c:v>1700000</c:v>
                </c:pt>
                <c:pt idx="12">
                  <c:v>1000000</c:v>
                </c:pt>
                <c:pt idx="13">
                  <c:v>1200000</c:v>
                </c:pt>
                <c:pt idx="14">
                  <c:v>1300000</c:v>
                </c:pt>
                <c:pt idx="15">
                  <c:v>1100000</c:v>
                </c:pt>
                <c:pt idx="16">
                  <c:v>1450000</c:v>
                </c:pt>
                <c:pt idx="17">
                  <c:v>1400000</c:v>
                </c:pt>
                <c:pt idx="18">
                  <c:v>2000000</c:v>
                </c:pt>
                <c:pt idx="19">
                  <c:v>1780000</c:v>
                </c:pt>
                <c:pt idx="20">
                  <c:v>1650000</c:v>
                </c:pt>
                <c:pt idx="21">
                  <c:v>1550000</c:v>
                </c:pt>
                <c:pt idx="22">
                  <c:v>1300000</c:v>
                </c:pt>
                <c:pt idx="23">
                  <c:v>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6-41EF-B268-034DCBDF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24432"/>
        <c:axId val="640322136"/>
      </c:barChart>
      <c:catAx>
        <c:axId val="640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2136"/>
        <c:crosses val="autoZero"/>
        <c:auto val="1"/>
        <c:lblAlgn val="ctr"/>
        <c:lblOffset val="100"/>
        <c:noMultiLvlLbl val="0"/>
      </c:catAx>
      <c:valAx>
        <c:axId val="6403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'Задание 6'!$C$4:$C$39</c:f>
              <c:strCache>
                <c:ptCount val="3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  <c:pt idx="14">
                  <c:v>Март</c:v>
                </c:pt>
                <c:pt idx="15">
                  <c:v>Апрель</c:v>
                </c:pt>
                <c:pt idx="16">
                  <c:v>Май</c:v>
                </c:pt>
                <c:pt idx="17">
                  <c:v>Июнь</c:v>
                </c:pt>
                <c:pt idx="18">
                  <c:v>Июль</c:v>
                </c:pt>
                <c:pt idx="19">
                  <c:v>Август</c:v>
                </c:pt>
                <c:pt idx="20">
                  <c:v>Сентябрь</c:v>
                </c:pt>
                <c:pt idx="21">
                  <c:v>Октябрь</c:v>
                </c:pt>
                <c:pt idx="22">
                  <c:v>Ноябрь</c:v>
                </c:pt>
                <c:pt idx="23">
                  <c:v>Декабрь</c:v>
                </c:pt>
                <c:pt idx="24">
                  <c:v>Январь</c:v>
                </c:pt>
                <c:pt idx="25">
                  <c:v>Февраль</c:v>
                </c:pt>
                <c:pt idx="26">
                  <c:v>Март</c:v>
                </c:pt>
                <c:pt idx="27">
                  <c:v>Апрель</c:v>
                </c:pt>
                <c:pt idx="28">
                  <c:v>Май</c:v>
                </c:pt>
                <c:pt idx="29">
                  <c:v>Июнь</c:v>
                </c:pt>
                <c:pt idx="30">
                  <c:v>Июль</c:v>
                </c:pt>
                <c:pt idx="31">
                  <c:v>Август</c:v>
                </c:pt>
                <c:pt idx="32">
                  <c:v>Сентябрь</c:v>
                </c:pt>
                <c:pt idx="33">
                  <c:v>Октябрь</c:v>
                </c:pt>
                <c:pt idx="34">
                  <c:v>Ноябрь</c:v>
                </c:pt>
                <c:pt idx="35">
                  <c:v>Декабрь</c:v>
                </c:pt>
              </c:strCache>
            </c:strRef>
          </c:cat>
          <c:val>
            <c:numRef>
              <c:f>'Задание 6'!$D$4:$D$39</c:f>
              <c:numCache>
                <c:formatCode>#,##0</c:formatCode>
                <c:ptCount val="36"/>
                <c:pt idx="0">
                  <c:v>600000</c:v>
                </c:pt>
                <c:pt idx="1">
                  <c:v>750000</c:v>
                </c:pt>
                <c:pt idx="2">
                  <c:v>810000</c:v>
                </c:pt>
                <c:pt idx="3">
                  <c:v>875000</c:v>
                </c:pt>
                <c:pt idx="4">
                  <c:v>990000</c:v>
                </c:pt>
                <c:pt idx="5">
                  <c:v>1000000</c:v>
                </c:pt>
                <c:pt idx="6">
                  <c:v>1300000</c:v>
                </c:pt>
                <c:pt idx="7">
                  <c:v>1250000</c:v>
                </c:pt>
                <c:pt idx="8">
                  <c:v>1150000</c:v>
                </c:pt>
                <c:pt idx="9">
                  <c:v>980000</c:v>
                </c:pt>
                <c:pt idx="10">
                  <c:v>900000</c:v>
                </c:pt>
                <c:pt idx="11">
                  <c:v>1700000</c:v>
                </c:pt>
                <c:pt idx="12">
                  <c:v>1000000</c:v>
                </c:pt>
                <c:pt idx="13">
                  <c:v>1200000</c:v>
                </c:pt>
                <c:pt idx="14">
                  <c:v>1300000</c:v>
                </c:pt>
                <c:pt idx="15">
                  <c:v>1100000</c:v>
                </c:pt>
                <c:pt idx="16">
                  <c:v>1450000</c:v>
                </c:pt>
                <c:pt idx="17">
                  <c:v>1400000</c:v>
                </c:pt>
                <c:pt idx="18">
                  <c:v>2000000</c:v>
                </c:pt>
                <c:pt idx="19">
                  <c:v>1780000</c:v>
                </c:pt>
                <c:pt idx="20">
                  <c:v>1650000</c:v>
                </c:pt>
                <c:pt idx="21">
                  <c:v>1550000</c:v>
                </c:pt>
                <c:pt idx="22">
                  <c:v>1300000</c:v>
                </c:pt>
                <c:pt idx="23">
                  <c:v>2300000</c:v>
                </c:pt>
                <c:pt idx="24" formatCode="#,##0.00">
                  <c:v>1666666.6666666667</c:v>
                </c:pt>
                <c:pt idx="25" formatCode="#,##0.00">
                  <c:v>1920000</c:v>
                </c:pt>
                <c:pt idx="26" formatCode="#,##0.00">
                  <c:v>2086419.7530864198</c:v>
                </c:pt>
                <c:pt idx="27" formatCode="#,##0.00">
                  <c:v>1382857.1428571427</c:v>
                </c:pt>
                <c:pt idx="28" formatCode="#,##0.00">
                  <c:v>2123737.3737373739</c:v>
                </c:pt>
                <c:pt idx="29" formatCode="#,##0.00">
                  <c:v>1959999.9999999998</c:v>
                </c:pt>
                <c:pt idx="30" formatCode="#,##0.00">
                  <c:v>3076923.076923077</c:v>
                </c:pt>
                <c:pt idx="31" formatCode="#,##0.00">
                  <c:v>2534720</c:v>
                </c:pt>
                <c:pt idx="32" formatCode="#,##0.00">
                  <c:v>2367391.3043478262</c:v>
                </c:pt>
                <c:pt idx="33" formatCode="#,##0.00">
                  <c:v>2451530.612244898</c:v>
                </c:pt>
                <c:pt idx="34" formatCode="#,##0.00">
                  <c:v>1877777.7777777778</c:v>
                </c:pt>
                <c:pt idx="35" formatCode="#,##0.00">
                  <c:v>3111764.7058823532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3-4B61-B804-0ACECC93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06208"/>
        <c:axId val="704505224"/>
      </c:barChart>
      <c:catAx>
        <c:axId val="7045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505224"/>
        <c:crosses val="autoZero"/>
        <c:auto val="1"/>
        <c:lblAlgn val="ctr"/>
        <c:lblOffset val="100"/>
        <c:noMultiLvlLbl val="0"/>
      </c:catAx>
      <c:valAx>
        <c:axId val="7045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5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5</xdr:row>
      <xdr:rowOff>144780</xdr:rowOff>
    </xdr:from>
    <xdr:to>
      <xdr:col>11</xdr:col>
      <xdr:colOff>560070</xdr:colOff>
      <xdr:row>22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3F43C7-EF92-4A66-9C18-C7B1DB7C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24</xdr:row>
      <xdr:rowOff>30480</xdr:rowOff>
    </xdr:from>
    <xdr:to>
      <xdr:col>16</xdr:col>
      <xdr:colOff>251460</xdr:colOff>
      <xdr:row>38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E2113B-2EFB-45C6-BFB2-6804021DFA76}"/>
            </a:ext>
          </a:extLst>
        </xdr:cNvPr>
        <xdr:cNvSpPr txBox="1"/>
      </xdr:nvSpPr>
      <xdr:spPr>
        <a:xfrm>
          <a:off x="2819400" y="4069080"/>
          <a:ext cx="729234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/>
            <a:t>Учитывая сезонность, главной</a:t>
          </a:r>
          <a:r>
            <a:rPr lang="ru-RU" sz="1600" baseline="0"/>
            <a:t> предпосылкой анализа будет рост по сравнению с аналогичным месяцем прошлого года. В качестве показателя роста экстраполируется рост продаж месяца по сравнению с аналогичным прошлогодним</a:t>
          </a:r>
          <a:endParaRPr lang="ru-RU" sz="1600"/>
        </a:p>
      </xdr:txBody>
    </xdr:sp>
    <xdr:clientData/>
  </xdr:twoCellAnchor>
  <xdr:twoCellAnchor>
    <xdr:from>
      <xdr:col>12</xdr:col>
      <xdr:colOff>49530</xdr:colOff>
      <xdr:row>4</xdr:row>
      <xdr:rowOff>22860</xdr:rowOff>
    </xdr:from>
    <xdr:to>
      <xdr:col>19</xdr:col>
      <xdr:colOff>354330</xdr:colOff>
      <xdr:row>22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8ED448-0486-4A9C-9B31-FDFE02EF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x" refreshedDate="43383.854813773149" createdVersion="6" refreshedVersion="6" minRefreshableVersion="3" recordCount="32">
  <cacheSource type="worksheet">
    <worksheetSource ref="A4:J36" sheet="Задание 4"/>
  </cacheSource>
  <cacheFields count="10">
    <cacheField name="Регион" numFmtId="0">
      <sharedItems/>
    </cacheField>
    <cacheField name="Склад" numFmtId="0">
      <sharedItems/>
    </cacheField>
    <cacheField name="Супервайзер" numFmtId="0">
      <sharedItems count="7">
        <s v="Иванов"/>
        <s v="Петров"/>
        <s v="Сидоров"/>
        <s v="Федоров"/>
        <s v="Глушанов"/>
        <s v="Басков"/>
        <s v="Липин"/>
      </sharedItems>
    </cacheField>
    <cacheField name="Город" numFmtId="0">
      <sharedItems count="23">
        <s v="Курск"/>
        <s v="Белгород"/>
        <s v="Липецк"/>
        <s v="Тамбов"/>
        <s v="Кострома"/>
        <s v="Воронеж"/>
        <s v="Тверь"/>
        <s v="Краснодар"/>
        <s v="Плесецк/Мирный"/>
        <s v="Северодвинск/Новодвинск"/>
        <s v="Апатиты"/>
        <s v="Кандалакша"/>
        <s v="Мончегорск"/>
        <s v="Североморск"/>
        <s v="Невель"/>
        <s v="Остров"/>
        <s v="Псков"/>
        <s v="Себеж"/>
        <s v="Кондопога"/>
        <s v="Костомукша"/>
        <s v="Петрозаводск"/>
        <s v="Сегежа"/>
        <s v="Сортавала"/>
      </sharedItems>
    </cacheField>
    <cacheField name="Магазин" numFmtId="0">
      <sharedItems count="32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Магазин 20"/>
        <s v="Магазин 21"/>
        <s v="Магазин 22"/>
        <s v="Магазин 23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</sharedItems>
    </cacheField>
    <cacheField name="Продажи товара №1" numFmtId="2">
      <sharedItems containsSemiMixedTypes="0" containsString="0" containsNumber="1" containsInteger="1" minValue="10" maxValue="95"/>
    </cacheField>
    <cacheField name="Продажи товара №2" numFmtId="2">
      <sharedItems containsSemiMixedTypes="0" containsString="0" containsNumber="1" containsInteger="1" minValue="7" maxValue="121"/>
    </cacheField>
    <cacheField name="Продажи товара №3" numFmtId="2">
      <sharedItems containsSemiMixedTypes="0" containsString="0" containsNumber="1" containsInteger="1" minValue="9" maxValue="95"/>
    </cacheField>
    <cacheField name="Продажи товара №4" numFmtId="2">
      <sharedItems containsSemiMixedTypes="0" containsString="0" containsNumber="1" minValue="1" maxValue="56"/>
    </cacheField>
    <cacheField name="Продажи товара №5" numFmtId="2">
      <sharedItems containsSemiMixedTypes="0" containsString="0" containsNumber="1" minValue="0.6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С-Петербург"/>
    <s v="С.Петербург"/>
    <x v="0"/>
    <x v="0"/>
    <x v="0"/>
    <n v="10"/>
    <n v="50"/>
    <n v="51"/>
    <n v="1"/>
    <n v="12"/>
  </r>
  <r>
    <s v="С-Петербург"/>
    <s v="С.Петербург"/>
    <x v="0"/>
    <x v="1"/>
    <x v="1"/>
    <n v="15"/>
    <n v="15"/>
    <n v="44"/>
    <n v="2"/>
    <n v="21"/>
  </r>
  <r>
    <s v="С-Петербург"/>
    <s v="С.Петербург"/>
    <x v="0"/>
    <x v="2"/>
    <x v="2"/>
    <n v="20"/>
    <n v="51"/>
    <n v="37"/>
    <n v="3"/>
    <n v="2"/>
  </r>
  <r>
    <s v="С-Петербург"/>
    <s v="С.Петербург"/>
    <x v="0"/>
    <x v="2"/>
    <x v="3"/>
    <n v="25"/>
    <n v="44"/>
    <n v="30"/>
    <n v="42"/>
    <n v="5"/>
  </r>
  <r>
    <s v="С-Петербург"/>
    <s v="С.Петербург"/>
    <x v="0"/>
    <x v="3"/>
    <x v="4"/>
    <n v="12"/>
    <n v="84"/>
    <n v="23"/>
    <n v="5"/>
    <n v="5"/>
  </r>
  <r>
    <s v="С-Петербург"/>
    <s v="С.Петербург"/>
    <x v="0"/>
    <x v="1"/>
    <x v="5"/>
    <n v="14"/>
    <n v="54"/>
    <n v="16"/>
    <n v="6"/>
    <n v="8"/>
  </r>
  <r>
    <s v="С-Петербург"/>
    <s v="Великий Новгород"/>
    <x v="1"/>
    <x v="4"/>
    <x v="6"/>
    <n v="16"/>
    <n v="121"/>
    <n v="9"/>
    <n v="7"/>
    <n v="8"/>
  </r>
  <r>
    <s v="С-Петербург"/>
    <s v="Великий Новгород"/>
    <x v="1"/>
    <x v="2"/>
    <x v="7"/>
    <n v="16"/>
    <n v="45"/>
    <n v="51"/>
    <n v="8"/>
    <n v="5"/>
  </r>
  <r>
    <s v="С-Петербург"/>
    <s v="Великий Новгород"/>
    <x v="1"/>
    <x v="5"/>
    <x v="8"/>
    <n v="16"/>
    <n v="7"/>
    <n v="26"/>
    <n v="9"/>
    <n v="4"/>
  </r>
  <r>
    <s v="С-Петербург"/>
    <s v="Великий Новгород"/>
    <x v="1"/>
    <x v="6"/>
    <x v="9"/>
    <n v="16"/>
    <n v="16"/>
    <n v="66"/>
    <n v="10"/>
    <n v="8"/>
  </r>
  <r>
    <s v="С-Петербург"/>
    <s v="Великий Новгород"/>
    <x v="1"/>
    <x v="1"/>
    <x v="10"/>
    <n v="50"/>
    <n v="8"/>
    <n v="15"/>
    <n v="11"/>
    <n v="1.61"/>
  </r>
  <r>
    <s v="С-Петербург"/>
    <s v="Великий Новгород"/>
    <x v="1"/>
    <x v="7"/>
    <x v="11"/>
    <n v="65"/>
    <n v="19"/>
    <n v="75"/>
    <n v="12"/>
    <n v="5"/>
  </r>
  <r>
    <s v="С-Петербург"/>
    <s v="Архангельск"/>
    <x v="2"/>
    <x v="2"/>
    <x v="12"/>
    <n v="70"/>
    <n v="51"/>
    <n v="45"/>
    <n v="13"/>
    <n v="4"/>
  </r>
  <r>
    <s v="С-Петербург"/>
    <s v="Архангельск"/>
    <x v="2"/>
    <x v="6"/>
    <x v="13"/>
    <n v="75"/>
    <n v="44"/>
    <n v="19"/>
    <n v="56"/>
    <n v="5"/>
  </r>
  <r>
    <s v="С-Петербург"/>
    <s v="Архангельск"/>
    <x v="2"/>
    <x v="8"/>
    <x v="14"/>
    <n v="80"/>
    <n v="37"/>
    <n v="16"/>
    <n v="53"/>
    <n v="2.08"/>
  </r>
  <r>
    <s v="С-Петербург"/>
    <s v="Архангельск"/>
    <x v="2"/>
    <x v="9"/>
    <x v="15"/>
    <n v="85"/>
    <n v="30"/>
    <n v="16"/>
    <n v="50"/>
    <n v="5"/>
  </r>
  <r>
    <s v="С-Петербург"/>
    <s v="Мурманск"/>
    <x v="3"/>
    <x v="10"/>
    <x v="16"/>
    <n v="90"/>
    <n v="23"/>
    <n v="16"/>
    <n v="47"/>
    <n v="1.59"/>
  </r>
  <r>
    <s v="С-Петербург"/>
    <s v="Мурманск"/>
    <x v="3"/>
    <x v="11"/>
    <x v="17"/>
    <n v="95"/>
    <n v="16"/>
    <n v="50"/>
    <n v="44"/>
    <n v="8"/>
  </r>
  <r>
    <s v="С-Петербург"/>
    <s v="Мурманск"/>
    <x v="3"/>
    <x v="12"/>
    <x v="18"/>
    <n v="15"/>
    <n v="9"/>
    <n v="65"/>
    <n v="41"/>
    <n v="1.02"/>
  </r>
  <r>
    <s v="С-Петербург"/>
    <s v="Мурманск"/>
    <x v="3"/>
    <x v="13"/>
    <x v="19"/>
    <n v="23"/>
    <n v="51"/>
    <n v="70"/>
    <n v="38"/>
    <n v="8"/>
  </r>
  <r>
    <s v="С-Петербург"/>
    <s v="Великие Луки"/>
    <x v="4"/>
    <x v="14"/>
    <x v="20"/>
    <n v="31"/>
    <n v="26"/>
    <n v="75"/>
    <n v="35"/>
    <n v="7"/>
  </r>
  <r>
    <s v="С-Петербург"/>
    <s v="Псков"/>
    <x v="4"/>
    <x v="15"/>
    <x v="21"/>
    <n v="39"/>
    <n v="66"/>
    <n v="80"/>
    <n v="32"/>
    <n v="1.06"/>
  </r>
  <r>
    <s v="С-Петербург"/>
    <s v="Псков"/>
    <x v="4"/>
    <x v="16"/>
    <x v="22"/>
    <n v="47"/>
    <n v="15"/>
    <n v="85"/>
    <n v="29"/>
    <n v="7"/>
  </r>
  <r>
    <s v="С-Петербург"/>
    <s v="Псков"/>
    <x v="4"/>
    <x v="16"/>
    <x v="23"/>
    <n v="55"/>
    <n v="75"/>
    <n v="90"/>
    <n v="26"/>
    <n v="7"/>
  </r>
  <r>
    <s v="С-Петербург"/>
    <s v="Псков"/>
    <x v="4"/>
    <x v="16"/>
    <x v="24"/>
    <n v="63"/>
    <n v="45"/>
    <n v="95"/>
    <n v="23"/>
    <n v="8"/>
  </r>
  <r>
    <s v="С-Петербург"/>
    <s v="Великие Луки"/>
    <x v="4"/>
    <x v="17"/>
    <x v="25"/>
    <n v="71"/>
    <n v="19"/>
    <n v="15"/>
    <n v="20"/>
    <n v="1.31"/>
  </r>
  <r>
    <s v="С-Петербург"/>
    <s v="Петрозаводск"/>
    <x v="5"/>
    <x v="18"/>
    <x v="26"/>
    <n v="25"/>
    <n v="18"/>
    <n v="23"/>
    <n v="17"/>
    <n v="0.6"/>
  </r>
  <r>
    <s v="С-Петербург"/>
    <s v="Петрозаводск"/>
    <x v="5"/>
    <x v="19"/>
    <x v="27"/>
    <n v="15"/>
    <n v="18"/>
    <n v="31"/>
    <n v="14"/>
    <n v="8"/>
  </r>
  <r>
    <s v="С-Петербург"/>
    <s v="Петрозаводск"/>
    <x v="6"/>
    <x v="20"/>
    <x v="28"/>
    <n v="48"/>
    <n v="10"/>
    <n v="39"/>
    <n v="11"/>
    <n v="5"/>
  </r>
  <r>
    <s v="С-Петербург"/>
    <s v="Петрозаводск"/>
    <x v="6"/>
    <x v="20"/>
    <x v="29"/>
    <n v="54"/>
    <n v="15"/>
    <n v="47"/>
    <n v="8"/>
    <n v="4"/>
  </r>
  <r>
    <s v="С-Петербург"/>
    <s v="Петрозаводск"/>
    <x v="5"/>
    <x v="21"/>
    <x v="30"/>
    <n v="21"/>
    <n v="51"/>
    <n v="55"/>
    <n v="5"/>
    <n v="5"/>
  </r>
  <r>
    <s v="С-Петербург"/>
    <s v="Петрозаводск"/>
    <x v="5"/>
    <x v="22"/>
    <x v="31"/>
    <n v="21"/>
    <n v="15"/>
    <n v="54"/>
    <n v="1.93"/>
    <n v="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86" firstHeaderRow="0" firstDataRow="1" firstDataCol="1"/>
  <pivotFields count="10">
    <pivotField showAll="0"/>
    <pivotField showAll="0"/>
    <pivotField axis="axisRow" showAll="0">
      <items count="8">
        <item x="5"/>
        <item x="4"/>
        <item x="0"/>
        <item x="6"/>
        <item x="1"/>
        <item x="2"/>
        <item x="3"/>
        <item t="default"/>
      </items>
    </pivotField>
    <pivotField axis="axisRow" showAll="0">
      <items count="24">
        <item x="10"/>
        <item x="1"/>
        <item x="5"/>
        <item x="11"/>
        <item x="18"/>
        <item x="19"/>
        <item x="4"/>
        <item x="7"/>
        <item x="0"/>
        <item x="2"/>
        <item x="12"/>
        <item x="14"/>
        <item x="15"/>
        <item x="20"/>
        <item x="8"/>
        <item x="16"/>
        <item x="17"/>
        <item x="9"/>
        <item x="13"/>
        <item x="21"/>
        <item x="22"/>
        <item x="3"/>
        <item x="6"/>
        <item t="default"/>
      </items>
    </pivotField>
    <pivotField axis="axisRow" showAll="0">
      <items count="3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"/>
        <item x="4"/>
        <item x="5"/>
        <item x="6"/>
        <item x="7"/>
        <item x="8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numFmtId="2" showAll="0"/>
  </pivotFields>
  <rowFields count="3">
    <field x="3"/>
    <field x="2"/>
    <field x="4"/>
  </rowFields>
  <rowItems count="83">
    <i>
      <x/>
    </i>
    <i r="1">
      <x v="6"/>
    </i>
    <i r="2">
      <x v="8"/>
    </i>
    <i>
      <x v="1"/>
    </i>
    <i r="1">
      <x v="2"/>
    </i>
    <i r="2">
      <x v="11"/>
    </i>
    <i r="2">
      <x v="28"/>
    </i>
    <i r="1">
      <x v="4"/>
    </i>
    <i r="2">
      <x v="2"/>
    </i>
    <i>
      <x v="2"/>
    </i>
    <i r="1">
      <x v="4"/>
    </i>
    <i r="2">
      <x v="31"/>
    </i>
    <i>
      <x v="3"/>
    </i>
    <i r="1">
      <x v="6"/>
    </i>
    <i r="2">
      <x v="9"/>
    </i>
    <i>
      <x v="4"/>
    </i>
    <i r="1">
      <x/>
    </i>
    <i r="2">
      <x v="19"/>
    </i>
    <i>
      <x v="5"/>
    </i>
    <i r="1">
      <x/>
    </i>
    <i r="2">
      <x v="20"/>
    </i>
    <i>
      <x v="6"/>
    </i>
    <i r="1">
      <x v="4"/>
    </i>
    <i r="2">
      <x v="29"/>
    </i>
    <i>
      <x v="7"/>
    </i>
    <i r="1">
      <x v="4"/>
    </i>
    <i r="2">
      <x v="3"/>
    </i>
    <i>
      <x v="8"/>
    </i>
    <i r="1">
      <x v="2"/>
    </i>
    <i r="2">
      <x/>
    </i>
    <i>
      <x v="9"/>
    </i>
    <i r="1">
      <x v="2"/>
    </i>
    <i r="2">
      <x v="22"/>
    </i>
    <i r="2">
      <x v="26"/>
    </i>
    <i r="1">
      <x v="4"/>
    </i>
    <i r="2">
      <x v="30"/>
    </i>
    <i r="1">
      <x v="5"/>
    </i>
    <i r="2">
      <x v="4"/>
    </i>
    <i>
      <x v="10"/>
    </i>
    <i r="1">
      <x v="6"/>
    </i>
    <i r="2">
      <x v="10"/>
    </i>
    <i>
      <x v="11"/>
    </i>
    <i r="1">
      <x v="1"/>
    </i>
    <i r="2">
      <x v="13"/>
    </i>
    <i>
      <x v="12"/>
    </i>
    <i r="1">
      <x v="1"/>
    </i>
    <i r="2">
      <x v="14"/>
    </i>
    <i>
      <x v="13"/>
    </i>
    <i r="1">
      <x v="3"/>
    </i>
    <i r="2">
      <x v="21"/>
    </i>
    <i r="2">
      <x v="23"/>
    </i>
    <i>
      <x v="14"/>
    </i>
    <i r="1">
      <x v="5"/>
    </i>
    <i r="2">
      <x v="6"/>
    </i>
    <i>
      <x v="15"/>
    </i>
    <i r="1">
      <x v="1"/>
    </i>
    <i r="2">
      <x v="15"/>
    </i>
    <i r="2">
      <x v="16"/>
    </i>
    <i r="2">
      <x v="17"/>
    </i>
    <i>
      <x v="16"/>
    </i>
    <i r="1">
      <x v="1"/>
    </i>
    <i r="2">
      <x v="18"/>
    </i>
    <i>
      <x v="17"/>
    </i>
    <i r="1">
      <x v="5"/>
    </i>
    <i r="2">
      <x v="7"/>
    </i>
    <i>
      <x v="18"/>
    </i>
    <i r="1">
      <x v="6"/>
    </i>
    <i r="2">
      <x v="12"/>
    </i>
    <i>
      <x v="19"/>
    </i>
    <i r="1">
      <x/>
    </i>
    <i r="2">
      <x v="24"/>
    </i>
    <i>
      <x v="20"/>
    </i>
    <i r="1">
      <x/>
    </i>
    <i r="2">
      <x v="25"/>
    </i>
    <i>
      <x v="21"/>
    </i>
    <i r="1">
      <x v="2"/>
    </i>
    <i r="2">
      <x v="27"/>
    </i>
    <i>
      <x v="22"/>
    </i>
    <i r="1">
      <x v="4"/>
    </i>
    <i r="2">
      <x v="1"/>
    </i>
    <i r="1">
      <x v="5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Продажи товара №1" fld="5" baseField="0" baseItem="0"/>
    <dataField name="Сумма по полю Продажи товара №2" fld="6" baseField="0" baseItem="0"/>
    <dataField name="Сумма по полю Продажи товара №3" fld="7" baseField="0" baseItem="0"/>
    <dataField name="Сумма по полю Продажи товара №4" fld="8" baseField="0" baseItem="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47"/>
  <sheetViews>
    <sheetView showGridLines="0" tabSelected="1" workbookViewId="0">
      <selection activeCell="B28" sqref="B28"/>
    </sheetView>
  </sheetViews>
  <sheetFormatPr defaultColWidth="9.140625" defaultRowHeight="12.75" x14ac:dyDescent="0.2"/>
  <cols>
    <col min="1" max="1" width="12.28515625" style="1" customWidth="1"/>
    <col min="2" max="2" width="9.85546875" style="1" bestFit="1" customWidth="1"/>
    <col min="3" max="3" width="9.140625" style="1"/>
    <col min="4" max="4" width="8.7109375" style="1" bestFit="1" customWidth="1"/>
    <col min="5" max="6" width="9.42578125" style="1" bestFit="1" customWidth="1"/>
    <col min="7" max="12" width="9.140625" style="1"/>
    <col min="13" max="13" width="9.42578125" style="1" bestFit="1" customWidth="1"/>
    <col min="14" max="16384" width="9.140625" style="1"/>
  </cols>
  <sheetData>
    <row r="1" spans="1:11" ht="18" x14ac:dyDescent="0.25">
      <c r="A1" s="11" t="s">
        <v>61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2" t="s">
        <v>139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62</v>
      </c>
      <c r="B3" s="2"/>
      <c r="J3" s="2"/>
      <c r="K3" s="2"/>
    </row>
    <row r="5" spans="1:11" ht="76.5" x14ac:dyDescent="0.2">
      <c r="A5" s="3" t="s">
        <v>0</v>
      </c>
      <c r="B5" s="3" t="s">
        <v>140</v>
      </c>
      <c r="C5" s="3" t="s">
        <v>141</v>
      </c>
      <c r="D5" s="12" t="s">
        <v>81</v>
      </c>
      <c r="E5" s="12" t="s">
        <v>82</v>
      </c>
      <c r="F5" s="4"/>
      <c r="G5" s="4"/>
      <c r="H5" s="4"/>
      <c r="I5" s="4"/>
      <c r="J5" s="4"/>
      <c r="K5" s="4"/>
    </row>
    <row r="6" spans="1:11" x14ac:dyDescent="0.2">
      <c r="A6" s="5" t="s">
        <v>54</v>
      </c>
      <c r="B6" s="6">
        <v>7000</v>
      </c>
      <c r="C6" s="7">
        <v>4746.34</v>
      </c>
      <c r="D6" s="13">
        <f>C6/B6</f>
        <v>0.67804857142857144</v>
      </c>
      <c r="E6" s="78">
        <f>C6/15*23/B6*100</f>
        <v>103.96744761904762</v>
      </c>
      <c r="G6" s="8"/>
    </row>
    <row r="7" spans="1:11" x14ac:dyDescent="0.2">
      <c r="A7" s="5" t="s">
        <v>55</v>
      </c>
      <c r="B7" s="6">
        <v>3010</v>
      </c>
      <c r="C7" s="7">
        <v>2269.8000000000002</v>
      </c>
      <c r="D7" s="13">
        <f t="shared" ref="D7:D11" si="0">C7/B7</f>
        <v>0.75408637873754158</v>
      </c>
      <c r="E7" s="78">
        <f t="shared" ref="E7:E10" si="1">C7/15*23/B7*100</f>
        <v>115.62657807308972</v>
      </c>
      <c r="G7" s="8"/>
    </row>
    <row r="8" spans="1:11" x14ac:dyDescent="0.2">
      <c r="A8" s="5" t="s">
        <v>56</v>
      </c>
      <c r="B8" s="6">
        <v>1600</v>
      </c>
      <c r="C8" s="7">
        <v>755.94</v>
      </c>
      <c r="D8" s="13">
        <f t="shared" si="0"/>
        <v>0.47246250000000001</v>
      </c>
      <c r="E8" s="78">
        <f t="shared" si="1"/>
        <v>72.444249999999997</v>
      </c>
      <c r="G8" s="8"/>
    </row>
    <row r="9" spans="1:11" x14ac:dyDescent="0.2">
      <c r="A9" s="5" t="s">
        <v>57</v>
      </c>
      <c r="B9" s="6">
        <v>4100</v>
      </c>
      <c r="C9" s="7">
        <v>3550.2220000000002</v>
      </c>
      <c r="D9" s="13">
        <f t="shared" si="0"/>
        <v>0.86590780487804886</v>
      </c>
      <c r="E9" s="78">
        <f t="shared" si="1"/>
        <v>132.77253008130083</v>
      </c>
      <c r="G9" s="8"/>
    </row>
    <row r="10" spans="1:11" x14ac:dyDescent="0.2">
      <c r="A10" s="5" t="s">
        <v>58</v>
      </c>
      <c r="B10" s="6">
        <v>3600</v>
      </c>
      <c r="C10" s="7">
        <v>2776.92</v>
      </c>
      <c r="D10" s="13">
        <f t="shared" si="0"/>
        <v>0.77136666666666664</v>
      </c>
      <c r="E10" s="78">
        <f t="shared" si="1"/>
        <v>118.27622222222223</v>
      </c>
      <c r="G10" s="8"/>
    </row>
    <row r="11" spans="1:11" x14ac:dyDescent="0.2">
      <c r="A11" s="5" t="s">
        <v>59</v>
      </c>
      <c r="B11" s="6">
        <v>1300</v>
      </c>
      <c r="C11" s="7">
        <v>841.6</v>
      </c>
      <c r="D11" s="13">
        <f t="shared" si="0"/>
        <v>0.64738461538461545</v>
      </c>
      <c r="E11" s="78">
        <f>C11/15*23/B11*100</f>
        <v>99.265641025641031</v>
      </c>
      <c r="G11" s="8"/>
    </row>
    <row r="12" spans="1:11" x14ac:dyDescent="0.2">
      <c r="A12" s="9" t="s">
        <v>60</v>
      </c>
      <c r="B12" s="14">
        <f>SUM(B6:B11)</f>
        <v>20610</v>
      </c>
      <c r="C12" s="69">
        <f>SUM(C6:C11)</f>
        <v>14940.822</v>
      </c>
      <c r="D12" s="13">
        <f>C12/B12</f>
        <v>0.72493071324599712</v>
      </c>
      <c r="E12" s="78">
        <f>C12/15*23/B12*100</f>
        <v>111.15604269771954</v>
      </c>
    </row>
    <row r="13" spans="1:11" x14ac:dyDescent="0.2">
      <c r="B13" s="10"/>
    </row>
    <row r="20" spans="1:15" s="11" customFormat="1" ht="18" x14ac:dyDescent="0.25">
      <c r="A20" s="11" t="s">
        <v>63</v>
      </c>
    </row>
    <row r="21" spans="1:15" s="2" customFormat="1" x14ac:dyDescent="0.2">
      <c r="A21" s="2" t="s">
        <v>144</v>
      </c>
    </row>
    <row r="22" spans="1:15" s="2" customFormat="1" x14ac:dyDescent="0.2">
      <c r="A22" s="1"/>
      <c r="C22" s="1"/>
      <c r="D22" s="1"/>
      <c r="E22" s="1"/>
      <c r="F22" s="1"/>
      <c r="G22" s="1"/>
      <c r="H22" s="1"/>
      <c r="I22" s="1"/>
    </row>
    <row r="24" spans="1:15" s="18" customFormat="1" ht="25.5" x14ac:dyDescent="0.2">
      <c r="A24" s="17" t="s">
        <v>147</v>
      </c>
      <c r="B24" s="17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142</v>
      </c>
      <c r="O24" s="17" t="s">
        <v>143</v>
      </c>
    </row>
    <row r="25" spans="1:15" x14ac:dyDescent="0.2">
      <c r="A25" s="6">
        <v>2016</v>
      </c>
      <c r="B25" s="7">
        <v>5425.56</v>
      </c>
      <c r="C25" s="7">
        <v>6058.56</v>
      </c>
      <c r="D25" s="7">
        <v>7251.3</v>
      </c>
      <c r="E25" s="7">
        <v>8718.76</v>
      </c>
      <c r="F25" s="7">
        <v>7828.42</v>
      </c>
      <c r="G25" s="7">
        <v>8666.1</v>
      </c>
      <c r="H25" s="7">
        <v>8535.86</v>
      </c>
      <c r="I25" s="7">
        <v>9130.2000000000007</v>
      </c>
      <c r="J25" s="7">
        <v>9092.7199999999993</v>
      </c>
      <c r="K25" s="7">
        <v>8823.5043839127193</v>
      </c>
      <c r="L25" s="7">
        <v>8032.24</v>
      </c>
      <c r="M25" s="7">
        <v>8492.44</v>
      </c>
      <c r="N25" s="7">
        <f>SUM(B25:M25)</f>
        <v>96055.664383912721</v>
      </c>
      <c r="O25" s="7">
        <f>SUM(B25:D25)</f>
        <v>18735.420000000002</v>
      </c>
    </row>
    <row r="26" spans="1:15" x14ac:dyDescent="0.2">
      <c r="A26" s="16">
        <v>2017</v>
      </c>
      <c r="B26" s="7">
        <v>5954.1620000000003</v>
      </c>
      <c r="C26" s="7">
        <v>7400</v>
      </c>
      <c r="D26" s="7">
        <v>8600</v>
      </c>
      <c r="E26" s="7">
        <v>7405.0309137629793</v>
      </c>
      <c r="F26" s="7">
        <v>6747.9064908388564</v>
      </c>
      <c r="G26" s="7">
        <v>7925.2699694012626</v>
      </c>
      <c r="H26" s="7">
        <v>7913.9038713919053</v>
      </c>
      <c r="I26" s="7">
        <v>8277.8722915485396</v>
      </c>
      <c r="J26" s="7">
        <v>8204.1204669091767</v>
      </c>
      <c r="K26" s="7">
        <v>8154.8609903104207</v>
      </c>
      <c r="L26" s="7">
        <v>7680.7427230073426</v>
      </c>
      <c r="M26" s="7">
        <v>7579.7566603833639</v>
      </c>
      <c r="N26" s="7">
        <f>SUM(B26:M26)</f>
        <v>91843.626377553854</v>
      </c>
      <c r="O26" s="7">
        <f>SUM(B26:D26)</f>
        <v>21954.162</v>
      </c>
    </row>
    <row r="27" spans="1:15" x14ac:dyDescent="0.2">
      <c r="A27" s="19" t="s">
        <v>64</v>
      </c>
      <c r="B27" s="20">
        <f>(B26-B25)/B25</f>
        <v>9.7428099587876613E-2</v>
      </c>
      <c r="C27" s="20">
        <f t="shared" ref="C27:N27" si="2">(C26-C25)/C25</f>
        <v>0.22141234880895783</v>
      </c>
      <c r="D27" s="20">
        <f t="shared" si="2"/>
        <v>0.18599423551639013</v>
      </c>
      <c r="E27" s="20">
        <f t="shared" si="2"/>
        <v>-0.15067843205192263</v>
      </c>
      <c r="F27" s="20">
        <f t="shared" si="2"/>
        <v>-0.13802446843183475</v>
      </c>
      <c r="G27" s="20">
        <f t="shared" si="2"/>
        <v>-8.5485977613775244E-2</v>
      </c>
      <c r="H27" s="20">
        <f t="shared" si="2"/>
        <v>-7.2863909273124819E-2</v>
      </c>
      <c r="I27" s="20">
        <f t="shared" si="2"/>
        <v>-9.3352578087167973E-2</v>
      </c>
      <c r="J27" s="20">
        <f t="shared" si="2"/>
        <v>-9.7726481524870748E-2</v>
      </c>
      <c r="K27" s="20">
        <f t="shared" si="2"/>
        <v>-7.5779799556895955E-2</v>
      </c>
      <c r="L27" s="20">
        <f t="shared" si="2"/>
        <v>-4.3760803585632044E-2</v>
      </c>
      <c r="M27" s="20">
        <f t="shared" si="2"/>
        <v>-0.10747009571061281</v>
      </c>
      <c r="N27" s="20">
        <f t="shared" si="2"/>
        <v>-4.3849970049910911E-2</v>
      </c>
      <c r="O27" s="20">
        <f>(O26-O25)/O25</f>
        <v>0.17179983154901241</v>
      </c>
    </row>
    <row r="35" spans="1:17" ht="18" x14ac:dyDescent="0.25">
      <c r="A35" s="11" t="s">
        <v>71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7" x14ac:dyDescent="0.2">
      <c r="A36" s="2" t="s">
        <v>146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7" x14ac:dyDescent="0.2">
      <c r="B37" s="2"/>
      <c r="J37" s="2"/>
      <c r="K37" s="2"/>
      <c r="L37" s="2"/>
      <c r="M37" s="2"/>
      <c r="N37" s="2"/>
    </row>
    <row r="38" spans="1:17" x14ac:dyDescent="0.2">
      <c r="A38" s="17" t="s">
        <v>147</v>
      </c>
      <c r="B38" s="17" t="s">
        <v>1</v>
      </c>
      <c r="C38" s="17" t="s">
        <v>2</v>
      </c>
      <c r="D38" s="17" t="s">
        <v>3</v>
      </c>
      <c r="E38" s="17" t="s">
        <v>4</v>
      </c>
      <c r="F38" s="17" t="s">
        <v>5</v>
      </c>
      <c r="G38" s="17" t="s">
        <v>6</v>
      </c>
      <c r="H38" s="17" t="s">
        <v>7</v>
      </c>
      <c r="I38" s="17" t="s">
        <v>8</v>
      </c>
      <c r="J38" s="17" t="s">
        <v>9</v>
      </c>
      <c r="K38" s="17" t="s">
        <v>10</v>
      </c>
      <c r="L38" s="17" t="s">
        <v>11</v>
      </c>
      <c r="M38" s="17" t="s">
        <v>12</v>
      </c>
      <c r="N38" s="20" t="s">
        <v>98</v>
      </c>
      <c r="O38" s="20" t="s">
        <v>99</v>
      </c>
      <c r="P38" s="20" t="s">
        <v>100</v>
      </c>
      <c r="Q38" s="20" t="s">
        <v>101</v>
      </c>
    </row>
    <row r="39" spans="1:17" x14ac:dyDescent="0.2">
      <c r="A39" s="5" t="s">
        <v>65</v>
      </c>
      <c r="B39" s="15">
        <v>3866.4</v>
      </c>
      <c r="C39" s="15">
        <v>3715.2</v>
      </c>
      <c r="D39" s="15">
        <v>4747.5</v>
      </c>
      <c r="E39" s="15">
        <v>6485.76</v>
      </c>
      <c r="F39" s="15">
        <v>5653.06</v>
      </c>
      <c r="G39" s="15">
        <v>5059</v>
      </c>
      <c r="H39" s="15">
        <v>5828</v>
      </c>
      <c r="I39" s="15">
        <v>6703.8</v>
      </c>
      <c r="J39" s="15">
        <v>6605.86</v>
      </c>
      <c r="K39" s="15">
        <v>5681</v>
      </c>
      <c r="L39" s="15">
        <v>6261.5</v>
      </c>
      <c r="M39" s="15">
        <v>5533.8</v>
      </c>
      <c r="N39" s="20">
        <f>SUM(B39:D39)/SUM($B$39:$D$44)</f>
        <v>0.42982199259522674</v>
      </c>
      <c r="O39" s="20">
        <f>SUM(E39:G39)/SUM($E$39:$G$44)</f>
        <v>0.53470853757954018</v>
      </c>
      <c r="P39" s="20">
        <f>SUM(H39:J39)/SUM($H$39:$J$44)</f>
        <v>0.51565461789604983</v>
      </c>
      <c r="Q39" s="20">
        <f>SUM(K39:M39)/SUM($K$39:$M$44)</f>
        <v>0.49901874086449594</v>
      </c>
    </row>
    <row r="40" spans="1:17" x14ac:dyDescent="0.2">
      <c r="A40" s="5" t="s">
        <v>66</v>
      </c>
      <c r="B40" s="15">
        <v>1253</v>
      </c>
      <c r="C40" s="15">
        <v>5858</v>
      </c>
      <c r="D40" s="15">
        <v>1547</v>
      </c>
      <c r="E40" s="15">
        <v>1944.98</v>
      </c>
      <c r="F40" s="15">
        <v>1725</v>
      </c>
      <c r="G40" s="15">
        <v>1877</v>
      </c>
      <c r="H40" s="15">
        <v>2148</v>
      </c>
      <c r="I40" s="15">
        <v>2180.06</v>
      </c>
      <c r="J40" s="15">
        <v>2033</v>
      </c>
      <c r="K40" s="15">
        <v>2078</v>
      </c>
      <c r="L40" s="15">
        <v>2041</v>
      </c>
      <c r="M40" s="15">
        <v>1937</v>
      </c>
      <c r="N40" s="20">
        <f>SUM(B40:D40)/SUM($B$39:$D$44)</f>
        <v>0.30183864287656625</v>
      </c>
      <c r="O40" s="20">
        <f t="shared" ref="O40:O44" si="3">SUM(E40:G40)/SUM($E$39:$G$44)</f>
        <v>0.17246474051844699</v>
      </c>
      <c r="P40" s="20">
        <f t="shared" ref="P40:P44" si="4">SUM(H40:J40)/SUM($H$39:$J$44)</f>
        <v>0.17139556057082456</v>
      </c>
      <c r="Q40" s="20">
        <f t="shared" ref="Q40:Q44" si="5">SUM(K40:M40)/SUM($K$39:$M$44)</f>
        <v>0.17292318709769161</v>
      </c>
    </row>
    <row r="41" spans="1:17" x14ac:dyDescent="0.2">
      <c r="A41" s="5" t="s">
        <v>67</v>
      </c>
      <c r="B41" s="15">
        <v>700.3</v>
      </c>
      <c r="C41" s="15">
        <v>726.8</v>
      </c>
      <c r="D41" s="15">
        <v>848</v>
      </c>
      <c r="E41" s="15">
        <v>1118</v>
      </c>
      <c r="F41" s="15">
        <v>1140.2</v>
      </c>
      <c r="G41" s="15">
        <v>1009.8</v>
      </c>
      <c r="H41" s="15">
        <v>1088</v>
      </c>
      <c r="I41" s="15">
        <v>1211</v>
      </c>
      <c r="J41" s="15">
        <v>1118</v>
      </c>
      <c r="K41" s="15">
        <v>1050</v>
      </c>
      <c r="L41" s="15">
        <v>1138</v>
      </c>
      <c r="M41" s="15">
        <v>1114</v>
      </c>
      <c r="N41" s="20">
        <f>SUM(B41:D41)/SUM($B$39:$D$44)</f>
        <v>7.9315441950620916E-2</v>
      </c>
      <c r="O41" s="20">
        <f t="shared" si="3"/>
        <v>0.10160750030003439</v>
      </c>
      <c r="P41" s="20">
        <f t="shared" si="4"/>
        <v>9.2069345434645733E-2</v>
      </c>
      <c r="Q41" s="20">
        <f t="shared" si="5"/>
        <v>9.4285396928100673E-2</v>
      </c>
    </row>
    <row r="42" spans="1:17" x14ac:dyDescent="0.2">
      <c r="A42" s="5" t="s">
        <v>68</v>
      </c>
      <c r="B42" s="15">
        <v>185.6</v>
      </c>
      <c r="C42" s="15">
        <v>191.8</v>
      </c>
      <c r="D42" s="15">
        <v>219.6</v>
      </c>
      <c r="E42" s="15">
        <v>273.2</v>
      </c>
      <c r="F42" s="15">
        <v>227.9</v>
      </c>
      <c r="G42" s="15">
        <v>233.6</v>
      </c>
      <c r="H42" s="15">
        <v>262.60000000000002</v>
      </c>
      <c r="I42" s="15">
        <v>258.39999999999998</v>
      </c>
      <c r="J42" s="15">
        <v>286.10000000000002</v>
      </c>
      <c r="K42" s="15">
        <v>287.5</v>
      </c>
      <c r="L42" s="15">
        <v>344.5</v>
      </c>
      <c r="M42" s="15">
        <v>342</v>
      </c>
      <c r="N42" s="20">
        <f>SUM(B42:D42)/SUM($B$39:$D$44)</f>
        <v>2.0812851674440986E-2</v>
      </c>
      <c r="O42" s="20">
        <f t="shared" si="3"/>
        <v>2.2843032579692554E-2</v>
      </c>
      <c r="P42" s="20">
        <f t="shared" si="4"/>
        <v>2.1746903336348426E-2</v>
      </c>
      <c r="Q42" s="20">
        <f t="shared" si="5"/>
        <v>2.7811622231365855E-2</v>
      </c>
    </row>
    <row r="43" spans="1:17" x14ac:dyDescent="0.2">
      <c r="A43" s="5" t="s">
        <v>69</v>
      </c>
      <c r="B43" s="15">
        <v>906</v>
      </c>
      <c r="C43" s="15">
        <v>987</v>
      </c>
      <c r="D43" s="15">
        <v>1295</v>
      </c>
      <c r="E43" s="15">
        <v>1166</v>
      </c>
      <c r="F43" s="15">
        <v>1016</v>
      </c>
      <c r="G43" s="15">
        <v>989</v>
      </c>
      <c r="H43" s="15">
        <v>1638.49</v>
      </c>
      <c r="I43" s="15">
        <v>1487.5</v>
      </c>
      <c r="J43" s="15">
        <v>1594</v>
      </c>
      <c r="K43" s="15">
        <v>1562</v>
      </c>
      <c r="L43" s="15">
        <v>1799.4</v>
      </c>
      <c r="M43" s="15">
        <v>1231.6400000000001</v>
      </c>
      <c r="N43" s="20">
        <f>SUM(B43:D43)/SUM($B$39:$D$44)</f>
        <v>0.11114132518947716</v>
      </c>
      <c r="O43" s="20">
        <f>SUM(E43:G43)/SUM($E$39:$G$44)</f>
        <v>9.8591610603246338E-2</v>
      </c>
      <c r="P43" s="20">
        <f t="shared" si="4"/>
        <v>0.1271777552701415</v>
      </c>
      <c r="Q43" s="20">
        <f t="shared" si="5"/>
        <v>0.13114978785785691</v>
      </c>
    </row>
    <row r="44" spans="1:17" x14ac:dyDescent="0.2">
      <c r="A44" s="5" t="s">
        <v>70</v>
      </c>
      <c r="B44" s="15">
        <v>541</v>
      </c>
      <c r="C44" s="15">
        <v>524</v>
      </c>
      <c r="D44" s="15">
        <v>572</v>
      </c>
      <c r="E44" s="15">
        <v>747.54</v>
      </c>
      <c r="F44" s="15">
        <v>765.94</v>
      </c>
      <c r="G44" s="15">
        <v>731</v>
      </c>
      <c r="H44" s="15">
        <v>858.52</v>
      </c>
      <c r="I44" s="15">
        <v>943</v>
      </c>
      <c r="J44" s="15">
        <v>869</v>
      </c>
      <c r="K44" s="15">
        <v>863.99</v>
      </c>
      <c r="L44" s="15">
        <v>809</v>
      </c>
      <c r="M44" s="15">
        <v>947</v>
      </c>
      <c r="N44" s="20">
        <f t="shared" ref="N40:N44" si="6">SUM(B44:D44)/SUM($B$39:$D$44)</f>
        <v>5.7069745713668164E-2</v>
      </c>
      <c r="O44" s="20">
        <f t="shared" si="3"/>
        <v>6.9784578419039525E-2</v>
      </c>
      <c r="P44" s="20">
        <f t="shared" si="4"/>
        <v>7.1955817491990079E-2</v>
      </c>
      <c r="Q44" s="20">
        <f t="shared" si="5"/>
        <v>7.4811265020488932E-2</v>
      </c>
    </row>
    <row r="45" spans="1:17" x14ac:dyDescent="0.2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6">
        <f>SUM(N39:N44)</f>
        <v>1.0000000000000002</v>
      </c>
      <c r="O45" s="56">
        <f>SUM(O39:O44)</f>
        <v>0.99999999999999989</v>
      </c>
      <c r="P45" s="56">
        <f>SUM(P39:P44)</f>
        <v>1</v>
      </c>
      <c r="Q45" s="56">
        <f>SUM(Q39:Q44)</f>
        <v>1</v>
      </c>
    </row>
    <row r="46" spans="1:17" x14ac:dyDescent="0.2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7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36"/>
  <sheetViews>
    <sheetView showGridLines="0" workbookViewId="0">
      <pane ySplit="4" topLeftCell="A18" activePane="bottomLeft" state="frozen"/>
      <selection pane="bottomLeft" activeCell="D18" sqref="D18"/>
    </sheetView>
  </sheetViews>
  <sheetFormatPr defaultColWidth="9.140625" defaultRowHeight="12.75" x14ac:dyDescent="0.2"/>
  <cols>
    <col min="1" max="1" width="14.28515625" style="1" customWidth="1"/>
    <col min="2" max="2" width="17.42578125" style="1" customWidth="1"/>
    <col min="3" max="3" width="14.85546875" style="1" customWidth="1"/>
    <col min="4" max="4" width="23.140625" style="1" customWidth="1"/>
    <col min="5" max="5" width="11.85546875" style="1" customWidth="1"/>
    <col min="6" max="10" width="10.5703125" style="1" customWidth="1"/>
    <col min="11" max="16384" width="9.140625" style="1"/>
  </cols>
  <sheetData>
    <row r="1" spans="1:11" s="11" customFormat="1" ht="18" x14ac:dyDescent="0.25">
      <c r="A1" s="11" t="s">
        <v>79</v>
      </c>
    </row>
    <row r="2" spans="1:11" x14ac:dyDescent="0.2">
      <c r="A2" s="2" t="s">
        <v>145</v>
      </c>
    </row>
    <row r="3" spans="1:11" ht="13.5" thickBot="1" x14ac:dyDescent="0.25"/>
    <row r="4" spans="1:11" s="25" customFormat="1" ht="23.25" thickBot="1" x14ac:dyDescent="0.25">
      <c r="A4" s="28" t="s">
        <v>13</v>
      </c>
      <c r="B4" s="23" t="s">
        <v>14</v>
      </c>
      <c r="C4" s="23" t="s">
        <v>15</v>
      </c>
      <c r="D4" s="23" t="s">
        <v>16</v>
      </c>
      <c r="E4" s="23" t="s">
        <v>103</v>
      </c>
      <c r="F4" s="29" t="s">
        <v>17</v>
      </c>
      <c r="G4" s="29" t="s">
        <v>18</v>
      </c>
      <c r="H4" s="29" t="s">
        <v>19</v>
      </c>
      <c r="I4" s="29" t="s">
        <v>20</v>
      </c>
      <c r="J4" s="30" t="s">
        <v>21</v>
      </c>
      <c r="K4" s="24"/>
    </row>
    <row r="5" spans="1:11" x14ac:dyDescent="0.2">
      <c r="A5" s="26" t="s">
        <v>78</v>
      </c>
      <c r="B5" s="27" t="s">
        <v>75</v>
      </c>
      <c r="C5" s="27" t="s">
        <v>22</v>
      </c>
      <c r="D5" s="27" t="s">
        <v>45</v>
      </c>
      <c r="E5" s="31" t="s">
        <v>104</v>
      </c>
      <c r="F5" s="57">
        <v>10</v>
      </c>
      <c r="G5" s="58">
        <v>50</v>
      </c>
      <c r="H5" s="58">
        <v>51</v>
      </c>
      <c r="I5" s="58">
        <v>1</v>
      </c>
      <c r="J5" s="59">
        <v>12</v>
      </c>
      <c r="K5" s="22"/>
    </row>
    <row r="6" spans="1:11" x14ac:dyDescent="0.2">
      <c r="A6" s="26" t="s">
        <v>78</v>
      </c>
      <c r="B6" s="27" t="s">
        <v>75</v>
      </c>
      <c r="C6" s="21" t="s">
        <v>22</v>
      </c>
      <c r="D6" s="27" t="s">
        <v>49</v>
      </c>
      <c r="E6" s="31" t="s">
        <v>105</v>
      </c>
      <c r="F6" s="60">
        <v>15</v>
      </c>
      <c r="G6" s="61">
        <v>15</v>
      </c>
      <c r="H6" s="61">
        <v>44</v>
      </c>
      <c r="I6" s="61">
        <v>2</v>
      </c>
      <c r="J6" s="62">
        <v>21</v>
      </c>
      <c r="K6" s="22"/>
    </row>
    <row r="7" spans="1:11" x14ac:dyDescent="0.2">
      <c r="A7" s="26" t="s">
        <v>78</v>
      </c>
      <c r="B7" s="27" t="s">
        <v>75</v>
      </c>
      <c r="C7" s="21" t="s">
        <v>22</v>
      </c>
      <c r="D7" s="27" t="s">
        <v>47</v>
      </c>
      <c r="E7" s="31" t="s">
        <v>106</v>
      </c>
      <c r="F7" s="60">
        <v>20</v>
      </c>
      <c r="G7" s="61">
        <v>51</v>
      </c>
      <c r="H7" s="61">
        <v>37</v>
      </c>
      <c r="I7" s="61">
        <v>3</v>
      </c>
      <c r="J7" s="62">
        <v>2</v>
      </c>
      <c r="K7" s="22"/>
    </row>
    <row r="8" spans="1:11" x14ac:dyDescent="0.2">
      <c r="A8" s="26" t="s">
        <v>78</v>
      </c>
      <c r="B8" s="27" t="s">
        <v>75</v>
      </c>
      <c r="C8" s="21" t="s">
        <v>22</v>
      </c>
      <c r="D8" s="27" t="s">
        <v>47</v>
      </c>
      <c r="E8" s="31" t="s">
        <v>107</v>
      </c>
      <c r="F8" s="60">
        <v>25</v>
      </c>
      <c r="G8" s="61">
        <v>44</v>
      </c>
      <c r="H8" s="61">
        <v>30</v>
      </c>
      <c r="I8" s="61">
        <v>42</v>
      </c>
      <c r="J8" s="62">
        <v>5</v>
      </c>
      <c r="K8" s="22"/>
    </row>
    <row r="9" spans="1:11" x14ac:dyDescent="0.2">
      <c r="A9" s="26" t="s">
        <v>78</v>
      </c>
      <c r="B9" s="27" t="s">
        <v>75</v>
      </c>
      <c r="C9" s="21" t="s">
        <v>22</v>
      </c>
      <c r="D9" s="27" t="s">
        <v>50</v>
      </c>
      <c r="E9" s="31" t="s">
        <v>108</v>
      </c>
      <c r="F9" s="60">
        <v>12</v>
      </c>
      <c r="G9" s="61">
        <v>84</v>
      </c>
      <c r="H9" s="61">
        <v>23</v>
      </c>
      <c r="I9" s="61">
        <v>5</v>
      </c>
      <c r="J9" s="62">
        <v>5</v>
      </c>
      <c r="K9" s="22"/>
    </row>
    <row r="10" spans="1:11" x14ac:dyDescent="0.2">
      <c r="A10" s="26" t="s">
        <v>78</v>
      </c>
      <c r="B10" s="27" t="s">
        <v>75</v>
      </c>
      <c r="C10" s="21" t="s">
        <v>22</v>
      </c>
      <c r="D10" s="27" t="s">
        <v>49</v>
      </c>
      <c r="E10" s="31" t="s">
        <v>109</v>
      </c>
      <c r="F10" s="60">
        <v>14</v>
      </c>
      <c r="G10" s="61">
        <v>54</v>
      </c>
      <c r="H10" s="61">
        <v>16</v>
      </c>
      <c r="I10" s="61">
        <v>6</v>
      </c>
      <c r="J10" s="62">
        <v>8</v>
      </c>
      <c r="K10" s="22"/>
    </row>
    <row r="11" spans="1:11" x14ac:dyDescent="0.2">
      <c r="A11" s="26" t="s">
        <v>78</v>
      </c>
      <c r="B11" s="21" t="s">
        <v>76</v>
      </c>
      <c r="C11" s="21" t="s">
        <v>23</v>
      </c>
      <c r="D11" s="27" t="s">
        <v>48</v>
      </c>
      <c r="E11" s="31" t="s">
        <v>110</v>
      </c>
      <c r="F11" s="60">
        <v>16</v>
      </c>
      <c r="G11" s="61">
        <v>121</v>
      </c>
      <c r="H11" s="61">
        <v>9</v>
      </c>
      <c r="I11" s="61">
        <v>7</v>
      </c>
      <c r="J11" s="62">
        <v>8</v>
      </c>
      <c r="K11" s="22"/>
    </row>
    <row r="12" spans="1:11" x14ac:dyDescent="0.2">
      <c r="A12" s="26" t="s">
        <v>78</v>
      </c>
      <c r="B12" s="21" t="s">
        <v>76</v>
      </c>
      <c r="C12" s="21" t="s">
        <v>23</v>
      </c>
      <c r="D12" s="27" t="s">
        <v>47</v>
      </c>
      <c r="E12" s="31" t="s">
        <v>111</v>
      </c>
      <c r="F12" s="60">
        <v>16</v>
      </c>
      <c r="G12" s="61">
        <v>45</v>
      </c>
      <c r="H12" s="61">
        <v>51</v>
      </c>
      <c r="I12" s="61">
        <v>8</v>
      </c>
      <c r="J12" s="62">
        <v>5</v>
      </c>
      <c r="K12" s="22"/>
    </row>
    <row r="13" spans="1:11" x14ac:dyDescent="0.2">
      <c r="A13" s="26" t="s">
        <v>78</v>
      </c>
      <c r="B13" s="21" t="s">
        <v>76</v>
      </c>
      <c r="C13" s="21" t="s">
        <v>23</v>
      </c>
      <c r="D13" s="27" t="s">
        <v>46</v>
      </c>
      <c r="E13" s="31" t="s">
        <v>112</v>
      </c>
      <c r="F13" s="60">
        <v>16</v>
      </c>
      <c r="G13" s="61">
        <v>7</v>
      </c>
      <c r="H13" s="61">
        <v>26</v>
      </c>
      <c r="I13" s="61">
        <v>9</v>
      </c>
      <c r="J13" s="62">
        <v>4</v>
      </c>
      <c r="K13" s="22"/>
    </row>
    <row r="14" spans="1:11" x14ac:dyDescent="0.2">
      <c r="A14" s="26" t="s">
        <v>78</v>
      </c>
      <c r="B14" s="21" t="s">
        <v>76</v>
      </c>
      <c r="C14" s="21" t="s">
        <v>23</v>
      </c>
      <c r="D14" s="27" t="s">
        <v>51</v>
      </c>
      <c r="E14" s="31" t="s">
        <v>113</v>
      </c>
      <c r="F14" s="60">
        <v>16</v>
      </c>
      <c r="G14" s="61">
        <v>16</v>
      </c>
      <c r="H14" s="61">
        <v>66</v>
      </c>
      <c r="I14" s="61">
        <v>10</v>
      </c>
      <c r="J14" s="62">
        <v>8</v>
      </c>
      <c r="K14" s="22"/>
    </row>
    <row r="15" spans="1:11" x14ac:dyDescent="0.2">
      <c r="A15" s="26" t="s">
        <v>78</v>
      </c>
      <c r="B15" s="21" t="s">
        <v>76</v>
      </c>
      <c r="C15" s="21" t="s">
        <v>23</v>
      </c>
      <c r="D15" s="27" t="s">
        <v>49</v>
      </c>
      <c r="E15" s="31" t="s">
        <v>114</v>
      </c>
      <c r="F15" s="60">
        <v>50</v>
      </c>
      <c r="G15" s="61">
        <v>8</v>
      </c>
      <c r="H15" s="61">
        <v>15</v>
      </c>
      <c r="I15" s="61">
        <v>11</v>
      </c>
      <c r="J15" s="62">
        <v>1.61</v>
      </c>
      <c r="K15" s="22"/>
    </row>
    <row r="16" spans="1:11" x14ac:dyDescent="0.2">
      <c r="A16" s="26" t="s">
        <v>78</v>
      </c>
      <c r="B16" s="21" t="s">
        <v>76</v>
      </c>
      <c r="C16" s="21" t="s">
        <v>23</v>
      </c>
      <c r="D16" s="27" t="s">
        <v>52</v>
      </c>
      <c r="E16" s="31" t="s">
        <v>115</v>
      </c>
      <c r="F16" s="60">
        <v>65</v>
      </c>
      <c r="G16" s="61">
        <v>19</v>
      </c>
      <c r="H16" s="61">
        <v>75</v>
      </c>
      <c r="I16" s="61">
        <v>12</v>
      </c>
      <c r="J16" s="62">
        <v>5</v>
      </c>
      <c r="K16" s="22"/>
    </row>
    <row r="17" spans="1:11" x14ac:dyDescent="0.2">
      <c r="A17" s="26" t="s">
        <v>78</v>
      </c>
      <c r="B17" s="21" t="s">
        <v>74</v>
      </c>
      <c r="C17" s="21" t="s">
        <v>24</v>
      </c>
      <c r="D17" s="27" t="s">
        <v>47</v>
      </c>
      <c r="E17" s="31" t="s">
        <v>116</v>
      </c>
      <c r="F17" s="60">
        <v>70</v>
      </c>
      <c r="G17" s="61">
        <v>51</v>
      </c>
      <c r="H17" s="61">
        <v>45</v>
      </c>
      <c r="I17" s="61">
        <v>13</v>
      </c>
      <c r="J17" s="62">
        <v>4</v>
      </c>
      <c r="K17" s="22"/>
    </row>
    <row r="18" spans="1:11" x14ac:dyDescent="0.2">
      <c r="A18" s="26" t="s">
        <v>78</v>
      </c>
      <c r="B18" s="21" t="s">
        <v>74</v>
      </c>
      <c r="C18" s="21" t="s">
        <v>24</v>
      </c>
      <c r="D18" s="27" t="s">
        <v>51</v>
      </c>
      <c r="E18" s="31" t="s">
        <v>117</v>
      </c>
      <c r="F18" s="60">
        <v>75</v>
      </c>
      <c r="G18" s="61">
        <v>44</v>
      </c>
      <c r="H18" s="61">
        <v>19</v>
      </c>
      <c r="I18" s="61">
        <v>56</v>
      </c>
      <c r="J18" s="62">
        <v>5</v>
      </c>
      <c r="K18" s="22"/>
    </row>
    <row r="19" spans="1:11" x14ac:dyDescent="0.2">
      <c r="A19" s="26" t="s">
        <v>78</v>
      </c>
      <c r="B19" s="21" t="s">
        <v>74</v>
      </c>
      <c r="C19" s="21" t="s">
        <v>24</v>
      </c>
      <c r="D19" s="21" t="s">
        <v>25</v>
      </c>
      <c r="E19" s="31" t="s">
        <v>120</v>
      </c>
      <c r="F19" s="60">
        <v>80</v>
      </c>
      <c r="G19" s="61">
        <v>37</v>
      </c>
      <c r="H19" s="61">
        <v>16</v>
      </c>
      <c r="I19" s="61">
        <v>53</v>
      </c>
      <c r="J19" s="62">
        <v>2.08</v>
      </c>
      <c r="K19" s="22"/>
    </row>
    <row r="20" spans="1:11" x14ac:dyDescent="0.2">
      <c r="A20" s="26" t="s">
        <v>78</v>
      </c>
      <c r="B20" s="21" t="s">
        <v>74</v>
      </c>
      <c r="C20" s="21" t="s">
        <v>24</v>
      </c>
      <c r="D20" s="21" t="s">
        <v>26</v>
      </c>
      <c r="E20" s="31" t="s">
        <v>121</v>
      </c>
      <c r="F20" s="60">
        <v>85</v>
      </c>
      <c r="G20" s="61">
        <v>30</v>
      </c>
      <c r="H20" s="61">
        <v>16</v>
      </c>
      <c r="I20" s="61">
        <v>50</v>
      </c>
      <c r="J20" s="62">
        <v>5</v>
      </c>
      <c r="K20" s="22"/>
    </row>
    <row r="21" spans="1:11" x14ac:dyDescent="0.2">
      <c r="A21" s="26" t="s">
        <v>78</v>
      </c>
      <c r="B21" s="21" t="s">
        <v>77</v>
      </c>
      <c r="C21" s="21" t="s">
        <v>27</v>
      </c>
      <c r="D21" s="21" t="s">
        <v>28</v>
      </c>
      <c r="E21" s="31" t="s">
        <v>122</v>
      </c>
      <c r="F21" s="60">
        <v>90</v>
      </c>
      <c r="G21" s="61">
        <v>23</v>
      </c>
      <c r="H21" s="61">
        <v>16</v>
      </c>
      <c r="I21" s="61">
        <v>47</v>
      </c>
      <c r="J21" s="62">
        <v>1.59</v>
      </c>
      <c r="K21" s="22"/>
    </row>
    <row r="22" spans="1:11" x14ac:dyDescent="0.2">
      <c r="A22" s="26" t="s">
        <v>78</v>
      </c>
      <c r="B22" s="21" t="s">
        <v>77</v>
      </c>
      <c r="C22" s="21" t="s">
        <v>27</v>
      </c>
      <c r="D22" s="21" t="s">
        <v>29</v>
      </c>
      <c r="E22" s="31" t="s">
        <v>123</v>
      </c>
      <c r="F22" s="60">
        <v>95</v>
      </c>
      <c r="G22" s="61">
        <v>16</v>
      </c>
      <c r="H22" s="61">
        <v>50</v>
      </c>
      <c r="I22" s="61">
        <v>44</v>
      </c>
      <c r="J22" s="62">
        <v>8</v>
      </c>
      <c r="K22" s="22"/>
    </row>
    <row r="23" spans="1:11" x14ac:dyDescent="0.2">
      <c r="A23" s="26" t="s">
        <v>78</v>
      </c>
      <c r="B23" s="21" t="s">
        <v>77</v>
      </c>
      <c r="C23" s="21" t="s">
        <v>27</v>
      </c>
      <c r="D23" s="21" t="s">
        <v>30</v>
      </c>
      <c r="E23" s="31" t="s">
        <v>124</v>
      </c>
      <c r="F23" s="60">
        <v>15</v>
      </c>
      <c r="G23" s="61">
        <v>9</v>
      </c>
      <c r="H23" s="61">
        <v>65</v>
      </c>
      <c r="I23" s="61">
        <v>41</v>
      </c>
      <c r="J23" s="62">
        <v>1.02</v>
      </c>
      <c r="K23" s="22"/>
    </row>
    <row r="24" spans="1:11" x14ac:dyDescent="0.2">
      <c r="A24" s="26" t="s">
        <v>78</v>
      </c>
      <c r="B24" s="21" t="s">
        <v>77</v>
      </c>
      <c r="C24" s="21" t="s">
        <v>27</v>
      </c>
      <c r="D24" s="21" t="s">
        <v>31</v>
      </c>
      <c r="E24" s="31" t="s">
        <v>125</v>
      </c>
      <c r="F24" s="60">
        <v>23</v>
      </c>
      <c r="G24" s="61">
        <v>51</v>
      </c>
      <c r="H24" s="61">
        <v>70</v>
      </c>
      <c r="I24" s="61">
        <v>38</v>
      </c>
      <c r="J24" s="62">
        <v>8</v>
      </c>
      <c r="K24" s="22"/>
    </row>
    <row r="25" spans="1:11" x14ac:dyDescent="0.2">
      <c r="A25" s="26" t="s">
        <v>78</v>
      </c>
      <c r="B25" s="21" t="s">
        <v>32</v>
      </c>
      <c r="C25" s="21" t="s">
        <v>33</v>
      </c>
      <c r="D25" s="21" t="s">
        <v>34</v>
      </c>
      <c r="E25" s="31" t="s">
        <v>126</v>
      </c>
      <c r="F25" s="60">
        <v>31</v>
      </c>
      <c r="G25" s="61">
        <v>26</v>
      </c>
      <c r="H25" s="61">
        <v>75</v>
      </c>
      <c r="I25" s="61">
        <v>35</v>
      </c>
      <c r="J25" s="62">
        <v>7</v>
      </c>
      <c r="K25" s="22"/>
    </row>
    <row r="26" spans="1:11" x14ac:dyDescent="0.2">
      <c r="A26" s="26" t="s">
        <v>78</v>
      </c>
      <c r="B26" s="21" t="s">
        <v>73</v>
      </c>
      <c r="C26" s="21" t="s">
        <v>33</v>
      </c>
      <c r="D26" s="21" t="s">
        <v>35</v>
      </c>
      <c r="E26" s="31" t="s">
        <v>127</v>
      </c>
      <c r="F26" s="60">
        <v>39</v>
      </c>
      <c r="G26" s="61">
        <v>66</v>
      </c>
      <c r="H26" s="61">
        <v>80</v>
      </c>
      <c r="I26" s="61">
        <v>32</v>
      </c>
      <c r="J26" s="62">
        <v>1.06</v>
      </c>
      <c r="K26" s="22"/>
    </row>
    <row r="27" spans="1:11" x14ac:dyDescent="0.2">
      <c r="A27" s="26" t="s">
        <v>78</v>
      </c>
      <c r="B27" s="21" t="s">
        <v>73</v>
      </c>
      <c r="C27" s="21" t="s">
        <v>33</v>
      </c>
      <c r="D27" s="21" t="s">
        <v>73</v>
      </c>
      <c r="E27" s="31" t="s">
        <v>128</v>
      </c>
      <c r="F27" s="60">
        <v>47</v>
      </c>
      <c r="G27" s="61">
        <v>15</v>
      </c>
      <c r="H27" s="61">
        <v>85</v>
      </c>
      <c r="I27" s="61">
        <v>29</v>
      </c>
      <c r="J27" s="62">
        <v>7</v>
      </c>
      <c r="K27" s="22"/>
    </row>
    <row r="28" spans="1:11" x14ac:dyDescent="0.2">
      <c r="A28" s="26" t="s">
        <v>78</v>
      </c>
      <c r="B28" s="21" t="s">
        <v>73</v>
      </c>
      <c r="C28" s="21" t="s">
        <v>33</v>
      </c>
      <c r="D28" s="21" t="s">
        <v>73</v>
      </c>
      <c r="E28" s="31" t="s">
        <v>129</v>
      </c>
      <c r="F28" s="60">
        <v>55</v>
      </c>
      <c r="G28" s="61">
        <v>75</v>
      </c>
      <c r="H28" s="61">
        <v>90</v>
      </c>
      <c r="I28" s="61">
        <v>26</v>
      </c>
      <c r="J28" s="62">
        <v>7</v>
      </c>
      <c r="K28" s="22"/>
    </row>
    <row r="29" spans="1:11" x14ac:dyDescent="0.2">
      <c r="A29" s="26" t="s">
        <v>78</v>
      </c>
      <c r="B29" s="21" t="s">
        <v>73</v>
      </c>
      <c r="C29" s="21" t="s">
        <v>33</v>
      </c>
      <c r="D29" s="21" t="s">
        <v>73</v>
      </c>
      <c r="E29" s="31" t="s">
        <v>130</v>
      </c>
      <c r="F29" s="60">
        <v>63</v>
      </c>
      <c r="G29" s="61">
        <v>45</v>
      </c>
      <c r="H29" s="61">
        <v>95</v>
      </c>
      <c r="I29" s="61">
        <v>23</v>
      </c>
      <c r="J29" s="62">
        <v>8</v>
      </c>
      <c r="K29" s="22"/>
    </row>
    <row r="30" spans="1:11" x14ac:dyDescent="0.2">
      <c r="A30" s="26" t="s">
        <v>78</v>
      </c>
      <c r="B30" s="21" t="s">
        <v>32</v>
      </c>
      <c r="C30" s="21" t="s">
        <v>33</v>
      </c>
      <c r="D30" s="21" t="s">
        <v>36</v>
      </c>
      <c r="E30" s="31" t="s">
        <v>131</v>
      </c>
      <c r="F30" s="60">
        <v>71</v>
      </c>
      <c r="G30" s="61">
        <v>19</v>
      </c>
      <c r="H30" s="61">
        <v>15</v>
      </c>
      <c r="I30" s="61">
        <v>20</v>
      </c>
      <c r="J30" s="62">
        <v>1.31</v>
      </c>
      <c r="K30" s="22"/>
    </row>
    <row r="31" spans="1:11" x14ac:dyDescent="0.2">
      <c r="A31" s="26" t="s">
        <v>78</v>
      </c>
      <c r="B31" s="21" t="s">
        <v>72</v>
      </c>
      <c r="C31" s="21" t="s">
        <v>37</v>
      </c>
      <c r="D31" s="21" t="s">
        <v>38</v>
      </c>
      <c r="E31" s="31" t="s">
        <v>132</v>
      </c>
      <c r="F31" s="60">
        <v>25</v>
      </c>
      <c r="G31" s="61">
        <v>18</v>
      </c>
      <c r="H31" s="61">
        <v>23</v>
      </c>
      <c r="I31" s="61">
        <v>17</v>
      </c>
      <c r="J31" s="62">
        <v>0.6</v>
      </c>
      <c r="K31" s="22"/>
    </row>
    <row r="32" spans="1:11" x14ac:dyDescent="0.2">
      <c r="A32" s="26" t="s">
        <v>78</v>
      </c>
      <c r="B32" s="21" t="s">
        <v>72</v>
      </c>
      <c r="C32" s="21" t="s">
        <v>37</v>
      </c>
      <c r="D32" s="21" t="s">
        <v>39</v>
      </c>
      <c r="E32" s="31" t="s">
        <v>133</v>
      </c>
      <c r="F32" s="60">
        <v>15</v>
      </c>
      <c r="G32" s="61">
        <v>18</v>
      </c>
      <c r="H32" s="61">
        <v>31</v>
      </c>
      <c r="I32" s="61">
        <v>14</v>
      </c>
      <c r="J32" s="62">
        <v>8</v>
      </c>
      <c r="K32" s="22"/>
    </row>
    <row r="33" spans="1:11" x14ac:dyDescent="0.2">
      <c r="A33" s="26" t="s">
        <v>78</v>
      </c>
      <c r="B33" s="21" t="s">
        <v>72</v>
      </c>
      <c r="C33" s="21" t="s">
        <v>40</v>
      </c>
      <c r="D33" s="21" t="s">
        <v>72</v>
      </c>
      <c r="E33" s="31" t="s">
        <v>134</v>
      </c>
      <c r="F33" s="60">
        <v>48</v>
      </c>
      <c r="G33" s="61">
        <v>10</v>
      </c>
      <c r="H33" s="61">
        <v>39</v>
      </c>
      <c r="I33" s="61">
        <v>11</v>
      </c>
      <c r="J33" s="62">
        <v>5</v>
      </c>
      <c r="K33" s="22"/>
    </row>
    <row r="34" spans="1:11" x14ac:dyDescent="0.2">
      <c r="A34" s="26" t="s">
        <v>78</v>
      </c>
      <c r="B34" s="21" t="s">
        <v>72</v>
      </c>
      <c r="C34" s="21" t="s">
        <v>40</v>
      </c>
      <c r="D34" s="21" t="s">
        <v>72</v>
      </c>
      <c r="E34" s="31" t="s">
        <v>135</v>
      </c>
      <c r="F34" s="60">
        <v>54</v>
      </c>
      <c r="G34" s="61">
        <v>15</v>
      </c>
      <c r="H34" s="61">
        <v>47</v>
      </c>
      <c r="I34" s="61">
        <v>8</v>
      </c>
      <c r="J34" s="62">
        <v>4</v>
      </c>
      <c r="K34" s="22"/>
    </row>
    <row r="35" spans="1:11" x14ac:dyDescent="0.2">
      <c r="A35" s="26" t="s">
        <v>78</v>
      </c>
      <c r="B35" s="21" t="s">
        <v>72</v>
      </c>
      <c r="C35" s="21" t="s">
        <v>37</v>
      </c>
      <c r="D35" s="21" t="s">
        <v>41</v>
      </c>
      <c r="E35" s="31" t="s">
        <v>136</v>
      </c>
      <c r="F35" s="60">
        <v>21</v>
      </c>
      <c r="G35" s="61">
        <v>51</v>
      </c>
      <c r="H35" s="61">
        <v>55</v>
      </c>
      <c r="I35" s="61">
        <v>5</v>
      </c>
      <c r="J35" s="62">
        <v>5</v>
      </c>
      <c r="K35" s="22"/>
    </row>
    <row r="36" spans="1:11" ht="13.5" thickBot="1" x14ac:dyDescent="0.25">
      <c r="A36" s="26" t="s">
        <v>78</v>
      </c>
      <c r="B36" s="21" t="s">
        <v>72</v>
      </c>
      <c r="C36" s="21" t="s">
        <v>37</v>
      </c>
      <c r="D36" s="21" t="s">
        <v>42</v>
      </c>
      <c r="E36" s="31" t="s">
        <v>137</v>
      </c>
      <c r="F36" s="63">
        <v>21</v>
      </c>
      <c r="G36" s="64">
        <v>15</v>
      </c>
      <c r="H36" s="64">
        <v>54</v>
      </c>
      <c r="I36" s="64">
        <v>1.93</v>
      </c>
      <c r="J36" s="65">
        <v>1.03</v>
      </c>
      <c r="K36" s="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70" workbookViewId="0">
      <selection activeCell="B11" sqref="B11"/>
    </sheetView>
  </sheetViews>
  <sheetFormatPr defaultRowHeight="12.75" x14ac:dyDescent="0.2"/>
  <cols>
    <col min="1" max="1" width="28.28515625" bestFit="1" customWidth="1"/>
    <col min="2" max="2" width="21.28515625" customWidth="1"/>
    <col min="3" max="3" width="22.85546875" customWidth="1"/>
    <col min="4" max="4" width="23.85546875" customWidth="1"/>
    <col min="5" max="5" width="23.140625" customWidth="1"/>
  </cols>
  <sheetData>
    <row r="3" spans="1:5" s="85" customFormat="1" ht="25.5" x14ac:dyDescent="0.2">
      <c r="A3" s="84" t="s">
        <v>154</v>
      </c>
      <c r="B3" s="85" t="s">
        <v>150</v>
      </c>
      <c r="C3" s="85" t="s">
        <v>151</v>
      </c>
      <c r="D3" s="85" t="s">
        <v>152</v>
      </c>
      <c r="E3" s="85" t="s">
        <v>153</v>
      </c>
    </row>
    <row r="4" spans="1:5" x14ac:dyDescent="0.2">
      <c r="A4" s="80" t="s">
        <v>28</v>
      </c>
      <c r="B4" s="79">
        <v>90</v>
      </c>
      <c r="C4" s="79">
        <v>23</v>
      </c>
      <c r="D4" s="79">
        <v>16</v>
      </c>
      <c r="E4" s="79">
        <v>47</v>
      </c>
    </row>
    <row r="5" spans="1:5" x14ac:dyDescent="0.2">
      <c r="A5" s="81" t="s">
        <v>27</v>
      </c>
      <c r="B5" s="79">
        <v>90</v>
      </c>
      <c r="C5" s="79">
        <v>23</v>
      </c>
      <c r="D5" s="79">
        <v>16</v>
      </c>
      <c r="E5" s="79">
        <v>47</v>
      </c>
    </row>
    <row r="6" spans="1:5" x14ac:dyDescent="0.2">
      <c r="A6" s="82" t="s">
        <v>122</v>
      </c>
      <c r="B6" s="79">
        <v>90</v>
      </c>
      <c r="C6" s="79">
        <v>23</v>
      </c>
      <c r="D6" s="79">
        <v>16</v>
      </c>
      <c r="E6" s="79">
        <v>47</v>
      </c>
    </row>
    <row r="7" spans="1:5" x14ac:dyDescent="0.2">
      <c r="A7" s="80" t="s">
        <v>49</v>
      </c>
      <c r="B7" s="79">
        <v>79</v>
      </c>
      <c r="C7" s="79">
        <v>77</v>
      </c>
      <c r="D7" s="79">
        <v>75</v>
      </c>
      <c r="E7" s="79">
        <v>19</v>
      </c>
    </row>
    <row r="8" spans="1:5" x14ac:dyDescent="0.2">
      <c r="A8" s="81" t="s">
        <v>22</v>
      </c>
      <c r="B8" s="79">
        <v>29</v>
      </c>
      <c r="C8" s="79">
        <v>69</v>
      </c>
      <c r="D8" s="79">
        <v>60</v>
      </c>
      <c r="E8" s="79">
        <v>8</v>
      </c>
    </row>
    <row r="9" spans="1:5" x14ac:dyDescent="0.2">
      <c r="A9" s="82" t="s">
        <v>105</v>
      </c>
      <c r="B9" s="79">
        <v>15</v>
      </c>
      <c r="C9" s="79">
        <v>15</v>
      </c>
      <c r="D9" s="79">
        <v>44</v>
      </c>
      <c r="E9" s="79">
        <v>2</v>
      </c>
    </row>
    <row r="10" spans="1:5" x14ac:dyDescent="0.2">
      <c r="A10" s="82" t="s">
        <v>109</v>
      </c>
      <c r="B10" s="79">
        <v>14</v>
      </c>
      <c r="C10" s="79">
        <v>54</v>
      </c>
      <c r="D10" s="79">
        <v>16</v>
      </c>
      <c r="E10" s="79">
        <v>6</v>
      </c>
    </row>
    <row r="11" spans="1:5" x14ac:dyDescent="0.2">
      <c r="A11" s="81" t="s">
        <v>23</v>
      </c>
      <c r="B11" s="79">
        <v>50</v>
      </c>
      <c r="C11" s="79">
        <v>8</v>
      </c>
      <c r="D11" s="79">
        <v>15</v>
      </c>
      <c r="E11" s="79">
        <v>11</v>
      </c>
    </row>
    <row r="12" spans="1:5" x14ac:dyDescent="0.2">
      <c r="A12" s="82" t="s">
        <v>114</v>
      </c>
      <c r="B12" s="79">
        <v>50</v>
      </c>
      <c r="C12" s="79">
        <v>8</v>
      </c>
      <c r="D12" s="79">
        <v>15</v>
      </c>
      <c r="E12" s="79">
        <v>11</v>
      </c>
    </row>
    <row r="13" spans="1:5" x14ac:dyDescent="0.2">
      <c r="A13" s="80" t="s">
        <v>46</v>
      </c>
      <c r="B13" s="79">
        <v>16</v>
      </c>
      <c r="C13" s="79">
        <v>7</v>
      </c>
      <c r="D13" s="79">
        <v>26</v>
      </c>
      <c r="E13" s="79">
        <v>9</v>
      </c>
    </row>
    <row r="14" spans="1:5" x14ac:dyDescent="0.2">
      <c r="A14" s="81" t="s">
        <v>23</v>
      </c>
      <c r="B14" s="79">
        <v>16</v>
      </c>
      <c r="C14" s="79">
        <v>7</v>
      </c>
      <c r="D14" s="79">
        <v>26</v>
      </c>
      <c r="E14" s="79">
        <v>9</v>
      </c>
    </row>
    <row r="15" spans="1:5" x14ac:dyDescent="0.2">
      <c r="A15" s="82" t="s">
        <v>112</v>
      </c>
      <c r="B15" s="79">
        <v>16</v>
      </c>
      <c r="C15" s="79">
        <v>7</v>
      </c>
      <c r="D15" s="79">
        <v>26</v>
      </c>
      <c r="E15" s="79">
        <v>9</v>
      </c>
    </row>
    <row r="16" spans="1:5" x14ac:dyDescent="0.2">
      <c r="A16" s="80" t="s">
        <v>29</v>
      </c>
      <c r="B16" s="79">
        <v>95</v>
      </c>
      <c r="C16" s="79">
        <v>16</v>
      </c>
      <c r="D16" s="79">
        <v>50</v>
      </c>
      <c r="E16" s="79">
        <v>44</v>
      </c>
    </row>
    <row r="17" spans="1:5" x14ac:dyDescent="0.2">
      <c r="A17" s="81" t="s">
        <v>27</v>
      </c>
      <c r="B17" s="79">
        <v>95</v>
      </c>
      <c r="C17" s="79">
        <v>16</v>
      </c>
      <c r="D17" s="79">
        <v>50</v>
      </c>
      <c r="E17" s="79">
        <v>44</v>
      </c>
    </row>
    <row r="18" spans="1:5" x14ac:dyDescent="0.2">
      <c r="A18" s="82" t="s">
        <v>123</v>
      </c>
      <c r="B18" s="79">
        <v>95</v>
      </c>
      <c r="C18" s="79">
        <v>16</v>
      </c>
      <c r="D18" s="79">
        <v>50</v>
      </c>
      <c r="E18" s="79">
        <v>44</v>
      </c>
    </row>
    <row r="19" spans="1:5" x14ac:dyDescent="0.2">
      <c r="A19" s="80" t="s">
        <v>38</v>
      </c>
      <c r="B19" s="79">
        <v>25</v>
      </c>
      <c r="C19" s="79">
        <v>18</v>
      </c>
      <c r="D19" s="79">
        <v>23</v>
      </c>
      <c r="E19" s="79">
        <v>17</v>
      </c>
    </row>
    <row r="20" spans="1:5" x14ac:dyDescent="0.2">
      <c r="A20" s="81" t="s">
        <v>37</v>
      </c>
      <c r="B20" s="79">
        <v>25</v>
      </c>
      <c r="C20" s="79">
        <v>18</v>
      </c>
      <c r="D20" s="79">
        <v>23</v>
      </c>
      <c r="E20" s="79">
        <v>17</v>
      </c>
    </row>
    <row r="21" spans="1:5" x14ac:dyDescent="0.2">
      <c r="A21" s="82" t="s">
        <v>132</v>
      </c>
      <c r="B21" s="79">
        <v>25</v>
      </c>
      <c r="C21" s="79">
        <v>18</v>
      </c>
      <c r="D21" s="79">
        <v>23</v>
      </c>
      <c r="E21" s="79">
        <v>17</v>
      </c>
    </row>
    <row r="22" spans="1:5" x14ac:dyDescent="0.2">
      <c r="A22" s="80" t="s">
        <v>39</v>
      </c>
      <c r="B22" s="79">
        <v>15</v>
      </c>
      <c r="C22" s="79">
        <v>18</v>
      </c>
      <c r="D22" s="79">
        <v>31</v>
      </c>
      <c r="E22" s="79">
        <v>14</v>
      </c>
    </row>
    <row r="23" spans="1:5" x14ac:dyDescent="0.2">
      <c r="A23" s="81" t="s">
        <v>37</v>
      </c>
      <c r="B23" s="79">
        <v>15</v>
      </c>
      <c r="C23" s="79">
        <v>18</v>
      </c>
      <c r="D23" s="79">
        <v>31</v>
      </c>
      <c r="E23" s="79">
        <v>14</v>
      </c>
    </row>
    <row r="24" spans="1:5" x14ac:dyDescent="0.2">
      <c r="A24" s="82" t="s">
        <v>133</v>
      </c>
      <c r="B24" s="79">
        <v>15</v>
      </c>
      <c r="C24" s="79">
        <v>18</v>
      </c>
      <c r="D24" s="79">
        <v>31</v>
      </c>
      <c r="E24" s="79">
        <v>14</v>
      </c>
    </row>
    <row r="25" spans="1:5" x14ac:dyDescent="0.2">
      <c r="A25" s="80" t="s">
        <v>48</v>
      </c>
      <c r="B25" s="79">
        <v>16</v>
      </c>
      <c r="C25" s="79">
        <v>121</v>
      </c>
      <c r="D25" s="79">
        <v>9</v>
      </c>
      <c r="E25" s="79">
        <v>7</v>
      </c>
    </row>
    <row r="26" spans="1:5" x14ac:dyDescent="0.2">
      <c r="A26" s="81" t="s">
        <v>23</v>
      </c>
      <c r="B26" s="79">
        <v>16</v>
      </c>
      <c r="C26" s="79">
        <v>121</v>
      </c>
      <c r="D26" s="79">
        <v>9</v>
      </c>
      <c r="E26" s="79">
        <v>7</v>
      </c>
    </row>
    <row r="27" spans="1:5" x14ac:dyDescent="0.2">
      <c r="A27" s="82" t="s">
        <v>110</v>
      </c>
      <c r="B27" s="79">
        <v>16</v>
      </c>
      <c r="C27" s="79">
        <v>121</v>
      </c>
      <c r="D27" s="79">
        <v>9</v>
      </c>
      <c r="E27" s="79">
        <v>7</v>
      </c>
    </row>
    <row r="28" spans="1:5" x14ac:dyDescent="0.2">
      <c r="A28" s="80" t="s">
        <v>52</v>
      </c>
      <c r="B28" s="79">
        <v>65</v>
      </c>
      <c r="C28" s="79">
        <v>19</v>
      </c>
      <c r="D28" s="79">
        <v>75</v>
      </c>
      <c r="E28" s="79">
        <v>12</v>
      </c>
    </row>
    <row r="29" spans="1:5" x14ac:dyDescent="0.2">
      <c r="A29" s="81" t="s">
        <v>23</v>
      </c>
      <c r="B29" s="79">
        <v>65</v>
      </c>
      <c r="C29" s="79">
        <v>19</v>
      </c>
      <c r="D29" s="79">
        <v>75</v>
      </c>
      <c r="E29" s="79">
        <v>12</v>
      </c>
    </row>
    <row r="30" spans="1:5" x14ac:dyDescent="0.2">
      <c r="A30" s="82" t="s">
        <v>115</v>
      </c>
      <c r="B30" s="79">
        <v>65</v>
      </c>
      <c r="C30" s="79">
        <v>19</v>
      </c>
      <c r="D30" s="79">
        <v>75</v>
      </c>
      <c r="E30" s="79">
        <v>12</v>
      </c>
    </row>
    <row r="31" spans="1:5" x14ac:dyDescent="0.2">
      <c r="A31" s="80" t="s">
        <v>45</v>
      </c>
      <c r="B31" s="79">
        <v>10</v>
      </c>
      <c r="C31" s="79">
        <v>50</v>
      </c>
      <c r="D31" s="79">
        <v>51</v>
      </c>
      <c r="E31" s="79">
        <v>1</v>
      </c>
    </row>
    <row r="32" spans="1:5" x14ac:dyDescent="0.2">
      <c r="A32" s="81" t="s">
        <v>22</v>
      </c>
      <c r="B32" s="79">
        <v>10</v>
      </c>
      <c r="C32" s="79">
        <v>50</v>
      </c>
      <c r="D32" s="79">
        <v>51</v>
      </c>
      <c r="E32" s="79">
        <v>1</v>
      </c>
    </row>
    <row r="33" spans="1:5" x14ac:dyDescent="0.2">
      <c r="A33" s="82" t="s">
        <v>104</v>
      </c>
      <c r="B33" s="79">
        <v>10</v>
      </c>
      <c r="C33" s="79">
        <v>50</v>
      </c>
      <c r="D33" s="79">
        <v>51</v>
      </c>
      <c r="E33" s="79">
        <v>1</v>
      </c>
    </row>
    <row r="34" spans="1:5" x14ac:dyDescent="0.2">
      <c r="A34" s="80" t="s">
        <v>47</v>
      </c>
      <c r="B34" s="79">
        <v>131</v>
      </c>
      <c r="C34" s="79">
        <v>191</v>
      </c>
      <c r="D34" s="79">
        <v>163</v>
      </c>
      <c r="E34" s="79">
        <v>66</v>
      </c>
    </row>
    <row r="35" spans="1:5" x14ac:dyDescent="0.2">
      <c r="A35" s="81" t="s">
        <v>22</v>
      </c>
      <c r="B35" s="79">
        <v>45</v>
      </c>
      <c r="C35" s="79">
        <v>95</v>
      </c>
      <c r="D35" s="79">
        <v>67</v>
      </c>
      <c r="E35" s="79">
        <v>45</v>
      </c>
    </row>
    <row r="36" spans="1:5" x14ac:dyDescent="0.2">
      <c r="A36" s="82" t="s">
        <v>106</v>
      </c>
      <c r="B36" s="79">
        <v>20</v>
      </c>
      <c r="C36" s="79">
        <v>51</v>
      </c>
      <c r="D36" s="79">
        <v>37</v>
      </c>
      <c r="E36" s="79">
        <v>3</v>
      </c>
    </row>
    <row r="37" spans="1:5" x14ac:dyDescent="0.2">
      <c r="A37" s="82" t="s">
        <v>107</v>
      </c>
      <c r="B37" s="79">
        <v>25</v>
      </c>
      <c r="C37" s="79">
        <v>44</v>
      </c>
      <c r="D37" s="79">
        <v>30</v>
      </c>
      <c r="E37" s="79">
        <v>42</v>
      </c>
    </row>
    <row r="38" spans="1:5" x14ac:dyDescent="0.2">
      <c r="A38" s="81" t="s">
        <v>23</v>
      </c>
      <c r="B38" s="79">
        <v>16</v>
      </c>
      <c r="C38" s="79">
        <v>45</v>
      </c>
      <c r="D38" s="79">
        <v>51</v>
      </c>
      <c r="E38" s="79">
        <v>8</v>
      </c>
    </row>
    <row r="39" spans="1:5" x14ac:dyDescent="0.2">
      <c r="A39" s="82" t="s">
        <v>111</v>
      </c>
      <c r="B39" s="79">
        <v>16</v>
      </c>
      <c r="C39" s="79">
        <v>45</v>
      </c>
      <c r="D39" s="79">
        <v>51</v>
      </c>
      <c r="E39" s="79">
        <v>8</v>
      </c>
    </row>
    <row r="40" spans="1:5" x14ac:dyDescent="0.2">
      <c r="A40" s="81" t="s">
        <v>24</v>
      </c>
      <c r="B40" s="79">
        <v>70</v>
      </c>
      <c r="C40" s="79">
        <v>51</v>
      </c>
      <c r="D40" s="79">
        <v>45</v>
      </c>
      <c r="E40" s="79">
        <v>13</v>
      </c>
    </row>
    <row r="41" spans="1:5" x14ac:dyDescent="0.2">
      <c r="A41" s="82" t="s">
        <v>116</v>
      </c>
      <c r="B41" s="79">
        <v>70</v>
      </c>
      <c r="C41" s="79">
        <v>51</v>
      </c>
      <c r="D41" s="79">
        <v>45</v>
      </c>
      <c r="E41" s="79">
        <v>13</v>
      </c>
    </row>
    <row r="42" spans="1:5" x14ac:dyDescent="0.2">
      <c r="A42" s="80" t="s">
        <v>30</v>
      </c>
      <c r="B42" s="79">
        <v>15</v>
      </c>
      <c r="C42" s="79">
        <v>9</v>
      </c>
      <c r="D42" s="79">
        <v>65</v>
      </c>
      <c r="E42" s="79">
        <v>41</v>
      </c>
    </row>
    <row r="43" spans="1:5" x14ac:dyDescent="0.2">
      <c r="A43" s="81" t="s">
        <v>27</v>
      </c>
      <c r="B43" s="79">
        <v>15</v>
      </c>
      <c r="C43" s="79">
        <v>9</v>
      </c>
      <c r="D43" s="79">
        <v>65</v>
      </c>
      <c r="E43" s="79">
        <v>41</v>
      </c>
    </row>
    <row r="44" spans="1:5" x14ac:dyDescent="0.2">
      <c r="A44" s="82" t="s">
        <v>124</v>
      </c>
      <c r="B44" s="79">
        <v>15</v>
      </c>
      <c r="C44" s="79">
        <v>9</v>
      </c>
      <c r="D44" s="79">
        <v>65</v>
      </c>
      <c r="E44" s="79">
        <v>41</v>
      </c>
    </row>
    <row r="45" spans="1:5" x14ac:dyDescent="0.2">
      <c r="A45" s="80" t="s">
        <v>34</v>
      </c>
      <c r="B45" s="79">
        <v>31</v>
      </c>
      <c r="C45" s="79">
        <v>26</v>
      </c>
      <c r="D45" s="79">
        <v>75</v>
      </c>
      <c r="E45" s="79">
        <v>35</v>
      </c>
    </row>
    <row r="46" spans="1:5" x14ac:dyDescent="0.2">
      <c r="A46" s="81" t="s">
        <v>33</v>
      </c>
      <c r="B46" s="79">
        <v>31</v>
      </c>
      <c r="C46" s="79">
        <v>26</v>
      </c>
      <c r="D46" s="79">
        <v>75</v>
      </c>
      <c r="E46" s="79">
        <v>35</v>
      </c>
    </row>
    <row r="47" spans="1:5" x14ac:dyDescent="0.2">
      <c r="A47" s="82" t="s">
        <v>126</v>
      </c>
      <c r="B47" s="79">
        <v>31</v>
      </c>
      <c r="C47" s="79">
        <v>26</v>
      </c>
      <c r="D47" s="79">
        <v>75</v>
      </c>
      <c r="E47" s="79">
        <v>35</v>
      </c>
    </row>
    <row r="48" spans="1:5" x14ac:dyDescent="0.2">
      <c r="A48" s="80" t="s">
        <v>35</v>
      </c>
      <c r="B48" s="79">
        <v>39</v>
      </c>
      <c r="C48" s="79">
        <v>66</v>
      </c>
      <c r="D48" s="79">
        <v>80</v>
      </c>
      <c r="E48" s="79">
        <v>32</v>
      </c>
    </row>
    <row r="49" spans="1:5" x14ac:dyDescent="0.2">
      <c r="A49" s="81" t="s">
        <v>33</v>
      </c>
      <c r="B49" s="79">
        <v>39</v>
      </c>
      <c r="C49" s="79">
        <v>66</v>
      </c>
      <c r="D49" s="79">
        <v>80</v>
      </c>
      <c r="E49" s="79">
        <v>32</v>
      </c>
    </row>
    <row r="50" spans="1:5" x14ac:dyDescent="0.2">
      <c r="A50" s="82" t="s">
        <v>127</v>
      </c>
      <c r="B50" s="79">
        <v>39</v>
      </c>
      <c r="C50" s="79">
        <v>66</v>
      </c>
      <c r="D50" s="79">
        <v>80</v>
      </c>
      <c r="E50" s="79">
        <v>32</v>
      </c>
    </row>
    <row r="51" spans="1:5" x14ac:dyDescent="0.2">
      <c r="A51" s="80" t="s">
        <v>72</v>
      </c>
      <c r="B51" s="79">
        <v>102</v>
      </c>
      <c r="C51" s="79">
        <v>25</v>
      </c>
      <c r="D51" s="79">
        <v>86</v>
      </c>
      <c r="E51" s="79">
        <v>19</v>
      </c>
    </row>
    <row r="52" spans="1:5" x14ac:dyDescent="0.2">
      <c r="A52" s="81" t="s">
        <v>40</v>
      </c>
      <c r="B52" s="79">
        <v>102</v>
      </c>
      <c r="C52" s="79">
        <v>25</v>
      </c>
      <c r="D52" s="79">
        <v>86</v>
      </c>
      <c r="E52" s="79">
        <v>19</v>
      </c>
    </row>
    <row r="53" spans="1:5" x14ac:dyDescent="0.2">
      <c r="A53" s="82" t="s">
        <v>134</v>
      </c>
      <c r="B53" s="79">
        <v>48</v>
      </c>
      <c r="C53" s="79">
        <v>10</v>
      </c>
      <c r="D53" s="79">
        <v>39</v>
      </c>
      <c r="E53" s="79">
        <v>11</v>
      </c>
    </row>
    <row r="54" spans="1:5" x14ac:dyDescent="0.2">
      <c r="A54" s="82" t="s">
        <v>135</v>
      </c>
      <c r="B54" s="79">
        <v>54</v>
      </c>
      <c r="C54" s="79">
        <v>15</v>
      </c>
      <c r="D54" s="79">
        <v>47</v>
      </c>
      <c r="E54" s="79">
        <v>8</v>
      </c>
    </row>
    <row r="55" spans="1:5" x14ac:dyDescent="0.2">
      <c r="A55" s="80" t="s">
        <v>25</v>
      </c>
      <c r="B55" s="79">
        <v>80</v>
      </c>
      <c r="C55" s="79">
        <v>37</v>
      </c>
      <c r="D55" s="79">
        <v>16</v>
      </c>
      <c r="E55" s="79">
        <v>53</v>
      </c>
    </row>
    <row r="56" spans="1:5" x14ac:dyDescent="0.2">
      <c r="A56" s="81" t="s">
        <v>24</v>
      </c>
      <c r="B56" s="79">
        <v>80</v>
      </c>
      <c r="C56" s="79">
        <v>37</v>
      </c>
      <c r="D56" s="79">
        <v>16</v>
      </c>
      <c r="E56" s="79">
        <v>53</v>
      </c>
    </row>
    <row r="57" spans="1:5" x14ac:dyDescent="0.2">
      <c r="A57" s="82" t="s">
        <v>120</v>
      </c>
      <c r="B57" s="79">
        <v>80</v>
      </c>
      <c r="C57" s="79">
        <v>37</v>
      </c>
      <c r="D57" s="79">
        <v>16</v>
      </c>
      <c r="E57" s="79">
        <v>53</v>
      </c>
    </row>
    <row r="58" spans="1:5" x14ac:dyDescent="0.2">
      <c r="A58" s="80" t="s">
        <v>73</v>
      </c>
      <c r="B58" s="79">
        <v>165</v>
      </c>
      <c r="C58" s="79">
        <v>135</v>
      </c>
      <c r="D58" s="79">
        <v>270</v>
      </c>
      <c r="E58" s="79">
        <v>78</v>
      </c>
    </row>
    <row r="59" spans="1:5" x14ac:dyDescent="0.2">
      <c r="A59" s="81" t="s">
        <v>33</v>
      </c>
      <c r="B59" s="79">
        <v>165</v>
      </c>
      <c r="C59" s="79">
        <v>135</v>
      </c>
      <c r="D59" s="79">
        <v>270</v>
      </c>
      <c r="E59" s="79">
        <v>78</v>
      </c>
    </row>
    <row r="60" spans="1:5" x14ac:dyDescent="0.2">
      <c r="A60" s="82" t="s">
        <v>128</v>
      </c>
      <c r="B60" s="79">
        <v>47</v>
      </c>
      <c r="C60" s="79">
        <v>15</v>
      </c>
      <c r="D60" s="79">
        <v>85</v>
      </c>
      <c r="E60" s="79">
        <v>29</v>
      </c>
    </row>
    <row r="61" spans="1:5" x14ac:dyDescent="0.2">
      <c r="A61" s="82" t="s">
        <v>129</v>
      </c>
      <c r="B61" s="79">
        <v>55</v>
      </c>
      <c r="C61" s="79">
        <v>75</v>
      </c>
      <c r="D61" s="79">
        <v>90</v>
      </c>
      <c r="E61" s="79">
        <v>26</v>
      </c>
    </row>
    <row r="62" spans="1:5" x14ac:dyDescent="0.2">
      <c r="A62" s="82" t="s">
        <v>130</v>
      </c>
      <c r="B62" s="79">
        <v>63</v>
      </c>
      <c r="C62" s="79">
        <v>45</v>
      </c>
      <c r="D62" s="79">
        <v>95</v>
      </c>
      <c r="E62" s="79">
        <v>23</v>
      </c>
    </row>
    <row r="63" spans="1:5" x14ac:dyDescent="0.2">
      <c r="A63" s="80" t="s">
        <v>36</v>
      </c>
      <c r="B63" s="79">
        <v>71</v>
      </c>
      <c r="C63" s="79">
        <v>19</v>
      </c>
      <c r="D63" s="79">
        <v>15</v>
      </c>
      <c r="E63" s="79">
        <v>20</v>
      </c>
    </row>
    <row r="64" spans="1:5" x14ac:dyDescent="0.2">
      <c r="A64" s="81" t="s">
        <v>33</v>
      </c>
      <c r="B64" s="79">
        <v>71</v>
      </c>
      <c r="C64" s="79">
        <v>19</v>
      </c>
      <c r="D64" s="79">
        <v>15</v>
      </c>
      <c r="E64" s="79">
        <v>20</v>
      </c>
    </row>
    <row r="65" spans="1:5" x14ac:dyDescent="0.2">
      <c r="A65" s="82" t="s">
        <v>131</v>
      </c>
      <c r="B65" s="79">
        <v>71</v>
      </c>
      <c r="C65" s="79">
        <v>19</v>
      </c>
      <c r="D65" s="79">
        <v>15</v>
      </c>
      <c r="E65" s="79">
        <v>20</v>
      </c>
    </row>
    <row r="66" spans="1:5" x14ac:dyDescent="0.2">
      <c r="A66" s="80" t="s">
        <v>26</v>
      </c>
      <c r="B66" s="79">
        <v>85</v>
      </c>
      <c r="C66" s="79">
        <v>30</v>
      </c>
      <c r="D66" s="79">
        <v>16</v>
      </c>
      <c r="E66" s="79">
        <v>50</v>
      </c>
    </row>
    <row r="67" spans="1:5" x14ac:dyDescent="0.2">
      <c r="A67" s="81" t="s">
        <v>24</v>
      </c>
      <c r="B67" s="79">
        <v>85</v>
      </c>
      <c r="C67" s="79">
        <v>30</v>
      </c>
      <c r="D67" s="79">
        <v>16</v>
      </c>
      <c r="E67" s="79">
        <v>50</v>
      </c>
    </row>
    <row r="68" spans="1:5" x14ac:dyDescent="0.2">
      <c r="A68" s="82" t="s">
        <v>121</v>
      </c>
      <c r="B68" s="79">
        <v>85</v>
      </c>
      <c r="C68" s="79">
        <v>30</v>
      </c>
      <c r="D68" s="79">
        <v>16</v>
      </c>
      <c r="E68" s="79">
        <v>50</v>
      </c>
    </row>
    <row r="69" spans="1:5" x14ac:dyDescent="0.2">
      <c r="A69" s="80" t="s">
        <v>31</v>
      </c>
      <c r="B69" s="79">
        <v>23</v>
      </c>
      <c r="C69" s="79">
        <v>51</v>
      </c>
      <c r="D69" s="79">
        <v>70</v>
      </c>
      <c r="E69" s="79">
        <v>38</v>
      </c>
    </row>
    <row r="70" spans="1:5" x14ac:dyDescent="0.2">
      <c r="A70" s="81" t="s">
        <v>27</v>
      </c>
      <c r="B70" s="79">
        <v>23</v>
      </c>
      <c r="C70" s="79">
        <v>51</v>
      </c>
      <c r="D70" s="79">
        <v>70</v>
      </c>
      <c r="E70" s="79">
        <v>38</v>
      </c>
    </row>
    <row r="71" spans="1:5" x14ac:dyDescent="0.2">
      <c r="A71" s="82" t="s">
        <v>125</v>
      </c>
      <c r="B71" s="79">
        <v>23</v>
      </c>
      <c r="C71" s="79">
        <v>51</v>
      </c>
      <c r="D71" s="79">
        <v>70</v>
      </c>
      <c r="E71" s="79">
        <v>38</v>
      </c>
    </row>
    <row r="72" spans="1:5" x14ac:dyDescent="0.2">
      <c r="A72" s="80" t="s">
        <v>41</v>
      </c>
      <c r="B72" s="79">
        <v>21</v>
      </c>
      <c r="C72" s="79">
        <v>51</v>
      </c>
      <c r="D72" s="79">
        <v>55</v>
      </c>
      <c r="E72" s="79">
        <v>5</v>
      </c>
    </row>
    <row r="73" spans="1:5" x14ac:dyDescent="0.2">
      <c r="A73" s="81" t="s">
        <v>37</v>
      </c>
      <c r="B73" s="79">
        <v>21</v>
      </c>
      <c r="C73" s="79">
        <v>51</v>
      </c>
      <c r="D73" s="79">
        <v>55</v>
      </c>
      <c r="E73" s="79">
        <v>5</v>
      </c>
    </row>
    <row r="74" spans="1:5" x14ac:dyDescent="0.2">
      <c r="A74" s="82" t="s">
        <v>136</v>
      </c>
      <c r="B74" s="79">
        <v>21</v>
      </c>
      <c r="C74" s="79">
        <v>51</v>
      </c>
      <c r="D74" s="79">
        <v>55</v>
      </c>
      <c r="E74" s="79">
        <v>5</v>
      </c>
    </row>
    <row r="75" spans="1:5" x14ac:dyDescent="0.2">
      <c r="A75" s="80" t="s">
        <v>42</v>
      </c>
      <c r="B75" s="79">
        <v>21</v>
      </c>
      <c r="C75" s="79">
        <v>15</v>
      </c>
      <c r="D75" s="79">
        <v>54</v>
      </c>
      <c r="E75" s="79">
        <v>1.93</v>
      </c>
    </row>
    <row r="76" spans="1:5" x14ac:dyDescent="0.2">
      <c r="A76" s="81" t="s">
        <v>37</v>
      </c>
      <c r="B76" s="79">
        <v>21</v>
      </c>
      <c r="C76" s="79">
        <v>15</v>
      </c>
      <c r="D76" s="79">
        <v>54</v>
      </c>
      <c r="E76" s="79">
        <v>1.93</v>
      </c>
    </row>
    <row r="77" spans="1:5" x14ac:dyDescent="0.2">
      <c r="A77" s="82" t="s">
        <v>137</v>
      </c>
      <c r="B77" s="79">
        <v>21</v>
      </c>
      <c r="C77" s="79">
        <v>15</v>
      </c>
      <c r="D77" s="79">
        <v>54</v>
      </c>
      <c r="E77" s="79">
        <v>1.93</v>
      </c>
    </row>
    <row r="78" spans="1:5" x14ac:dyDescent="0.2">
      <c r="A78" s="80" t="s">
        <v>50</v>
      </c>
      <c r="B78" s="79">
        <v>12</v>
      </c>
      <c r="C78" s="79">
        <v>84</v>
      </c>
      <c r="D78" s="79">
        <v>23</v>
      </c>
      <c r="E78" s="79">
        <v>5</v>
      </c>
    </row>
    <row r="79" spans="1:5" x14ac:dyDescent="0.2">
      <c r="A79" s="81" t="s">
        <v>22</v>
      </c>
      <c r="B79" s="79">
        <v>12</v>
      </c>
      <c r="C79" s="79">
        <v>84</v>
      </c>
      <c r="D79" s="79">
        <v>23</v>
      </c>
      <c r="E79" s="79">
        <v>5</v>
      </c>
    </row>
    <row r="80" spans="1:5" x14ac:dyDescent="0.2">
      <c r="A80" s="82" t="s">
        <v>108</v>
      </c>
      <c r="B80" s="79">
        <v>12</v>
      </c>
      <c r="C80" s="79">
        <v>84</v>
      </c>
      <c r="D80" s="79">
        <v>23</v>
      </c>
      <c r="E80" s="79">
        <v>5</v>
      </c>
    </row>
    <row r="81" spans="1:5" x14ac:dyDescent="0.2">
      <c r="A81" s="80" t="s">
        <v>51</v>
      </c>
      <c r="B81" s="79">
        <v>91</v>
      </c>
      <c r="C81" s="79">
        <v>60</v>
      </c>
      <c r="D81" s="79">
        <v>85</v>
      </c>
      <c r="E81" s="79">
        <v>66</v>
      </c>
    </row>
    <row r="82" spans="1:5" x14ac:dyDescent="0.2">
      <c r="A82" s="81" t="s">
        <v>23</v>
      </c>
      <c r="B82" s="79">
        <v>16</v>
      </c>
      <c r="C82" s="79">
        <v>16</v>
      </c>
      <c r="D82" s="79">
        <v>66</v>
      </c>
      <c r="E82" s="79">
        <v>10</v>
      </c>
    </row>
    <row r="83" spans="1:5" x14ac:dyDescent="0.2">
      <c r="A83" s="82" t="s">
        <v>113</v>
      </c>
      <c r="B83" s="79">
        <v>16</v>
      </c>
      <c r="C83" s="79">
        <v>16</v>
      </c>
      <c r="D83" s="79">
        <v>66</v>
      </c>
      <c r="E83" s="79">
        <v>10</v>
      </c>
    </row>
    <row r="84" spans="1:5" x14ac:dyDescent="0.2">
      <c r="A84" s="81" t="s">
        <v>24</v>
      </c>
      <c r="B84" s="79">
        <v>75</v>
      </c>
      <c r="C84" s="79">
        <v>44</v>
      </c>
      <c r="D84" s="79">
        <v>19</v>
      </c>
      <c r="E84" s="79">
        <v>56</v>
      </c>
    </row>
    <row r="85" spans="1:5" x14ac:dyDescent="0.2">
      <c r="A85" s="82" t="s">
        <v>117</v>
      </c>
      <c r="B85" s="79">
        <v>75</v>
      </c>
      <c r="C85" s="79">
        <v>44</v>
      </c>
      <c r="D85" s="79">
        <v>19</v>
      </c>
      <c r="E85" s="79">
        <v>56</v>
      </c>
    </row>
    <row r="86" spans="1:5" x14ac:dyDescent="0.2">
      <c r="A86" s="80" t="s">
        <v>155</v>
      </c>
      <c r="B86" s="79">
        <v>1298</v>
      </c>
      <c r="C86" s="79">
        <v>1148</v>
      </c>
      <c r="D86" s="79">
        <v>1429</v>
      </c>
      <c r="E86" s="79">
        <v>679.93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workbookViewId="0">
      <pane ySplit="4" topLeftCell="A17" activePane="bottomLeft" state="frozen"/>
      <selection pane="bottomLeft" activeCell="C7" sqref="C7"/>
    </sheetView>
  </sheetViews>
  <sheetFormatPr defaultColWidth="9.140625" defaultRowHeight="12.75" x14ac:dyDescent="0.2"/>
  <cols>
    <col min="1" max="1" width="11.85546875" style="1" customWidth="1"/>
    <col min="2" max="2" width="14.85546875" style="1" customWidth="1"/>
    <col min="3" max="16384" width="9.140625" style="1"/>
  </cols>
  <sheetData>
    <row r="1" spans="1:2" s="11" customFormat="1" ht="18" x14ac:dyDescent="0.25"/>
    <row r="3" spans="1:2" ht="13.5" thickBot="1" x14ac:dyDescent="0.25"/>
    <row r="4" spans="1:2" s="25" customFormat="1" ht="13.5" thickBot="1" x14ac:dyDescent="0.25">
      <c r="A4" s="23" t="s">
        <v>103</v>
      </c>
      <c r="B4" s="23" t="s">
        <v>15</v>
      </c>
    </row>
    <row r="5" spans="1:2" x14ac:dyDescent="0.2">
      <c r="A5" s="31" t="s">
        <v>104</v>
      </c>
      <c r="B5" s="21" t="s">
        <v>22</v>
      </c>
    </row>
    <row r="6" spans="1:2" x14ac:dyDescent="0.2">
      <c r="A6" s="31" t="s">
        <v>105</v>
      </c>
      <c r="B6" s="21" t="s">
        <v>22</v>
      </c>
    </row>
    <row r="7" spans="1:2" x14ac:dyDescent="0.2">
      <c r="A7" s="31" t="s">
        <v>106</v>
      </c>
      <c r="B7" s="21" t="s">
        <v>22</v>
      </c>
    </row>
    <row r="8" spans="1:2" x14ac:dyDescent="0.2">
      <c r="A8" s="31" t="s">
        <v>107</v>
      </c>
      <c r="B8" s="21" t="s">
        <v>22</v>
      </c>
    </row>
    <row r="9" spans="1:2" x14ac:dyDescent="0.2">
      <c r="A9" s="31" t="s">
        <v>108</v>
      </c>
      <c r="B9" s="21" t="s">
        <v>22</v>
      </c>
    </row>
    <row r="10" spans="1:2" x14ac:dyDescent="0.2">
      <c r="A10" s="31" t="s">
        <v>109</v>
      </c>
      <c r="B10" s="21" t="s">
        <v>22</v>
      </c>
    </row>
    <row r="11" spans="1:2" x14ac:dyDescent="0.2">
      <c r="A11" s="31" t="s">
        <v>110</v>
      </c>
      <c r="B11" s="21" t="s">
        <v>23</v>
      </c>
    </row>
    <row r="12" spans="1:2" x14ac:dyDescent="0.2">
      <c r="A12" s="31" t="s">
        <v>111</v>
      </c>
      <c r="B12" s="21" t="s">
        <v>23</v>
      </c>
    </row>
    <row r="13" spans="1:2" x14ac:dyDescent="0.2">
      <c r="A13" s="31" t="s">
        <v>112</v>
      </c>
      <c r="B13" s="21" t="s">
        <v>23</v>
      </c>
    </row>
    <row r="14" spans="1:2" x14ac:dyDescent="0.2">
      <c r="A14" s="31" t="s">
        <v>113</v>
      </c>
      <c r="B14" s="21" t="s">
        <v>23</v>
      </c>
    </row>
    <row r="15" spans="1:2" x14ac:dyDescent="0.2">
      <c r="A15" s="31" t="s">
        <v>114</v>
      </c>
      <c r="B15" s="21" t="s">
        <v>23</v>
      </c>
    </row>
    <row r="16" spans="1:2" x14ac:dyDescent="0.2">
      <c r="A16" s="31" t="s">
        <v>115</v>
      </c>
      <c r="B16" s="21" t="s">
        <v>23</v>
      </c>
    </row>
    <row r="17" spans="1:2" x14ac:dyDescent="0.2">
      <c r="A17" s="31" t="s">
        <v>116</v>
      </c>
      <c r="B17" s="21" t="s">
        <v>24</v>
      </c>
    </row>
    <row r="18" spans="1:2" x14ac:dyDescent="0.2">
      <c r="A18" s="31" t="s">
        <v>117</v>
      </c>
      <c r="B18" s="21" t="s">
        <v>24</v>
      </c>
    </row>
    <row r="19" spans="1:2" x14ac:dyDescent="0.2">
      <c r="A19" s="31" t="s">
        <v>120</v>
      </c>
      <c r="B19" s="21" t="s">
        <v>24</v>
      </c>
    </row>
    <row r="20" spans="1:2" x14ac:dyDescent="0.2">
      <c r="A20" s="31" t="s">
        <v>121</v>
      </c>
      <c r="B20" s="21" t="s">
        <v>24</v>
      </c>
    </row>
    <row r="21" spans="1:2" x14ac:dyDescent="0.2">
      <c r="A21" s="31" t="s">
        <v>122</v>
      </c>
      <c r="B21" s="21" t="s">
        <v>27</v>
      </c>
    </row>
    <row r="22" spans="1:2" x14ac:dyDescent="0.2">
      <c r="A22" s="31" t="s">
        <v>123</v>
      </c>
      <c r="B22" s="21" t="s">
        <v>27</v>
      </c>
    </row>
    <row r="23" spans="1:2" x14ac:dyDescent="0.2">
      <c r="A23" s="31" t="s">
        <v>124</v>
      </c>
      <c r="B23" s="21" t="s">
        <v>27</v>
      </c>
    </row>
    <row r="24" spans="1:2" x14ac:dyDescent="0.2">
      <c r="A24" s="31" t="s">
        <v>125</v>
      </c>
      <c r="B24" s="21" t="s">
        <v>27</v>
      </c>
    </row>
    <row r="25" spans="1:2" x14ac:dyDescent="0.2">
      <c r="A25" s="31" t="s">
        <v>126</v>
      </c>
      <c r="B25" s="21" t="s">
        <v>33</v>
      </c>
    </row>
    <row r="26" spans="1:2" x14ac:dyDescent="0.2">
      <c r="A26" s="31" t="s">
        <v>127</v>
      </c>
      <c r="B26" s="21" t="s">
        <v>33</v>
      </c>
    </row>
    <row r="27" spans="1:2" x14ac:dyDescent="0.2">
      <c r="A27" s="31" t="s">
        <v>128</v>
      </c>
      <c r="B27" s="21" t="s">
        <v>33</v>
      </c>
    </row>
    <row r="28" spans="1:2" x14ac:dyDescent="0.2">
      <c r="A28" s="31" t="s">
        <v>129</v>
      </c>
      <c r="B28" s="21" t="s">
        <v>33</v>
      </c>
    </row>
    <row r="29" spans="1:2" x14ac:dyDescent="0.2">
      <c r="A29" s="31" t="s">
        <v>130</v>
      </c>
      <c r="B29" s="21" t="s">
        <v>33</v>
      </c>
    </row>
    <row r="30" spans="1:2" x14ac:dyDescent="0.2">
      <c r="A30" s="31" t="s">
        <v>131</v>
      </c>
      <c r="B30" s="21" t="s">
        <v>33</v>
      </c>
    </row>
    <row r="31" spans="1:2" x14ac:dyDescent="0.2">
      <c r="A31" s="31" t="s">
        <v>132</v>
      </c>
      <c r="B31" s="21" t="s">
        <v>37</v>
      </c>
    </row>
    <row r="32" spans="1:2" x14ac:dyDescent="0.2">
      <c r="A32" s="31" t="s">
        <v>133</v>
      </c>
      <c r="B32" s="21" t="s">
        <v>37</v>
      </c>
    </row>
    <row r="33" spans="1:2" x14ac:dyDescent="0.2">
      <c r="A33" s="31" t="s">
        <v>134</v>
      </c>
      <c r="B33" s="21" t="s">
        <v>40</v>
      </c>
    </row>
    <row r="34" spans="1:2" x14ac:dyDescent="0.2">
      <c r="A34" s="31" t="s">
        <v>135</v>
      </c>
      <c r="B34" s="21" t="s">
        <v>40</v>
      </c>
    </row>
    <row r="35" spans="1:2" x14ac:dyDescent="0.2">
      <c r="A35" s="31" t="s">
        <v>136</v>
      </c>
      <c r="B35" s="21" t="s">
        <v>37</v>
      </c>
    </row>
    <row r="36" spans="1:2" x14ac:dyDescent="0.2">
      <c r="A36" s="31" t="s">
        <v>137</v>
      </c>
      <c r="B36" s="21" t="s">
        <v>37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27"/>
  <sheetViews>
    <sheetView showGridLines="0" workbookViewId="0">
      <pane ySplit="4" topLeftCell="A5" activePane="bottomLeft" state="frozen"/>
      <selection pane="bottomLeft" activeCell="D10" sqref="D10"/>
    </sheetView>
  </sheetViews>
  <sheetFormatPr defaultColWidth="9.140625" defaultRowHeight="12.75" x14ac:dyDescent="0.2"/>
  <cols>
    <col min="1" max="1" width="19.85546875" style="32" customWidth="1"/>
    <col min="2" max="2" width="15" style="32" bestFit="1" customWidth="1"/>
    <col min="3" max="3" width="16.42578125" style="32" customWidth="1"/>
    <col min="4" max="4" width="14.5703125" style="32" customWidth="1"/>
    <col min="5" max="5" width="23.85546875" style="32" customWidth="1"/>
    <col min="6" max="6" width="25.5703125" style="32" customWidth="1"/>
    <col min="7" max="16384" width="9.140625" style="32"/>
  </cols>
  <sheetData>
    <row r="1" spans="1:11" s="11" customFormat="1" ht="18" x14ac:dyDescent="0.25">
      <c r="A1" s="11" t="s">
        <v>80</v>
      </c>
    </row>
    <row r="2" spans="1:11" s="1" customFormat="1" x14ac:dyDescent="0.2">
      <c r="A2" s="2" t="s">
        <v>148</v>
      </c>
    </row>
    <row r="3" spans="1:11" ht="13.5" thickBot="1" x14ac:dyDescent="0.25">
      <c r="A3" s="35" t="s">
        <v>149</v>
      </c>
      <c r="B3" s="35"/>
    </row>
    <row r="4" spans="1:11" s="50" customFormat="1" ht="39" thickBot="1" x14ac:dyDescent="0.25">
      <c r="A4" s="48" t="s">
        <v>103</v>
      </c>
      <c r="B4" s="48" t="s">
        <v>16</v>
      </c>
      <c r="C4" s="49" t="s">
        <v>43</v>
      </c>
      <c r="D4" s="49" t="s">
        <v>119</v>
      </c>
      <c r="E4" s="49" t="s">
        <v>44</v>
      </c>
      <c r="F4" s="49" t="s">
        <v>15</v>
      </c>
    </row>
    <row r="5" spans="1:11" ht="13.5" thickBot="1" x14ac:dyDescent="0.25">
      <c r="A5" s="70" t="s">
        <v>104</v>
      </c>
      <c r="B5" s="33" t="s">
        <v>45</v>
      </c>
      <c r="C5" s="36">
        <v>1312312</v>
      </c>
      <c r="D5" s="67">
        <f>C5/C19</f>
        <v>1</v>
      </c>
      <c r="E5" s="37" t="s">
        <v>118</v>
      </c>
      <c r="F5" s="37" t="str">
        <f>VLOOKUP('Задание 5'!$A$5:$A$18,'4 - таблица для впр'!$A$5:$B$36,2,0)</f>
        <v>Иванов</v>
      </c>
    </row>
    <row r="6" spans="1:11" ht="13.5" thickBot="1" x14ac:dyDescent="0.25">
      <c r="A6" s="44" t="s">
        <v>112</v>
      </c>
      <c r="B6" s="42" t="s">
        <v>46</v>
      </c>
      <c r="C6" s="43">
        <v>123232</v>
      </c>
      <c r="D6" s="68">
        <f>C6/C20</f>
        <v>1</v>
      </c>
      <c r="E6" s="44" t="str">
        <f>CONCATENATE(A6, " (", B6, ")")</f>
        <v>Магазин 9 (Воронеж)</v>
      </c>
      <c r="F6" s="37" t="str">
        <f>VLOOKUP('Задание 5'!$A$5:$A$18,'4 - таблица для впр'!$A$5:$B$36,2,0)</f>
        <v>Петров</v>
      </c>
    </row>
    <row r="7" spans="1:11" ht="13.5" thickBot="1" x14ac:dyDescent="0.25">
      <c r="A7" s="44" t="s">
        <v>111</v>
      </c>
      <c r="B7" s="42" t="s">
        <v>47</v>
      </c>
      <c r="C7" s="43">
        <v>6756775</v>
      </c>
      <c r="D7" s="68">
        <f t="shared" ref="D5:D10" si="0">C7/C21</f>
        <v>0.54592287792783822</v>
      </c>
      <c r="E7" s="44" t="str">
        <f t="shared" ref="E7:E18" si="1">CONCATENATE(A7, " (", B7, ")")</f>
        <v>Магазин 8 (Липецк)</v>
      </c>
      <c r="F7" s="37" t="str">
        <f>VLOOKUP('Задание 5'!$A$5:$A$18,'4 - таблица для впр'!$A$5:$B$36,2,0)</f>
        <v>Петров</v>
      </c>
      <c r="K7"/>
    </row>
    <row r="8" spans="1:11" ht="13.5" thickBot="1" x14ac:dyDescent="0.25">
      <c r="A8" s="44" t="s">
        <v>110</v>
      </c>
      <c r="B8" s="42" t="s">
        <v>48</v>
      </c>
      <c r="C8" s="43">
        <v>242357</v>
      </c>
      <c r="D8" s="68">
        <f t="shared" si="0"/>
        <v>1</v>
      </c>
      <c r="E8" s="44" t="str">
        <f t="shared" si="1"/>
        <v>Магазин 7 (Кострома)</v>
      </c>
      <c r="F8" s="37" t="str">
        <f>VLOOKUP('Задание 5'!$A$5:$A$18,'4 - таблица для впр'!$A$5:$B$36,2,0)</f>
        <v>Петров</v>
      </c>
      <c r="K8"/>
    </row>
    <row r="9" spans="1:11" ht="13.5" thickBot="1" x14ac:dyDescent="0.25">
      <c r="A9" s="44" t="s">
        <v>109</v>
      </c>
      <c r="B9" s="42" t="s">
        <v>49</v>
      </c>
      <c r="C9" s="43">
        <v>342234</v>
      </c>
      <c r="D9" s="68">
        <f t="shared" si="0"/>
        <v>4.1226907485626525E-2</v>
      </c>
      <c r="E9" s="44" t="str">
        <f t="shared" si="1"/>
        <v>Магазин 6 (Белгород)</v>
      </c>
      <c r="F9" s="37" t="str">
        <f>VLOOKUP('Задание 5'!$A$5:$A$18,'4 - таблица для впр'!$A$5:$B$36,2,0)</f>
        <v>Иванов</v>
      </c>
      <c r="K9"/>
    </row>
    <row r="10" spans="1:11" ht="13.5" thickBot="1" x14ac:dyDescent="0.25">
      <c r="A10" s="44" t="s">
        <v>108</v>
      </c>
      <c r="B10" s="42" t="s">
        <v>50</v>
      </c>
      <c r="C10" s="43">
        <v>2234356</v>
      </c>
      <c r="D10" s="68">
        <f t="shared" si="0"/>
        <v>1</v>
      </c>
      <c r="E10" s="44" t="str">
        <f t="shared" si="1"/>
        <v>Магазин 5 (Тамбов)</v>
      </c>
      <c r="F10" s="37" t="str">
        <f>VLOOKUP('Задание 5'!$A$5:$A$18,'4 - таблица для впр'!$A$5:$B$36,2,0)</f>
        <v>Иванов</v>
      </c>
      <c r="K10"/>
    </row>
    <row r="11" spans="1:11" ht="13.5" thickBot="1" x14ac:dyDescent="0.25">
      <c r="A11" s="44" t="s">
        <v>107</v>
      </c>
      <c r="B11" s="42" t="s">
        <v>47</v>
      </c>
      <c r="C11" s="66">
        <v>5234324</v>
      </c>
      <c r="D11" s="68">
        <f>C11/C21</f>
        <v>0.42291436700004864</v>
      </c>
      <c r="E11" s="44" t="str">
        <f t="shared" si="1"/>
        <v>Магазин 4 (Липецк)</v>
      </c>
      <c r="F11" s="37" t="str">
        <f>VLOOKUP('Задание 5'!$A$5:$A$18,'4 - таблица для впр'!$A$5:$B$36,2,0)</f>
        <v>Иванов</v>
      </c>
      <c r="K11"/>
    </row>
    <row r="12" spans="1:11" ht="13.5" thickBot="1" x14ac:dyDescent="0.25">
      <c r="A12" s="44" t="s">
        <v>106</v>
      </c>
      <c r="B12" s="42" t="s">
        <v>47</v>
      </c>
      <c r="C12" s="43">
        <v>385695</v>
      </c>
      <c r="D12" s="68">
        <f>C12/C21</f>
        <v>3.1162755072113184E-2</v>
      </c>
      <c r="E12" s="44" t="str">
        <f t="shared" si="1"/>
        <v>Магазин 3 (Липецк)</v>
      </c>
      <c r="F12" s="37" t="str">
        <f>VLOOKUP('Задание 5'!$A$5:$A$18,'4 - таблица для впр'!$A$5:$B$36,2,0)</f>
        <v>Иванов</v>
      </c>
      <c r="K12"/>
    </row>
    <row r="13" spans="1:11" ht="13.5" thickBot="1" x14ac:dyDescent="0.25">
      <c r="A13" s="44" t="s">
        <v>105</v>
      </c>
      <c r="B13" s="42" t="s">
        <v>49</v>
      </c>
      <c r="C13" s="43">
        <v>7958995</v>
      </c>
      <c r="D13" s="68">
        <f>C13/C23</f>
        <v>0.95877309251437348</v>
      </c>
      <c r="E13" s="44" t="str">
        <f t="shared" si="1"/>
        <v>Магазин 2 (Белгород)</v>
      </c>
      <c r="F13" s="37" t="str">
        <f>VLOOKUP('Задание 5'!$A$5:$A$18,'4 - таблица для впр'!$A$5:$B$36,2,0)</f>
        <v>Иванов</v>
      </c>
      <c r="K13"/>
    </row>
    <row r="14" spans="1:11" ht="13.5" thickBot="1" x14ac:dyDescent="0.25">
      <c r="A14" s="44" t="s">
        <v>117</v>
      </c>
      <c r="B14" s="42" t="s">
        <v>51</v>
      </c>
      <c r="C14" s="43">
        <v>0</v>
      </c>
      <c r="D14" s="68">
        <f>C14/C25</f>
        <v>0</v>
      </c>
      <c r="E14" s="44" t="str">
        <f t="shared" si="1"/>
        <v>Магазин 14 (Тверь)</v>
      </c>
      <c r="F14" s="37" t="str">
        <f>VLOOKUP('Задание 5'!$A$5:$A$18,'4 - таблица для впр'!$A$5:$B$36,2,0)</f>
        <v>Сидоров</v>
      </c>
      <c r="K14"/>
    </row>
    <row r="15" spans="1:11" ht="13.5" thickBot="1" x14ac:dyDescent="0.25">
      <c r="A15" s="44" t="s">
        <v>116</v>
      </c>
      <c r="B15" s="42" t="s">
        <v>47</v>
      </c>
      <c r="C15" s="43">
        <v>0</v>
      </c>
      <c r="D15" s="68">
        <f>C15/C21</f>
        <v>0</v>
      </c>
      <c r="E15" s="44" t="str">
        <f t="shared" si="1"/>
        <v>Магазин 13 (Липецк)</v>
      </c>
      <c r="F15" s="37" t="str">
        <f>VLOOKUP('Задание 5'!$A$5:$A$18,'4 - таблица для впр'!$A$5:$B$36,2,0)</f>
        <v>Сидоров</v>
      </c>
      <c r="K15"/>
    </row>
    <row r="16" spans="1:11" ht="13.5" thickBot="1" x14ac:dyDescent="0.25">
      <c r="A16" s="44" t="s">
        <v>115</v>
      </c>
      <c r="B16" s="42" t="s">
        <v>52</v>
      </c>
      <c r="C16" s="43">
        <v>465656</v>
      </c>
      <c r="D16" s="68">
        <f>C16/C26</f>
        <v>1</v>
      </c>
      <c r="E16" s="44" t="str">
        <f t="shared" si="1"/>
        <v>Магазин 12 (Краснодар)</v>
      </c>
      <c r="F16" s="37" t="str">
        <f>VLOOKUP('Задание 5'!$A$5:$A$18,'4 - таблица для впр'!$A$5:$B$36,2,0)</f>
        <v>Петров</v>
      </c>
      <c r="K16"/>
    </row>
    <row r="17" spans="1:11" ht="13.5" thickBot="1" x14ac:dyDescent="0.25">
      <c r="A17" s="44" t="s">
        <v>114</v>
      </c>
      <c r="B17" s="42" t="s">
        <v>49</v>
      </c>
      <c r="C17" s="43">
        <v>0</v>
      </c>
      <c r="D17" s="68">
        <f>C17/C23</f>
        <v>0</v>
      </c>
      <c r="E17" s="44" t="str">
        <f t="shared" si="1"/>
        <v>Магазин 11 (Белгород)</v>
      </c>
      <c r="F17" s="37" t="str">
        <f>VLOOKUP('Задание 5'!$A$5:$A$18,'4 - таблица для впр'!$A$5:$B$36,2,0)</f>
        <v>Петров</v>
      </c>
      <c r="K17"/>
    </row>
    <row r="18" spans="1:11" ht="13.5" thickBot="1" x14ac:dyDescent="0.25">
      <c r="A18" s="71" t="s">
        <v>113</v>
      </c>
      <c r="B18" s="34" t="s">
        <v>51</v>
      </c>
      <c r="C18" s="38">
        <v>976095</v>
      </c>
      <c r="D18" s="68">
        <f>C18/C25</f>
        <v>1</v>
      </c>
      <c r="E18" s="44" t="str">
        <f t="shared" si="1"/>
        <v>Магазин 10 (Тверь)</v>
      </c>
      <c r="F18" s="37" t="str">
        <f>VLOOKUP('Задание 5'!$A$5:$A$18,'4 - таблица для впр'!$A$5:$B$36,2,0)</f>
        <v>Петров</v>
      </c>
      <c r="K18"/>
    </row>
    <row r="19" spans="1:11" ht="13.5" thickBot="1" x14ac:dyDescent="0.25">
      <c r="A19" s="46" t="s">
        <v>102</v>
      </c>
      <c r="B19" s="39" t="s">
        <v>45</v>
      </c>
      <c r="C19" s="40">
        <f>SUMIF($B$5:$B$18, B19, $C$5:$C$18)</f>
        <v>1312312</v>
      </c>
      <c r="K19"/>
    </row>
    <row r="20" spans="1:11" ht="13.5" thickBot="1" x14ac:dyDescent="0.25">
      <c r="A20" s="33"/>
      <c r="B20" s="45" t="s">
        <v>46</v>
      </c>
      <c r="C20" s="40">
        <f t="shared" ref="C20:C26" si="2">SUMIF($B$5:$B$18, B20, $C$5:$C$18)</f>
        <v>123232</v>
      </c>
      <c r="K20"/>
    </row>
    <row r="21" spans="1:11" ht="13.5" thickBot="1" x14ac:dyDescent="0.25">
      <c r="A21" s="33"/>
      <c r="B21" s="45" t="s">
        <v>47</v>
      </c>
      <c r="C21" s="40">
        <f t="shared" si="2"/>
        <v>12376794</v>
      </c>
      <c r="K21"/>
    </row>
    <row r="22" spans="1:11" ht="13.5" thickBot="1" x14ac:dyDescent="0.25">
      <c r="A22" s="33"/>
      <c r="B22" s="45" t="s">
        <v>48</v>
      </c>
      <c r="C22" s="40">
        <f t="shared" si="2"/>
        <v>242357</v>
      </c>
    </row>
    <row r="23" spans="1:11" ht="13.5" thickBot="1" x14ac:dyDescent="0.25">
      <c r="A23" s="33"/>
      <c r="B23" s="45" t="s">
        <v>49</v>
      </c>
      <c r="C23" s="40">
        <f t="shared" si="2"/>
        <v>8301229</v>
      </c>
    </row>
    <row r="24" spans="1:11" ht="13.5" thickBot="1" x14ac:dyDescent="0.25">
      <c r="A24" s="33"/>
      <c r="B24" s="45" t="s">
        <v>50</v>
      </c>
      <c r="C24" s="40">
        <f t="shared" si="2"/>
        <v>2234356</v>
      </c>
    </row>
    <row r="25" spans="1:11" ht="13.5" thickBot="1" x14ac:dyDescent="0.25">
      <c r="A25" s="33"/>
      <c r="B25" s="45" t="s">
        <v>51</v>
      </c>
      <c r="C25" s="40">
        <f>SUMIF($B$5:$B$18, B25, $C$5:$C$18)</f>
        <v>976095</v>
      </c>
    </row>
    <row r="26" spans="1:11" ht="13.5" thickBot="1" x14ac:dyDescent="0.25">
      <c r="A26" s="34"/>
      <c r="B26" s="41" t="s">
        <v>52</v>
      </c>
      <c r="C26" s="40">
        <f>SUMIF($B$5:$B$18, B26, $C$5:$C$18)</f>
        <v>465656</v>
      </c>
    </row>
    <row r="27" spans="1:11" ht="13.5" thickBot="1" x14ac:dyDescent="0.25">
      <c r="A27" s="86" t="s">
        <v>53</v>
      </c>
      <c r="B27" s="87"/>
      <c r="C27" s="47">
        <f>SUM(C5:C18)</f>
        <v>26032031</v>
      </c>
    </row>
  </sheetData>
  <sortState ref="A5:F18">
    <sortCondition descending="1" ref="A18"/>
  </sortState>
  <mergeCells count="1">
    <mergeCell ref="A27:B27"/>
  </mergeCells>
  <phoneticPr fontId="4" type="noConversion"/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42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V18" sqref="V18"/>
    </sheetView>
  </sheetViews>
  <sheetFormatPr defaultRowHeight="12.75" x14ac:dyDescent="0.2"/>
  <cols>
    <col min="1" max="1" width="7.7109375" customWidth="1"/>
    <col min="4" max="4" width="11.7109375" bestFit="1" customWidth="1"/>
  </cols>
  <sheetData>
    <row r="1" spans="1:4" ht="15.75" thickBot="1" x14ac:dyDescent="0.3">
      <c r="B1" s="53" t="s">
        <v>138</v>
      </c>
    </row>
    <row r="2" spans="1:4" ht="13.15" customHeight="1" x14ac:dyDescent="0.2">
      <c r="A2" s="88" t="s">
        <v>156</v>
      </c>
      <c r="B2" s="93" t="s">
        <v>84</v>
      </c>
      <c r="C2" s="88" t="s">
        <v>83</v>
      </c>
      <c r="D2" s="95" t="s">
        <v>85</v>
      </c>
    </row>
    <row r="3" spans="1:4" ht="12" customHeight="1" x14ac:dyDescent="0.2">
      <c r="A3" s="89"/>
      <c r="B3" s="94"/>
      <c r="C3" s="89"/>
      <c r="D3" s="96"/>
    </row>
    <row r="4" spans="1:4" x14ac:dyDescent="0.2">
      <c r="A4">
        <v>1</v>
      </c>
      <c r="B4" s="91">
        <v>2016</v>
      </c>
      <c r="C4" s="72" t="s">
        <v>86</v>
      </c>
      <c r="D4" s="73">
        <v>600000</v>
      </c>
    </row>
    <row r="5" spans="1:4" x14ac:dyDescent="0.2">
      <c r="A5">
        <v>2</v>
      </c>
      <c r="B5" s="91"/>
      <c r="C5" s="72" t="s">
        <v>87</v>
      </c>
      <c r="D5" s="73">
        <v>750000</v>
      </c>
    </row>
    <row r="6" spans="1:4" x14ac:dyDescent="0.2">
      <c r="A6">
        <v>3</v>
      </c>
      <c r="B6" s="91"/>
      <c r="C6" s="72" t="s">
        <v>88</v>
      </c>
      <c r="D6" s="73">
        <v>810000</v>
      </c>
    </row>
    <row r="7" spans="1:4" x14ac:dyDescent="0.2">
      <c r="A7">
        <v>4</v>
      </c>
      <c r="B7" s="91"/>
      <c r="C7" s="72" t="s">
        <v>89</v>
      </c>
      <c r="D7" s="73">
        <v>875000</v>
      </c>
    </row>
    <row r="8" spans="1:4" x14ac:dyDescent="0.2">
      <c r="A8">
        <v>5</v>
      </c>
      <c r="B8" s="91"/>
      <c r="C8" s="72" t="s">
        <v>90</v>
      </c>
      <c r="D8" s="73">
        <v>990000</v>
      </c>
    </row>
    <row r="9" spans="1:4" x14ac:dyDescent="0.2">
      <c r="A9">
        <v>6</v>
      </c>
      <c r="B9" s="91"/>
      <c r="C9" s="72" t="s">
        <v>91</v>
      </c>
      <c r="D9" s="73">
        <v>1000000</v>
      </c>
    </row>
    <row r="10" spans="1:4" x14ac:dyDescent="0.2">
      <c r="A10">
        <v>7</v>
      </c>
      <c r="B10" s="91"/>
      <c r="C10" s="72" t="s">
        <v>92</v>
      </c>
      <c r="D10" s="73">
        <v>1300000</v>
      </c>
    </row>
    <row r="11" spans="1:4" x14ac:dyDescent="0.2">
      <c r="A11">
        <v>8</v>
      </c>
      <c r="B11" s="91"/>
      <c r="C11" s="72" t="s">
        <v>93</v>
      </c>
      <c r="D11" s="73">
        <v>1250000</v>
      </c>
    </row>
    <row r="12" spans="1:4" x14ac:dyDescent="0.2">
      <c r="A12">
        <v>9</v>
      </c>
      <c r="B12" s="91"/>
      <c r="C12" s="72" t="s">
        <v>94</v>
      </c>
      <c r="D12" s="73">
        <v>1150000</v>
      </c>
    </row>
    <row r="13" spans="1:4" x14ac:dyDescent="0.2">
      <c r="A13">
        <v>10</v>
      </c>
      <c r="B13" s="91"/>
      <c r="C13" s="72" t="s">
        <v>95</v>
      </c>
      <c r="D13" s="73">
        <v>980000</v>
      </c>
    </row>
    <row r="14" spans="1:4" x14ac:dyDescent="0.2">
      <c r="A14">
        <v>11</v>
      </c>
      <c r="B14" s="91"/>
      <c r="C14" s="72" t="s">
        <v>96</v>
      </c>
      <c r="D14" s="73">
        <v>900000</v>
      </c>
    </row>
    <row r="15" spans="1:4" ht="13.5" thickBot="1" x14ac:dyDescent="0.25">
      <c r="A15">
        <v>12</v>
      </c>
      <c r="B15" s="92"/>
      <c r="C15" s="74" t="s">
        <v>97</v>
      </c>
      <c r="D15" s="75">
        <v>1700000</v>
      </c>
    </row>
    <row r="16" spans="1:4" x14ac:dyDescent="0.2">
      <c r="A16">
        <v>13</v>
      </c>
      <c r="B16" s="90">
        <v>2017</v>
      </c>
      <c r="C16" s="76" t="s">
        <v>86</v>
      </c>
      <c r="D16" s="77">
        <v>1000000</v>
      </c>
    </row>
    <row r="17" spans="1:4" x14ac:dyDescent="0.2">
      <c r="A17">
        <v>14</v>
      </c>
      <c r="B17" s="91"/>
      <c r="C17" s="72" t="s">
        <v>87</v>
      </c>
      <c r="D17" s="73">
        <v>1200000</v>
      </c>
    </row>
    <row r="18" spans="1:4" x14ac:dyDescent="0.2">
      <c r="A18">
        <v>15</v>
      </c>
      <c r="B18" s="91"/>
      <c r="C18" s="72" t="s">
        <v>88</v>
      </c>
      <c r="D18" s="73">
        <v>1300000</v>
      </c>
    </row>
    <row r="19" spans="1:4" x14ac:dyDescent="0.2">
      <c r="A19">
        <v>16</v>
      </c>
      <c r="B19" s="91"/>
      <c r="C19" s="72" t="s">
        <v>89</v>
      </c>
      <c r="D19" s="73">
        <v>1100000</v>
      </c>
    </row>
    <row r="20" spans="1:4" x14ac:dyDescent="0.2">
      <c r="A20">
        <v>17</v>
      </c>
      <c r="B20" s="91"/>
      <c r="C20" s="72" t="s">
        <v>90</v>
      </c>
      <c r="D20" s="73">
        <v>1450000</v>
      </c>
    </row>
    <row r="21" spans="1:4" x14ac:dyDescent="0.2">
      <c r="A21">
        <v>18</v>
      </c>
      <c r="B21" s="91"/>
      <c r="C21" s="72" t="s">
        <v>91</v>
      </c>
      <c r="D21" s="73">
        <v>1400000</v>
      </c>
    </row>
    <row r="22" spans="1:4" x14ac:dyDescent="0.2">
      <c r="A22">
        <v>19</v>
      </c>
      <c r="B22" s="91"/>
      <c r="C22" s="72" t="s">
        <v>92</v>
      </c>
      <c r="D22" s="73">
        <v>2000000</v>
      </c>
    </row>
    <row r="23" spans="1:4" x14ac:dyDescent="0.2">
      <c r="A23">
        <v>20</v>
      </c>
      <c r="B23" s="91"/>
      <c r="C23" s="72" t="s">
        <v>93</v>
      </c>
      <c r="D23" s="73">
        <v>1780000</v>
      </c>
    </row>
    <row r="24" spans="1:4" x14ac:dyDescent="0.2">
      <c r="A24">
        <v>21</v>
      </c>
      <c r="B24" s="91"/>
      <c r="C24" s="72" t="s">
        <v>94</v>
      </c>
      <c r="D24" s="73">
        <v>1650000</v>
      </c>
    </row>
    <row r="25" spans="1:4" x14ac:dyDescent="0.2">
      <c r="A25">
        <v>22</v>
      </c>
      <c r="B25" s="91"/>
      <c r="C25" s="72" t="s">
        <v>95</v>
      </c>
      <c r="D25" s="73">
        <v>1550000</v>
      </c>
    </row>
    <row r="26" spans="1:4" x14ac:dyDescent="0.2">
      <c r="A26">
        <v>23</v>
      </c>
      <c r="B26" s="91"/>
      <c r="C26" s="72" t="s">
        <v>96</v>
      </c>
      <c r="D26" s="73">
        <v>1300000</v>
      </c>
    </row>
    <row r="27" spans="1:4" ht="13.5" thickBot="1" x14ac:dyDescent="0.25">
      <c r="A27">
        <v>24</v>
      </c>
      <c r="B27" s="92"/>
      <c r="C27" s="74" t="s">
        <v>97</v>
      </c>
      <c r="D27" s="73">
        <v>2300000</v>
      </c>
    </row>
    <row r="28" spans="1:4" x14ac:dyDescent="0.2">
      <c r="A28">
        <v>25</v>
      </c>
      <c r="B28" s="90">
        <v>2018</v>
      </c>
      <c r="C28" s="76" t="s">
        <v>86</v>
      </c>
      <c r="D28" s="83">
        <f>D16/D4*D16</f>
        <v>1666666.6666666667</v>
      </c>
    </row>
    <row r="29" spans="1:4" x14ac:dyDescent="0.2">
      <c r="A29">
        <v>26</v>
      </c>
      <c r="B29" s="91"/>
      <c r="C29" s="72" t="s">
        <v>87</v>
      </c>
      <c r="D29" s="83">
        <f t="shared" ref="D29:D39" si="0">D17/D5*D17</f>
        <v>1920000</v>
      </c>
    </row>
    <row r="30" spans="1:4" x14ac:dyDescent="0.2">
      <c r="A30">
        <v>27</v>
      </c>
      <c r="B30" s="91"/>
      <c r="C30" s="72" t="s">
        <v>88</v>
      </c>
      <c r="D30" s="83">
        <f t="shared" si="0"/>
        <v>2086419.7530864198</v>
      </c>
    </row>
    <row r="31" spans="1:4" x14ac:dyDescent="0.2">
      <c r="A31">
        <v>28</v>
      </c>
      <c r="B31" s="91"/>
      <c r="C31" s="72" t="s">
        <v>89</v>
      </c>
      <c r="D31" s="83">
        <f t="shared" si="0"/>
        <v>1382857.1428571427</v>
      </c>
    </row>
    <row r="32" spans="1:4" x14ac:dyDescent="0.2">
      <c r="A32">
        <v>29</v>
      </c>
      <c r="B32" s="91"/>
      <c r="C32" s="72" t="s">
        <v>90</v>
      </c>
      <c r="D32" s="83">
        <f t="shared" si="0"/>
        <v>2123737.3737373739</v>
      </c>
    </row>
    <row r="33" spans="1:4" x14ac:dyDescent="0.2">
      <c r="A33">
        <v>30</v>
      </c>
      <c r="B33" s="91"/>
      <c r="C33" s="72" t="s">
        <v>91</v>
      </c>
      <c r="D33" s="83">
        <f t="shared" si="0"/>
        <v>1959999.9999999998</v>
      </c>
    </row>
    <row r="34" spans="1:4" x14ac:dyDescent="0.2">
      <c r="A34">
        <v>31</v>
      </c>
      <c r="B34" s="91"/>
      <c r="C34" s="72" t="s">
        <v>92</v>
      </c>
      <c r="D34" s="83">
        <f t="shared" si="0"/>
        <v>3076923.076923077</v>
      </c>
    </row>
    <row r="35" spans="1:4" x14ac:dyDescent="0.2">
      <c r="A35">
        <v>32</v>
      </c>
      <c r="B35" s="91"/>
      <c r="C35" s="72" t="s">
        <v>93</v>
      </c>
      <c r="D35" s="83">
        <f t="shared" si="0"/>
        <v>2534720</v>
      </c>
    </row>
    <row r="36" spans="1:4" x14ac:dyDescent="0.2">
      <c r="A36">
        <v>33</v>
      </c>
      <c r="B36" s="91"/>
      <c r="C36" s="72" t="s">
        <v>94</v>
      </c>
      <c r="D36" s="83">
        <f t="shared" si="0"/>
        <v>2367391.3043478262</v>
      </c>
    </row>
    <row r="37" spans="1:4" x14ac:dyDescent="0.2">
      <c r="A37">
        <v>34</v>
      </c>
      <c r="B37" s="91"/>
      <c r="C37" s="72" t="s">
        <v>95</v>
      </c>
      <c r="D37" s="83">
        <f t="shared" si="0"/>
        <v>2451530.612244898</v>
      </c>
    </row>
    <row r="38" spans="1:4" x14ac:dyDescent="0.2">
      <c r="A38">
        <v>35</v>
      </c>
      <c r="B38" s="91"/>
      <c r="C38" s="72" t="s">
        <v>96</v>
      </c>
      <c r="D38" s="83">
        <f t="shared" si="0"/>
        <v>1877777.7777777778</v>
      </c>
    </row>
    <row r="39" spans="1:4" ht="13.5" thickBot="1" x14ac:dyDescent="0.25">
      <c r="A39">
        <v>36</v>
      </c>
      <c r="B39" s="92"/>
      <c r="C39" s="74" t="s">
        <v>97</v>
      </c>
      <c r="D39" s="83">
        <f t="shared" si="0"/>
        <v>3111764.7058823532</v>
      </c>
    </row>
    <row r="40" spans="1:4" x14ac:dyDescent="0.2">
      <c r="B40" s="54"/>
      <c r="C40" s="55"/>
    </row>
    <row r="41" spans="1:4" x14ac:dyDescent="0.2">
      <c r="B41" s="54"/>
      <c r="C41" s="55"/>
    </row>
    <row r="42" spans="1:4" x14ac:dyDescent="0.2">
      <c r="B42" s="54"/>
      <c r="C42" s="55"/>
    </row>
  </sheetData>
  <mergeCells count="7">
    <mergeCell ref="A2:A3"/>
    <mergeCell ref="B28:B39"/>
    <mergeCell ref="B2:B3"/>
    <mergeCell ref="C2:C3"/>
    <mergeCell ref="D2:D3"/>
    <mergeCell ref="B4:B15"/>
    <mergeCell ref="B16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1-3</vt:lpstr>
      <vt:lpstr>Задание 4</vt:lpstr>
      <vt:lpstr>4 - решение</vt:lpstr>
      <vt:lpstr>4 - таблица для впр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Kaurov Alexandr</cp:lastModifiedBy>
  <dcterms:created xsi:type="dcterms:W3CDTF">1996-10-08T23:32:33Z</dcterms:created>
  <dcterms:modified xsi:type="dcterms:W3CDTF">2018-12-04T11:40:10Z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04_Задание.xls</vt:lpwstr>
  </property>
</Properties>
</file>