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BF45E8F-4A2D-4003-9C1E-A25593FAA9DD}" xr6:coauthVersionLast="31" xr6:coauthVersionMax="31" xr10:uidLastSave="{00000000-0000-0000-0000-000000000000}"/>
  <bookViews>
    <workbookView xWindow="0" yWindow="0" windowWidth="22260" windowHeight="12648" tabRatio="573" xr2:uid="{00000000-000D-0000-FFFF-FFFF00000000}"/>
  </bookViews>
  <sheets>
    <sheet name="Task" sheetId="2" r:id="rId1"/>
    <sheet name="Sheet1" sheetId="1" r:id="rId2"/>
  </sheet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1" l="1"/>
  <c r="D146" i="1" s="1"/>
  <c r="D149" i="1" s="1"/>
  <c r="J162" i="1" l="1"/>
  <c r="H162" i="1"/>
  <c r="E162" i="1"/>
  <c r="E161" i="1"/>
  <c r="I162" i="1"/>
  <c r="G162" i="1"/>
  <c r="F162" i="1"/>
  <c r="D162" i="1"/>
  <c r="D163" i="1" s="1"/>
  <c r="J161" i="1"/>
  <c r="I161" i="1"/>
  <c r="H161" i="1"/>
  <c r="G161" i="1"/>
  <c r="F161" i="1"/>
  <c r="G102" i="1"/>
  <c r="G103" i="1" s="1"/>
  <c r="G163" i="1" l="1"/>
  <c r="I163" i="1"/>
  <c r="E163" i="1"/>
  <c r="J163" i="1"/>
  <c r="H163" i="1"/>
  <c r="F163" i="1"/>
  <c r="D115" i="1"/>
  <c r="E115" i="1"/>
  <c r="D106" i="1"/>
  <c r="E90" i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DO90" i="1" s="1"/>
  <c r="DP90" i="1" s="1"/>
  <c r="DQ90" i="1" s="1"/>
  <c r="DR90" i="1" s="1"/>
  <c r="DS90" i="1" s="1"/>
  <c r="DT90" i="1" s="1"/>
  <c r="J80" i="1"/>
  <c r="D81" i="1"/>
  <c r="N80" i="1"/>
  <c r="M80" i="1"/>
  <c r="L80" i="1"/>
  <c r="K80" i="1"/>
  <c r="I80" i="1"/>
  <c r="H80" i="1"/>
  <c r="G80" i="1"/>
  <c r="F80" i="1"/>
  <c r="E80" i="1"/>
  <c r="C68" i="1"/>
  <c r="E53" i="1"/>
  <c r="D165" i="1" l="1"/>
  <c r="L83" i="1"/>
  <c r="E120" i="1"/>
  <c r="M83" i="1"/>
  <c r="N83" i="1"/>
  <c r="F83" i="1"/>
  <c r="K83" i="1"/>
  <c r="D109" i="1"/>
  <c r="E114" i="1" s="1"/>
  <c r="E116" i="1" s="1"/>
  <c r="F115" i="1" s="1"/>
  <c r="H83" i="1"/>
  <c r="E83" i="1"/>
  <c r="I83" i="1"/>
  <c r="G83" i="1"/>
  <c r="J83" i="1"/>
  <c r="E75" i="1"/>
  <c r="D83" i="1"/>
  <c r="E81" i="1"/>
  <c r="F81" i="1" s="1"/>
  <c r="G81" i="1" s="1"/>
  <c r="H81" i="1" s="1"/>
  <c r="I81" i="1" s="1"/>
  <c r="D53" i="1"/>
  <c r="D43" i="1"/>
  <c r="E59" i="1" s="1"/>
  <c r="F120" i="1" l="1"/>
  <c r="F114" i="1" s="1"/>
  <c r="F116" i="1" s="1"/>
  <c r="G115" i="1" s="1"/>
  <c r="D46" i="1"/>
  <c r="E52" i="1" s="1"/>
  <c r="J81" i="1"/>
  <c r="K81" i="1" s="1"/>
  <c r="L81" i="1" s="1"/>
  <c r="M81" i="1" s="1"/>
  <c r="N81" i="1" s="1"/>
  <c r="G120" i="1" l="1"/>
  <c r="G114" i="1" s="1"/>
  <c r="G116" i="1" s="1"/>
  <c r="H115" i="1" s="1"/>
  <c r="H120" i="1" s="1"/>
  <c r="H114" i="1" s="1"/>
  <c r="H116" i="1" s="1"/>
  <c r="I115" i="1" s="1"/>
  <c r="E54" i="1"/>
  <c r="F53" i="1" s="1"/>
  <c r="F59" i="1" s="1"/>
  <c r="F52" i="1" s="1"/>
  <c r="E89" i="1"/>
  <c r="E91" i="1" s="1"/>
  <c r="K33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E33" i="1"/>
  <c r="N28" i="1"/>
  <c r="F28" i="1"/>
  <c r="G28" i="1"/>
  <c r="H28" i="1"/>
  <c r="I28" i="1"/>
  <c r="J28" i="1"/>
  <c r="K28" i="1"/>
  <c r="L28" i="1"/>
  <c r="M28" i="1"/>
  <c r="E28" i="1"/>
  <c r="D29" i="1"/>
  <c r="Z11" i="1"/>
  <c r="Z12" i="1" s="1"/>
  <c r="F11" i="1"/>
  <c r="F12" i="1" s="1"/>
  <c r="G11" i="1"/>
  <c r="G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T11" i="1"/>
  <c r="T12" i="1" s="1"/>
  <c r="U11" i="1"/>
  <c r="U12" i="1" s="1"/>
  <c r="V11" i="1"/>
  <c r="V12" i="1" s="1"/>
  <c r="W11" i="1"/>
  <c r="W12" i="1" s="1"/>
  <c r="X11" i="1"/>
  <c r="X12" i="1" s="1"/>
  <c r="Y11" i="1"/>
  <c r="Y12" i="1" s="1"/>
  <c r="AA11" i="1"/>
  <c r="AA12" i="1" s="1"/>
  <c r="AB11" i="1"/>
  <c r="AB12" i="1" s="1"/>
  <c r="AC11" i="1"/>
  <c r="AC12" i="1" s="1"/>
  <c r="AD11" i="1"/>
  <c r="AD12" i="1" s="1"/>
  <c r="AE11" i="1"/>
  <c r="AE12" i="1" s="1"/>
  <c r="AF11" i="1"/>
  <c r="AF12" i="1" s="1"/>
  <c r="AG11" i="1"/>
  <c r="AG12" i="1" s="1"/>
  <c r="AH11" i="1"/>
  <c r="AH12" i="1" s="1"/>
  <c r="AI11" i="1"/>
  <c r="AI12" i="1" s="1"/>
  <c r="AJ11" i="1"/>
  <c r="AJ12" i="1" s="1"/>
  <c r="AK11" i="1"/>
  <c r="AK12" i="1" s="1"/>
  <c r="AL11" i="1"/>
  <c r="AL12" i="1" s="1"/>
  <c r="AM11" i="1"/>
  <c r="AM12" i="1" s="1"/>
  <c r="AN11" i="1"/>
  <c r="AN12" i="1" s="1"/>
  <c r="E11" i="1"/>
  <c r="F34" i="1" l="1"/>
  <c r="E34" i="1"/>
  <c r="F54" i="1"/>
  <c r="G53" i="1" s="1"/>
  <c r="G59" i="1" s="1"/>
  <c r="G52" i="1" s="1"/>
  <c r="F89" i="1"/>
  <c r="F91" i="1" s="1"/>
  <c r="I120" i="1"/>
  <c r="I114" i="1" s="1"/>
  <c r="I116" i="1" s="1"/>
  <c r="J115" i="1" s="1"/>
  <c r="E29" i="1"/>
  <c r="H34" i="1" s="1"/>
  <c r="E12" i="1"/>
  <c r="AO12" i="1" s="1"/>
  <c r="AO11" i="1"/>
  <c r="Y33" i="1"/>
  <c r="G54" i="1" l="1"/>
  <c r="H53" i="1" s="1"/>
  <c r="H59" i="1" s="1"/>
  <c r="H52" i="1" s="1"/>
  <c r="G89" i="1"/>
  <c r="G91" i="1" s="1"/>
  <c r="J120" i="1"/>
  <c r="J114" i="1" s="1"/>
  <c r="J116" i="1" s="1"/>
  <c r="K115" i="1" s="1"/>
  <c r="F29" i="1"/>
  <c r="J34" i="1" s="1"/>
  <c r="G34" i="1"/>
  <c r="H54" i="1" l="1"/>
  <c r="I53" i="1" s="1"/>
  <c r="I59" i="1" s="1"/>
  <c r="I52" i="1" s="1"/>
  <c r="H89" i="1"/>
  <c r="H91" i="1" s="1"/>
  <c r="K120" i="1"/>
  <c r="K114" i="1" s="1"/>
  <c r="K116" i="1" s="1"/>
  <c r="L115" i="1" s="1"/>
  <c r="G29" i="1"/>
  <c r="I34" i="1"/>
  <c r="I54" i="1" l="1"/>
  <c r="J53" i="1" s="1"/>
  <c r="J59" i="1" s="1"/>
  <c r="J52" i="1" s="1"/>
  <c r="I89" i="1"/>
  <c r="I91" i="1" s="1"/>
  <c r="L120" i="1"/>
  <c r="L114" i="1" s="1"/>
  <c r="L116" i="1" s="1"/>
  <c r="M115" i="1" s="1"/>
  <c r="K34" i="1"/>
  <c r="L34" i="1"/>
  <c r="H29" i="1"/>
  <c r="J54" i="1" l="1"/>
  <c r="K53" i="1" s="1"/>
  <c r="J89" i="1"/>
  <c r="J91" i="1" s="1"/>
  <c r="M120" i="1"/>
  <c r="M114" i="1" s="1"/>
  <c r="M116" i="1" s="1"/>
  <c r="N115" i="1" s="1"/>
  <c r="I29" i="1"/>
  <c r="M34" i="1"/>
  <c r="N34" i="1"/>
  <c r="K59" i="1"/>
  <c r="K52" i="1" s="1"/>
  <c r="K54" i="1" l="1"/>
  <c r="K89" i="1"/>
  <c r="K91" i="1" s="1"/>
  <c r="N120" i="1"/>
  <c r="N114" i="1" s="1"/>
  <c r="N116" i="1" s="1"/>
  <c r="O115" i="1" s="1"/>
  <c r="O34" i="1"/>
  <c r="P34" i="1"/>
  <c r="J29" i="1"/>
  <c r="L53" i="1"/>
  <c r="O120" i="1" l="1"/>
  <c r="O114" i="1" s="1"/>
  <c r="O116" i="1" s="1"/>
  <c r="P115" i="1" s="1"/>
  <c r="K29" i="1"/>
  <c r="R34" i="1"/>
  <c r="Q34" i="1"/>
  <c r="L59" i="1"/>
  <c r="L52" i="1" s="1"/>
  <c r="L54" i="1" l="1"/>
  <c r="L89" i="1"/>
  <c r="L91" i="1" s="1"/>
  <c r="P120" i="1"/>
  <c r="P114" i="1" s="1"/>
  <c r="P116" i="1" s="1"/>
  <c r="Q115" i="1" s="1"/>
  <c r="L29" i="1"/>
  <c r="T34" i="1"/>
  <c r="S34" i="1"/>
  <c r="M53" i="1"/>
  <c r="Q120" i="1" l="1"/>
  <c r="Q114" i="1" s="1"/>
  <c r="Q116" i="1" s="1"/>
  <c r="R115" i="1" s="1"/>
  <c r="M29" i="1"/>
  <c r="V34" i="1"/>
  <c r="U34" i="1"/>
  <c r="M59" i="1"/>
  <c r="M52" i="1" s="1"/>
  <c r="M54" i="1" l="1"/>
  <c r="M89" i="1"/>
  <c r="M91" i="1" s="1"/>
  <c r="R120" i="1"/>
  <c r="R114" i="1" s="1"/>
  <c r="R116" i="1" s="1"/>
  <c r="S115" i="1" s="1"/>
  <c r="N29" i="1"/>
  <c r="X34" i="1"/>
  <c r="W34" i="1"/>
  <c r="N53" i="1"/>
  <c r="Y34" i="1" l="1"/>
  <c r="S120" i="1"/>
  <c r="S114" i="1" s="1"/>
  <c r="S116" i="1" s="1"/>
  <c r="T115" i="1" s="1"/>
  <c r="N59" i="1"/>
  <c r="N52" i="1" s="1"/>
  <c r="N54" i="1" l="1"/>
  <c r="N89" i="1"/>
  <c r="N91" i="1" s="1"/>
  <c r="T120" i="1"/>
  <c r="T114" i="1" s="1"/>
  <c r="T116" i="1" s="1"/>
  <c r="U115" i="1" s="1"/>
  <c r="O53" i="1"/>
  <c r="U120" i="1" l="1"/>
  <c r="U114" i="1" s="1"/>
  <c r="U116" i="1" s="1"/>
  <c r="V115" i="1" s="1"/>
  <c r="O59" i="1"/>
  <c r="O52" i="1" s="1"/>
  <c r="O54" i="1" l="1"/>
  <c r="P53" i="1" s="1"/>
  <c r="O89" i="1"/>
  <c r="O91" i="1" s="1"/>
  <c r="V120" i="1"/>
  <c r="V114" i="1" s="1"/>
  <c r="V116" i="1" s="1"/>
  <c r="W115" i="1" s="1"/>
  <c r="W120" i="1" l="1"/>
  <c r="W114" i="1" s="1"/>
  <c r="W116" i="1" s="1"/>
  <c r="X115" i="1" s="1"/>
  <c r="P59" i="1"/>
  <c r="P52" i="1" s="1"/>
  <c r="P54" i="1" l="1"/>
  <c r="P89" i="1"/>
  <c r="P91" i="1" s="1"/>
  <c r="X120" i="1"/>
  <c r="X114" i="1" s="1"/>
  <c r="X116" i="1" s="1"/>
  <c r="Y115" i="1" s="1"/>
  <c r="Q53" i="1"/>
  <c r="Y120" i="1" l="1"/>
  <c r="Y114" i="1" s="1"/>
  <c r="Y116" i="1" s="1"/>
  <c r="Z115" i="1" s="1"/>
  <c r="Q59" i="1"/>
  <c r="Q52" i="1" s="1"/>
  <c r="Q54" i="1" l="1"/>
  <c r="Q89" i="1"/>
  <c r="Q91" i="1" s="1"/>
  <c r="Z120" i="1"/>
  <c r="Z114" i="1" s="1"/>
  <c r="Z116" i="1" s="1"/>
  <c r="AA115" i="1" s="1"/>
  <c r="R53" i="1"/>
  <c r="AA120" i="1" l="1"/>
  <c r="AA114" i="1" s="1"/>
  <c r="AA116" i="1" s="1"/>
  <c r="AB115" i="1" s="1"/>
  <c r="R59" i="1"/>
  <c r="R52" i="1" s="1"/>
  <c r="R54" i="1" l="1"/>
  <c r="R89" i="1"/>
  <c r="R91" i="1" s="1"/>
  <c r="AB120" i="1"/>
  <c r="AB114" i="1" s="1"/>
  <c r="AB116" i="1" s="1"/>
  <c r="AC115" i="1" s="1"/>
  <c r="S53" i="1"/>
  <c r="AC120" i="1" l="1"/>
  <c r="AC114" i="1" s="1"/>
  <c r="AC116" i="1" s="1"/>
  <c r="AD115" i="1" s="1"/>
  <c r="S59" i="1"/>
  <c r="S52" i="1" s="1"/>
  <c r="S54" i="1" l="1"/>
  <c r="S89" i="1"/>
  <c r="S91" i="1" s="1"/>
  <c r="AD120" i="1"/>
  <c r="AD114" i="1" s="1"/>
  <c r="AD116" i="1" s="1"/>
  <c r="AE115" i="1" s="1"/>
  <c r="T53" i="1"/>
  <c r="AE120" i="1" l="1"/>
  <c r="AE114" i="1" s="1"/>
  <c r="AE116" i="1" s="1"/>
  <c r="AF115" i="1" s="1"/>
  <c r="T59" i="1"/>
  <c r="T52" i="1" s="1"/>
  <c r="T54" i="1" l="1"/>
  <c r="U53" i="1" s="1"/>
  <c r="T89" i="1"/>
  <c r="T91" i="1" s="1"/>
  <c r="AF120" i="1"/>
  <c r="AF114" i="1" s="1"/>
  <c r="AF116" i="1" s="1"/>
  <c r="AG115" i="1" s="1"/>
  <c r="AG120" i="1" l="1"/>
  <c r="AG114" i="1" s="1"/>
  <c r="AG116" i="1" s="1"/>
  <c r="AH115" i="1" s="1"/>
  <c r="U59" i="1"/>
  <c r="U52" i="1" s="1"/>
  <c r="U54" i="1" l="1"/>
  <c r="U89" i="1"/>
  <c r="U91" i="1" s="1"/>
  <c r="AH120" i="1"/>
  <c r="AH114" i="1" s="1"/>
  <c r="AH116" i="1" s="1"/>
  <c r="AI115" i="1" s="1"/>
  <c r="V53" i="1"/>
  <c r="AI120" i="1" l="1"/>
  <c r="AI114" i="1" s="1"/>
  <c r="AI116" i="1" s="1"/>
  <c r="AJ115" i="1" s="1"/>
  <c r="V59" i="1"/>
  <c r="V52" i="1" s="1"/>
  <c r="V54" i="1" l="1"/>
  <c r="V89" i="1"/>
  <c r="V91" i="1" s="1"/>
  <c r="AJ120" i="1"/>
  <c r="AJ114" i="1" s="1"/>
  <c r="AJ116" i="1" s="1"/>
  <c r="AK115" i="1" s="1"/>
  <c r="W53" i="1"/>
  <c r="AK120" i="1" l="1"/>
  <c r="AK114" i="1" s="1"/>
  <c r="AK116" i="1" s="1"/>
  <c r="AL115" i="1" s="1"/>
  <c r="W59" i="1"/>
  <c r="W52" i="1" s="1"/>
  <c r="W54" i="1" l="1"/>
  <c r="W89" i="1"/>
  <c r="W91" i="1" s="1"/>
  <c r="AL120" i="1"/>
  <c r="AL114" i="1" s="1"/>
  <c r="AL116" i="1" s="1"/>
  <c r="AM115" i="1" s="1"/>
  <c r="X53" i="1"/>
  <c r="AM120" i="1" l="1"/>
  <c r="AM114" i="1" s="1"/>
  <c r="AM116" i="1" s="1"/>
  <c r="AN115" i="1" s="1"/>
  <c r="X59" i="1"/>
  <c r="X52" i="1" s="1"/>
  <c r="X54" i="1" l="1"/>
  <c r="X89" i="1"/>
  <c r="X91" i="1" s="1"/>
  <c r="AN120" i="1"/>
  <c r="AN114" i="1" s="1"/>
  <c r="AN116" i="1" s="1"/>
  <c r="D127" i="1" s="1"/>
  <c r="D128" i="1" s="1"/>
  <c r="E127" i="1" s="1"/>
  <c r="Y53" i="1"/>
  <c r="E132" i="1" l="1"/>
  <c r="E126" i="1" s="1"/>
  <c r="E128" i="1" s="1"/>
  <c r="F127" i="1" s="1"/>
  <c r="Y59" i="1"/>
  <c r="Y52" i="1" s="1"/>
  <c r="F132" i="1" l="1"/>
  <c r="F126" i="1" s="1"/>
  <c r="F128" i="1" s="1"/>
  <c r="G127" i="1" s="1"/>
  <c r="G132" i="1" s="1"/>
  <c r="G126" i="1" s="1"/>
  <c r="G128" i="1" s="1"/>
  <c r="H127" i="1" s="1"/>
  <c r="Y54" i="1"/>
  <c r="Y89" i="1"/>
  <c r="Y91" i="1" s="1"/>
  <c r="Z53" i="1"/>
  <c r="H132" i="1" l="1"/>
  <c r="H126" i="1" s="1"/>
  <c r="H128" i="1" s="1"/>
  <c r="I127" i="1" s="1"/>
  <c r="Z59" i="1"/>
  <c r="Z52" i="1" s="1"/>
  <c r="I132" i="1" l="1"/>
  <c r="I126" i="1" s="1"/>
  <c r="I128" i="1" s="1"/>
  <c r="J127" i="1" s="1"/>
  <c r="J132" i="1" s="1"/>
  <c r="J126" i="1" s="1"/>
  <c r="J128" i="1" s="1"/>
  <c r="K127" i="1" s="1"/>
  <c r="K132" i="1" s="1"/>
  <c r="K126" i="1" s="1"/>
  <c r="K128" i="1" s="1"/>
  <c r="L127" i="1" s="1"/>
  <c r="Z54" i="1"/>
  <c r="AA53" i="1" s="1"/>
  <c r="Z89" i="1"/>
  <c r="Z91" i="1" s="1"/>
  <c r="L132" i="1" l="1"/>
  <c r="L126" i="1" s="1"/>
  <c r="L128" i="1" s="1"/>
  <c r="M127" i="1" s="1"/>
  <c r="AA59" i="1"/>
  <c r="AA52" i="1" s="1"/>
  <c r="M132" i="1" l="1"/>
  <c r="M126" i="1" s="1"/>
  <c r="M128" i="1"/>
  <c r="N127" i="1" s="1"/>
  <c r="N132" i="1" s="1"/>
  <c r="N126" i="1" s="1"/>
  <c r="N128" i="1" s="1"/>
  <c r="O127" i="1" s="1"/>
  <c r="O132" i="1" s="1"/>
  <c r="O126" i="1" s="1"/>
  <c r="O128" i="1" s="1"/>
  <c r="P127" i="1" s="1"/>
  <c r="AA54" i="1"/>
  <c r="AB53" i="1" s="1"/>
  <c r="AA89" i="1"/>
  <c r="AA91" i="1" s="1"/>
  <c r="P132" i="1" l="1"/>
  <c r="P126" i="1" s="1"/>
  <c r="P128" i="1" s="1"/>
  <c r="Q127" i="1" s="1"/>
  <c r="AB59" i="1"/>
  <c r="AB52" i="1" s="1"/>
  <c r="Q132" i="1" l="1"/>
  <c r="Q126" i="1" s="1"/>
  <c r="Q128" i="1"/>
  <c r="R127" i="1" s="1"/>
  <c r="R132" i="1" s="1"/>
  <c r="R126" i="1" s="1"/>
  <c r="R128" i="1" s="1"/>
  <c r="S127" i="1" s="1"/>
  <c r="S132" i="1" s="1"/>
  <c r="S126" i="1" s="1"/>
  <c r="S128" i="1" s="1"/>
  <c r="T127" i="1" s="1"/>
  <c r="AB54" i="1"/>
  <c r="AC53" i="1" s="1"/>
  <c r="AB89" i="1"/>
  <c r="AB91" i="1" s="1"/>
  <c r="T132" i="1" l="1"/>
  <c r="T126" i="1" s="1"/>
  <c r="T128" i="1" s="1"/>
  <c r="U127" i="1" s="1"/>
  <c r="U132" i="1" s="1"/>
  <c r="U126" i="1" s="1"/>
  <c r="U128" i="1" s="1"/>
  <c r="V127" i="1" s="1"/>
  <c r="V132" i="1" s="1"/>
  <c r="V126" i="1" s="1"/>
  <c r="V128" i="1" s="1"/>
  <c r="W127" i="1" s="1"/>
  <c r="W132" i="1" s="1"/>
  <c r="W126" i="1" s="1"/>
  <c r="W128" i="1" s="1"/>
  <c r="X127" i="1" s="1"/>
  <c r="AC59" i="1"/>
  <c r="AC52" i="1" s="1"/>
  <c r="X132" i="1" l="1"/>
  <c r="X126" i="1" s="1"/>
  <c r="X128" i="1" s="1"/>
  <c r="Y127" i="1" s="1"/>
  <c r="AC54" i="1"/>
  <c r="AD53" i="1" s="1"/>
  <c r="AC89" i="1"/>
  <c r="AC91" i="1" s="1"/>
  <c r="Y132" i="1" l="1"/>
  <c r="Y126" i="1" s="1"/>
  <c r="Y128" i="1"/>
  <c r="Z127" i="1" s="1"/>
  <c r="Z132" i="1" s="1"/>
  <c r="Z126" i="1" s="1"/>
  <c r="Z128" i="1" s="1"/>
  <c r="AA127" i="1" s="1"/>
  <c r="AA132" i="1" s="1"/>
  <c r="AA126" i="1" s="1"/>
  <c r="AA128" i="1" s="1"/>
  <c r="AB127" i="1" s="1"/>
  <c r="AD59" i="1"/>
  <c r="AD52" i="1" s="1"/>
  <c r="AD54" i="1" l="1"/>
  <c r="AD89" i="1"/>
  <c r="AD91" i="1" s="1"/>
  <c r="AB132" i="1"/>
  <c r="AB126" i="1" s="1"/>
  <c r="AB128" i="1" s="1"/>
  <c r="AC127" i="1" s="1"/>
  <c r="AC132" i="1" s="1"/>
  <c r="AC126" i="1" s="1"/>
  <c r="AC128" i="1" s="1"/>
  <c r="AD127" i="1" s="1"/>
  <c r="AD132" i="1" s="1"/>
  <c r="AD126" i="1" s="1"/>
  <c r="AD128" i="1" s="1"/>
  <c r="AE127" i="1" s="1"/>
  <c r="AE132" i="1" s="1"/>
  <c r="AE126" i="1" s="1"/>
  <c r="AE128" i="1" s="1"/>
  <c r="AF127" i="1" s="1"/>
  <c r="AE53" i="1"/>
  <c r="AF132" i="1" l="1"/>
  <c r="AF126" i="1" s="1"/>
  <c r="AF128" i="1" s="1"/>
  <c r="AG127" i="1" s="1"/>
  <c r="AG132" i="1" s="1"/>
  <c r="AG126" i="1" s="1"/>
  <c r="AG128" i="1" s="1"/>
  <c r="AH127" i="1" s="1"/>
  <c r="AH132" i="1" s="1"/>
  <c r="AH126" i="1" s="1"/>
  <c r="AH128" i="1" s="1"/>
  <c r="AI127" i="1" s="1"/>
  <c r="AI132" i="1" s="1"/>
  <c r="AI126" i="1" s="1"/>
  <c r="AI128" i="1" s="1"/>
  <c r="AJ127" i="1" s="1"/>
  <c r="AE59" i="1"/>
  <c r="AE52" i="1" s="1"/>
  <c r="AE89" i="1" s="1"/>
  <c r="AE91" i="1" s="1"/>
  <c r="AJ132" i="1" l="1"/>
  <c r="AJ126" i="1" s="1"/>
  <c r="AJ128" i="1"/>
  <c r="AK127" i="1" s="1"/>
  <c r="AK132" i="1" s="1"/>
  <c r="AK126" i="1" s="1"/>
  <c r="AK128" i="1" s="1"/>
  <c r="AL127" i="1" s="1"/>
  <c r="AL132" i="1" s="1"/>
  <c r="AL126" i="1" s="1"/>
  <c r="AL128" i="1" s="1"/>
  <c r="AM127" i="1" s="1"/>
  <c r="AM132" i="1" s="1"/>
  <c r="AM126" i="1" s="1"/>
  <c r="AM128" i="1" s="1"/>
  <c r="AN127" i="1" s="1"/>
  <c r="AE54" i="1"/>
  <c r="AF53" i="1"/>
  <c r="AN132" i="1" l="1"/>
  <c r="AN126" i="1" s="1"/>
  <c r="AN128" i="1" s="1"/>
  <c r="AO127" i="1" s="1"/>
  <c r="AF59" i="1"/>
  <c r="AF52" i="1" s="1"/>
  <c r="AO132" i="1" l="1"/>
  <c r="AO126" i="1" s="1"/>
  <c r="AO128" i="1" s="1"/>
  <c r="AP127" i="1" s="1"/>
  <c r="AP132" i="1" s="1"/>
  <c r="AP126" i="1" s="1"/>
  <c r="AP128" i="1" s="1"/>
  <c r="AQ127" i="1" s="1"/>
  <c r="AF54" i="1"/>
  <c r="AG53" i="1" s="1"/>
  <c r="AF89" i="1"/>
  <c r="AF91" i="1" s="1"/>
  <c r="AQ132" i="1" l="1"/>
  <c r="AQ126" i="1" s="1"/>
  <c r="AQ128" i="1" s="1"/>
  <c r="AR127" i="1" s="1"/>
  <c r="AG59" i="1"/>
  <c r="AG52" i="1" s="1"/>
  <c r="AR132" i="1" l="1"/>
  <c r="AR126" i="1" s="1"/>
  <c r="AR128" i="1" s="1"/>
  <c r="AS127" i="1" s="1"/>
  <c r="AG54" i="1"/>
  <c r="AH53" i="1" s="1"/>
  <c r="AG89" i="1"/>
  <c r="AG91" i="1" s="1"/>
  <c r="AS132" i="1" l="1"/>
  <c r="AS126" i="1" s="1"/>
  <c r="AS128" i="1" s="1"/>
  <c r="AT127" i="1" s="1"/>
  <c r="AT132" i="1" s="1"/>
  <c r="AT126" i="1" s="1"/>
  <c r="AT128" i="1" s="1"/>
  <c r="AU127" i="1" s="1"/>
  <c r="AU132" i="1" s="1"/>
  <c r="AU126" i="1" s="1"/>
  <c r="AU128" i="1" s="1"/>
  <c r="AV127" i="1" s="1"/>
  <c r="AH59" i="1"/>
  <c r="AH52" i="1" s="1"/>
  <c r="AV132" i="1" l="1"/>
  <c r="AV126" i="1" s="1"/>
  <c r="AV128" i="1" s="1"/>
  <c r="AW127" i="1" s="1"/>
  <c r="AH54" i="1"/>
  <c r="AI53" i="1" s="1"/>
  <c r="AH89" i="1"/>
  <c r="AH91" i="1" s="1"/>
  <c r="AW132" i="1" l="1"/>
  <c r="AW126" i="1" s="1"/>
  <c r="AW128" i="1" s="1"/>
  <c r="AI59" i="1"/>
  <c r="AI52" i="1" s="1"/>
  <c r="AX127" i="1" l="1"/>
  <c r="AX132" i="1" s="1"/>
  <c r="AX126" i="1"/>
  <c r="AI54" i="1"/>
  <c r="AJ53" i="1" s="1"/>
  <c r="AI89" i="1"/>
  <c r="AI91" i="1" s="1"/>
  <c r="AJ59" i="1" l="1"/>
  <c r="AJ52" i="1" s="1"/>
  <c r="AJ54" i="1" l="1"/>
  <c r="AK53" i="1" s="1"/>
  <c r="AJ89" i="1"/>
  <c r="AJ91" i="1" s="1"/>
  <c r="AK59" i="1" l="1"/>
  <c r="AK52" i="1" s="1"/>
  <c r="AK54" i="1" l="1"/>
  <c r="AL53" i="1" s="1"/>
  <c r="AK89" i="1"/>
  <c r="AK91" i="1" s="1"/>
  <c r="AL59" i="1" l="1"/>
  <c r="AL52" i="1" s="1"/>
  <c r="AL54" i="1" l="1"/>
  <c r="AM53" i="1" s="1"/>
  <c r="AL89" i="1"/>
  <c r="AL91" i="1" s="1"/>
  <c r="AM59" i="1" l="1"/>
  <c r="AM52" i="1" s="1"/>
  <c r="AM54" i="1" l="1"/>
  <c r="AN53" i="1" s="1"/>
  <c r="AM89" i="1"/>
  <c r="AM91" i="1" s="1"/>
  <c r="AN59" i="1" l="1"/>
  <c r="AN52" i="1" s="1"/>
  <c r="AN54" i="1" l="1"/>
  <c r="AN89" i="1"/>
  <c r="AN91" i="1" s="1"/>
  <c r="AO53" i="1"/>
  <c r="AO59" i="1" l="1"/>
  <c r="AO52" i="1" s="1"/>
  <c r="AO54" i="1" l="1"/>
  <c r="AO89" i="1"/>
  <c r="AO91" i="1" s="1"/>
  <c r="AP53" i="1"/>
  <c r="AP59" i="1" l="1"/>
  <c r="AP52" i="1" s="1"/>
  <c r="AP54" i="1" l="1"/>
  <c r="AP89" i="1"/>
  <c r="AP91" i="1" s="1"/>
  <c r="AQ53" i="1"/>
  <c r="AQ59" i="1" l="1"/>
  <c r="AQ52" i="1" s="1"/>
  <c r="AQ54" i="1" l="1"/>
  <c r="AQ89" i="1"/>
  <c r="AQ91" i="1" s="1"/>
  <c r="AR53" i="1"/>
  <c r="AR59" i="1" l="1"/>
  <c r="AR52" i="1" s="1"/>
  <c r="AR54" i="1" l="1"/>
  <c r="AR89" i="1"/>
  <c r="AR91" i="1" s="1"/>
  <c r="AS53" i="1"/>
  <c r="AS59" i="1" l="1"/>
  <c r="AS52" i="1" s="1"/>
  <c r="AS54" i="1" l="1"/>
  <c r="AS89" i="1"/>
  <c r="AS91" i="1" s="1"/>
  <c r="AT53" i="1"/>
  <c r="AT59" i="1" l="1"/>
  <c r="AT52" i="1" s="1"/>
  <c r="AT54" i="1" l="1"/>
  <c r="AT89" i="1"/>
  <c r="AT91" i="1" s="1"/>
  <c r="AU53" i="1"/>
  <c r="AU59" i="1" l="1"/>
  <c r="AU52" i="1" s="1"/>
  <c r="AU54" i="1" l="1"/>
  <c r="AV53" i="1" s="1"/>
  <c r="AU89" i="1"/>
  <c r="AU91" i="1" s="1"/>
  <c r="AV59" i="1" l="1"/>
  <c r="AV52" i="1" s="1"/>
  <c r="AV54" i="1" l="1"/>
  <c r="AV89" i="1"/>
  <c r="AV91" i="1" s="1"/>
  <c r="AW53" i="1"/>
  <c r="AW59" i="1" l="1"/>
  <c r="AW52" i="1" s="1"/>
  <c r="AW54" i="1" l="1"/>
  <c r="AW89" i="1"/>
  <c r="AW91" i="1" s="1"/>
  <c r="AX53" i="1"/>
  <c r="AX59" i="1" l="1"/>
  <c r="AX52" i="1" s="1"/>
  <c r="AX54" i="1" l="1"/>
  <c r="AX89" i="1"/>
  <c r="AX91" i="1" s="1"/>
  <c r="AY53" i="1"/>
  <c r="AY59" i="1" l="1"/>
  <c r="AY52" i="1" s="1"/>
  <c r="AY54" i="1" l="1"/>
  <c r="AZ53" i="1" s="1"/>
  <c r="AY89" i="1"/>
  <c r="AY91" i="1" s="1"/>
  <c r="AZ59" i="1" l="1"/>
  <c r="AZ52" i="1" s="1"/>
  <c r="AZ54" i="1" l="1"/>
  <c r="AZ89" i="1"/>
  <c r="AZ91" i="1" s="1"/>
  <c r="BA53" i="1"/>
  <c r="BA59" i="1" l="1"/>
  <c r="BA52" i="1" s="1"/>
  <c r="BA54" i="1" l="1"/>
  <c r="BB53" i="1" s="1"/>
  <c r="BA89" i="1"/>
  <c r="BA91" i="1" s="1"/>
  <c r="BB59" i="1" l="1"/>
  <c r="BB52" i="1" s="1"/>
  <c r="BB54" i="1" l="1"/>
  <c r="BC53" i="1" s="1"/>
  <c r="BB89" i="1"/>
  <c r="BB91" i="1" s="1"/>
  <c r="BC59" i="1" l="1"/>
  <c r="BC52" i="1" s="1"/>
  <c r="BC54" i="1" l="1"/>
  <c r="BC89" i="1"/>
  <c r="BC91" i="1" s="1"/>
  <c r="BD53" i="1"/>
  <c r="BD59" i="1" l="1"/>
  <c r="BD52" i="1" s="1"/>
  <c r="BD54" i="1" l="1"/>
  <c r="BD89" i="1"/>
  <c r="BD91" i="1" s="1"/>
  <c r="BE53" i="1"/>
  <c r="BE59" i="1" l="1"/>
  <c r="BE52" i="1" s="1"/>
  <c r="BE54" i="1" l="1"/>
  <c r="BF53" i="1" s="1"/>
  <c r="BE89" i="1"/>
  <c r="BE91" i="1" s="1"/>
  <c r="BF59" i="1" l="1"/>
  <c r="BF52" i="1" s="1"/>
  <c r="BF89" i="1" s="1"/>
  <c r="BF91" i="1" s="1"/>
  <c r="BF54" i="1" l="1"/>
  <c r="BG53" i="1" s="1"/>
  <c r="BG59" i="1" l="1"/>
  <c r="BG52" i="1" s="1"/>
  <c r="BG89" i="1" s="1"/>
  <c r="BG91" i="1" s="1"/>
  <c r="BG54" i="1" l="1"/>
  <c r="BH53" i="1" s="1"/>
  <c r="BH59" i="1" l="1"/>
  <c r="BH52" i="1" s="1"/>
  <c r="BH54" i="1" l="1"/>
  <c r="BH89" i="1"/>
  <c r="BH91" i="1" s="1"/>
  <c r="BI53" i="1"/>
  <c r="BI59" i="1" l="1"/>
  <c r="BI52" i="1" s="1"/>
  <c r="BI54" i="1" l="1"/>
  <c r="BJ53" i="1" s="1"/>
  <c r="BI89" i="1"/>
  <c r="BI91" i="1" s="1"/>
  <c r="BJ59" i="1" l="1"/>
  <c r="BJ52" i="1" s="1"/>
  <c r="BJ89" i="1" s="1"/>
  <c r="BJ91" i="1" s="1"/>
  <c r="BJ54" i="1" l="1"/>
  <c r="BK53" i="1" s="1"/>
  <c r="BK59" i="1" l="1"/>
  <c r="BK52" i="1" s="1"/>
  <c r="BK89" i="1" s="1"/>
  <c r="BK91" i="1" s="1"/>
  <c r="BK54" i="1" l="1"/>
  <c r="BL53" i="1" s="1"/>
  <c r="BL59" i="1" l="1"/>
  <c r="BL52" i="1" s="1"/>
  <c r="BL54" i="1" l="1"/>
  <c r="BL89" i="1"/>
  <c r="BL91" i="1" s="1"/>
  <c r="BM53" i="1"/>
  <c r="BM59" i="1" l="1"/>
  <c r="BM52" i="1" s="1"/>
  <c r="BM54" i="1" l="1"/>
  <c r="BN53" i="1" s="1"/>
  <c r="BM89" i="1"/>
  <c r="BM91" i="1" s="1"/>
  <c r="BN59" i="1" l="1"/>
  <c r="BN52" i="1" s="1"/>
  <c r="BN54" i="1" l="1"/>
  <c r="BN89" i="1"/>
  <c r="BN91" i="1" s="1"/>
  <c r="BO53" i="1"/>
  <c r="BO59" i="1" l="1"/>
  <c r="BO52" i="1" s="1"/>
  <c r="BO54" i="1" l="1"/>
  <c r="BO89" i="1"/>
  <c r="BO91" i="1" s="1"/>
  <c r="BP53" i="1"/>
  <c r="BP59" i="1" l="1"/>
  <c r="BP52" i="1" s="1"/>
  <c r="BP54" i="1" l="1"/>
  <c r="BP89" i="1"/>
  <c r="BP91" i="1" s="1"/>
  <c r="BQ53" i="1"/>
  <c r="BQ59" i="1" l="1"/>
  <c r="BQ52" i="1" s="1"/>
  <c r="BQ54" i="1" l="1"/>
  <c r="BQ89" i="1"/>
  <c r="BQ91" i="1" s="1"/>
  <c r="BR53" i="1"/>
  <c r="BR59" i="1" l="1"/>
  <c r="BR52" i="1" s="1"/>
  <c r="BR54" i="1" l="1"/>
  <c r="BR89" i="1"/>
  <c r="BR91" i="1" s="1"/>
  <c r="BS53" i="1"/>
  <c r="BS59" i="1" l="1"/>
  <c r="BS52" i="1" s="1"/>
  <c r="BS54" i="1" l="1"/>
  <c r="BT53" i="1" s="1"/>
  <c r="BS89" i="1"/>
  <c r="BS91" i="1" s="1"/>
  <c r="BT59" i="1" l="1"/>
  <c r="BT52" i="1" s="1"/>
  <c r="BT54" i="1" l="1"/>
  <c r="BU53" i="1" s="1"/>
  <c r="BT89" i="1"/>
  <c r="BT91" i="1" s="1"/>
  <c r="BU59" i="1" l="1"/>
  <c r="BU52" i="1" s="1"/>
  <c r="BU54" i="1" l="1"/>
  <c r="BV53" i="1" s="1"/>
  <c r="BU89" i="1"/>
  <c r="BU91" i="1" s="1"/>
  <c r="BV59" i="1" l="1"/>
  <c r="BV52" i="1" s="1"/>
  <c r="BV54" i="1" l="1"/>
  <c r="BV89" i="1"/>
  <c r="BV91" i="1" s="1"/>
  <c r="BW53" i="1"/>
  <c r="BW59" i="1" l="1"/>
  <c r="BW52" i="1" s="1"/>
  <c r="BW54" i="1" l="1"/>
  <c r="BX53" i="1" s="1"/>
  <c r="BW89" i="1"/>
  <c r="BW91" i="1" s="1"/>
  <c r="BX59" i="1" l="1"/>
  <c r="BX52" i="1" s="1"/>
  <c r="BX54" i="1" l="1"/>
  <c r="BY53" i="1" s="1"/>
  <c r="BX89" i="1"/>
  <c r="BX91" i="1" s="1"/>
  <c r="BY59" i="1" l="1"/>
  <c r="BY52" i="1" s="1"/>
  <c r="BY54" i="1" l="1"/>
  <c r="BZ53" i="1" s="1"/>
  <c r="BY89" i="1"/>
  <c r="BY91" i="1" s="1"/>
  <c r="BZ59" i="1" l="1"/>
  <c r="BZ52" i="1" s="1"/>
  <c r="BZ54" i="1" l="1"/>
  <c r="CA53" i="1" s="1"/>
  <c r="BZ89" i="1"/>
  <c r="BZ91" i="1" s="1"/>
  <c r="CA59" i="1" l="1"/>
  <c r="CA52" i="1" s="1"/>
  <c r="CA54" i="1" l="1"/>
  <c r="CB53" i="1" s="1"/>
  <c r="CA89" i="1"/>
  <c r="CA91" i="1" s="1"/>
  <c r="CB59" i="1" l="1"/>
  <c r="CB52" i="1" s="1"/>
  <c r="CB54" i="1" l="1"/>
  <c r="CC53" i="1" s="1"/>
  <c r="CB89" i="1"/>
  <c r="CB91" i="1" s="1"/>
  <c r="CC59" i="1" l="1"/>
  <c r="CC52" i="1" s="1"/>
  <c r="CC54" i="1" l="1"/>
  <c r="CC89" i="1"/>
  <c r="CC91" i="1" s="1"/>
  <c r="CD53" i="1"/>
  <c r="CD59" i="1" l="1"/>
  <c r="CD52" i="1" s="1"/>
  <c r="CD54" i="1" l="1"/>
  <c r="CD89" i="1"/>
  <c r="CD91" i="1" s="1"/>
  <c r="CE53" i="1"/>
  <c r="CE59" i="1" l="1"/>
  <c r="CE52" i="1" s="1"/>
  <c r="CE54" i="1" l="1"/>
  <c r="CE89" i="1"/>
  <c r="CE91" i="1" s="1"/>
  <c r="CF53" i="1"/>
  <c r="CF59" i="1" l="1"/>
  <c r="CF52" i="1" s="1"/>
  <c r="CF54" i="1" l="1"/>
  <c r="CG53" i="1" s="1"/>
  <c r="CF89" i="1"/>
  <c r="CF91" i="1" s="1"/>
  <c r="CG59" i="1" l="1"/>
  <c r="CG52" i="1" s="1"/>
  <c r="CG89" i="1" s="1"/>
  <c r="CG91" i="1" s="1"/>
  <c r="CG54" i="1" l="1"/>
  <c r="CH53" i="1" s="1"/>
  <c r="CH59" i="1" l="1"/>
  <c r="CH52" i="1" s="1"/>
  <c r="CH54" i="1" l="1"/>
  <c r="CH89" i="1"/>
  <c r="CH91" i="1" s="1"/>
  <c r="CI53" i="1"/>
  <c r="CI59" i="1" l="1"/>
  <c r="CI52" i="1" s="1"/>
  <c r="CI89" i="1" s="1"/>
  <c r="CI91" i="1" s="1"/>
  <c r="CI54" i="1" l="1"/>
  <c r="CJ53" i="1" s="1"/>
  <c r="CJ59" i="1" l="1"/>
  <c r="CJ52" i="1" s="1"/>
  <c r="CJ54" i="1" l="1"/>
  <c r="CK53" i="1" s="1"/>
  <c r="CJ89" i="1"/>
  <c r="CJ91" i="1" s="1"/>
  <c r="CK59" i="1" l="1"/>
  <c r="CK52" i="1" s="1"/>
  <c r="CK54" i="1" l="1"/>
  <c r="CL53" i="1" s="1"/>
  <c r="CK89" i="1"/>
  <c r="CK91" i="1" s="1"/>
  <c r="CL59" i="1" l="1"/>
  <c r="CL52" i="1" s="1"/>
  <c r="CL54" i="1" l="1"/>
  <c r="CL89" i="1"/>
  <c r="CL91" i="1" s="1"/>
  <c r="CM53" i="1"/>
  <c r="CM59" i="1" l="1"/>
  <c r="CM52" i="1" s="1"/>
  <c r="CM54" i="1" l="1"/>
  <c r="CN53" i="1" s="1"/>
  <c r="CM89" i="1"/>
  <c r="CM91" i="1" s="1"/>
  <c r="CN59" i="1" l="1"/>
  <c r="CN52" i="1" s="1"/>
  <c r="CN54" i="1" l="1"/>
  <c r="CO53" i="1" s="1"/>
  <c r="CN89" i="1"/>
  <c r="CN91" i="1" s="1"/>
  <c r="CO59" i="1" l="1"/>
  <c r="CO52" i="1" s="1"/>
  <c r="CO54" i="1" l="1"/>
  <c r="CP53" i="1" s="1"/>
  <c r="CO89" i="1"/>
  <c r="CO91" i="1" s="1"/>
  <c r="CP59" i="1" l="1"/>
  <c r="CP52" i="1" s="1"/>
  <c r="CP89" i="1" s="1"/>
  <c r="CP91" i="1" s="1"/>
  <c r="CP54" i="1" l="1"/>
  <c r="CQ53" i="1" s="1"/>
  <c r="CQ59" i="1" l="1"/>
  <c r="CQ52" i="1" s="1"/>
  <c r="CQ54" i="1" l="1"/>
  <c r="CQ89" i="1"/>
  <c r="CQ91" i="1" s="1"/>
  <c r="CR53" i="1"/>
  <c r="CR59" i="1" l="1"/>
  <c r="CR52" i="1" s="1"/>
  <c r="CR54" i="1" l="1"/>
  <c r="CS53" i="1" s="1"/>
  <c r="CR89" i="1"/>
  <c r="CR91" i="1" s="1"/>
  <c r="CS59" i="1" l="1"/>
  <c r="CS52" i="1" s="1"/>
  <c r="CS54" i="1" l="1"/>
  <c r="CT53" i="1" s="1"/>
  <c r="CS89" i="1"/>
  <c r="CS91" i="1" s="1"/>
  <c r="CT59" i="1" l="1"/>
  <c r="CT52" i="1" s="1"/>
  <c r="CT54" i="1" l="1"/>
  <c r="CU53" i="1" s="1"/>
  <c r="CT89" i="1"/>
  <c r="CT91" i="1" s="1"/>
  <c r="CU59" i="1" l="1"/>
  <c r="CU52" i="1" s="1"/>
  <c r="CU54" i="1" l="1"/>
  <c r="CV53" i="1" s="1"/>
  <c r="CU89" i="1"/>
  <c r="CU91" i="1" s="1"/>
  <c r="CV59" i="1" l="1"/>
  <c r="CV52" i="1" s="1"/>
  <c r="CV54" i="1" l="1"/>
  <c r="CW53" i="1" s="1"/>
  <c r="CV89" i="1"/>
  <c r="CV91" i="1" s="1"/>
  <c r="CW59" i="1" l="1"/>
  <c r="CW52" i="1" s="1"/>
  <c r="CW54" i="1" l="1"/>
  <c r="CX53" i="1" s="1"/>
  <c r="CW89" i="1"/>
  <c r="CW91" i="1" s="1"/>
  <c r="CX59" i="1" l="1"/>
  <c r="CX52" i="1" s="1"/>
  <c r="CX54" i="1" l="1"/>
  <c r="CX89" i="1"/>
  <c r="CX91" i="1" s="1"/>
  <c r="CY53" i="1"/>
  <c r="CY59" i="1" l="1"/>
  <c r="CY52" i="1" s="1"/>
  <c r="CY54" i="1" l="1"/>
  <c r="CZ53" i="1" s="1"/>
  <c r="CY89" i="1"/>
  <c r="CY91" i="1" s="1"/>
  <c r="CZ59" i="1" l="1"/>
  <c r="CZ52" i="1" s="1"/>
  <c r="CZ54" i="1" l="1"/>
  <c r="CZ89" i="1"/>
  <c r="CZ91" i="1" s="1"/>
  <c r="DA53" i="1"/>
  <c r="DA59" i="1" l="1"/>
  <c r="DA52" i="1" s="1"/>
  <c r="DA54" i="1" l="1"/>
  <c r="DA89" i="1"/>
  <c r="DA91" i="1" s="1"/>
  <c r="DB53" i="1"/>
  <c r="DB59" i="1" l="1"/>
  <c r="DB52" i="1" s="1"/>
  <c r="DB54" i="1" l="1"/>
  <c r="DB89" i="1"/>
  <c r="DB91" i="1" s="1"/>
  <c r="DC53" i="1"/>
  <c r="DC59" i="1" l="1"/>
  <c r="DC52" i="1" s="1"/>
  <c r="DC54" i="1" l="1"/>
  <c r="DD53" i="1" s="1"/>
  <c r="DC89" i="1"/>
  <c r="DC91" i="1" s="1"/>
  <c r="DD59" i="1" l="1"/>
  <c r="DD52" i="1" s="1"/>
  <c r="DD54" i="1" l="1"/>
  <c r="DD89" i="1"/>
  <c r="DD91" i="1" s="1"/>
  <c r="DE53" i="1"/>
  <c r="DE59" i="1" l="1"/>
  <c r="DE52" i="1" s="1"/>
  <c r="DE54" i="1" l="1"/>
  <c r="DE89" i="1"/>
  <c r="DE91" i="1" s="1"/>
  <c r="DF53" i="1"/>
  <c r="DF59" i="1" l="1"/>
  <c r="DF52" i="1" s="1"/>
  <c r="DF89" i="1" s="1"/>
  <c r="DF91" i="1" s="1"/>
  <c r="DF54" i="1" l="1"/>
  <c r="DG53" i="1"/>
  <c r="DG59" i="1" l="1"/>
  <c r="DG52" i="1" s="1"/>
  <c r="DG54" i="1" l="1"/>
  <c r="DG89" i="1"/>
  <c r="DG91" i="1" s="1"/>
  <c r="DH53" i="1"/>
  <c r="DH59" i="1" l="1"/>
  <c r="DH52" i="1" s="1"/>
  <c r="DH54" i="1" l="1"/>
  <c r="DH89" i="1"/>
  <c r="DH91" i="1" s="1"/>
  <c r="DI53" i="1"/>
  <c r="DI59" i="1" l="1"/>
  <c r="DI52" i="1" s="1"/>
  <c r="DI89" i="1" s="1"/>
  <c r="DI91" i="1" s="1"/>
  <c r="DI54" i="1"/>
  <c r="DJ53" i="1" l="1"/>
  <c r="DJ59" i="1" l="1"/>
  <c r="DJ52" i="1" s="1"/>
  <c r="DJ54" i="1" l="1"/>
  <c r="DK53" i="1" s="1"/>
  <c r="DJ89" i="1"/>
  <c r="DJ91" i="1" s="1"/>
  <c r="DK59" i="1" l="1"/>
  <c r="DK52" i="1" s="1"/>
  <c r="DK89" i="1" s="1"/>
  <c r="DK91" i="1" s="1"/>
  <c r="DK54" i="1" l="1"/>
  <c r="DL53" i="1" s="1"/>
  <c r="DL59" i="1" l="1"/>
  <c r="DL52" i="1" s="1"/>
  <c r="DL54" i="1" l="1"/>
  <c r="DM53" i="1" s="1"/>
  <c r="DL89" i="1"/>
  <c r="DL91" i="1" s="1"/>
  <c r="DM59" i="1" l="1"/>
  <c r="DM52" i="1" s="1"/>
  <c r="DM54" i="1" l="1"/>
  <c r="DM89" i="1"/>
  <c r="DM91" i="1" s="1"/>
  <c r="DN53" i="1"/>
  <c r="DN59" i="1" l="1"/>
  <c r="DN52" i="1" s="1"/>
  <c r="DN89" i="1" s="1"/>
  <c r="DN91" i="1" s="1"/>
  <c r="DN54" i="1" l="1"/>
  <c r="DO53" i="1"/>
  <c r="DO59" i="1" l="1"/>
  <c r="DO52" i="1" s="1"/>
  <c r="DO54" i="1" l="1"/>
  <c r="DP53" i="1" s="1"/>
  <c r="DO89" i="1"/>
  <c r="DO91" i="1" s="1"/>
  <c r="DP59" i="1" l="1"/>
  <c r="DP52" i="1" s="1"/>
  <c r="DP54" i="1" l="1"/>
  <c r="DP89" i="1"/>
  <c r="DP91" i="1" s="1"/>
  <c r="DQ53" i="1"/>
  <c r="DQ59" i="1" l="1"/>
  <c r="DQ52" i="1" s="1"/>
  <c r="DQ54" i="1" l="1"/>
  <c r="DQ89" i="1"/>
  <c r="DQ91" i="1" s="1"/>
  <c r="DR53" i="1"/>
  <c r="DR59" i="1" l="1"/>
  <c r="DR52" i="1" s="1"/>
  <c r="DR54" i="1" l="1"/>
  <c r="DS53" i="1" s="1"/>
  <c r="DR89" i="1"/>
  <c r="DR91" i="1" s="1"/>
  <c r="DS59" i="1" l="1"/>
  <c r="DS52" i="1" s="1"/>
  <c r="DS54" i="1" l="1"/>
  <c r="DS89" i="1"/>
  <c r="DS91" i="1" s="1"/>
  <c r="DT53" i="1"/>
  <c r="DT59" i="1" l="1"/>
  <c r="DT52" i="1" s="1"/>
  <c r="DU52" i="1" l="1"/>
  <c r="DT89" i="1"/>
  <c r="DT91" i="1" s="1"/>
  <c r="D94" i="1" s="1"/>
  <c r="DT54" i="1"/>
</calcChain>
</file>

<file path=xl/sharedStrings.xml><?xml version="1.0" encoding="utf-8"?>
<sst xmlns="http://schemas.openxmlformats.org/spreadsheetml/2006/main" count="161" uniqueCount="77">
  <si>
    <t>№1</t>
  </si>
  <si>
    <t>1a</t>
  </si>
  <si>
    <t>3Y - let it be the following:</t>
  </si>
  <si>
    <t>Beginning date</t>
  </si>
  <si>
    <t>Maturity date</t>
  </si>
  <si>
    <t>Days per month/per year</t>
  </si>
  <si>
    <t>act/act</t>
  </si>
  <si>
    <t>Date</t>
  </si>
  <si>
    <t>№ of days</t>
  </si>
  <si>
    <t>-</t>
  </si>
  <si>
    <t>Interests</t>
  </si>
  <si>
    <t>Principal</t>
  </si>
  <si>
    <t>Interest rate</t>
  </si>
  <si>
    <t>Interest payments</t>
  </si>
  <si>
    <t>Sum</t>
  </si>
  <si>
    <t>1b</t>
  </si>
  <si>
    <t>5Y - let it be the following:</t>
  </si>
  <si>
    <t>Payment</t>
  </si>
  <si>
    <t>Borrowing</t>
  </si>
  <si>
    <t>1c</t>
  </si>
  <si>
    <t>10Y - let it be the following:</t>
  </si>
  <si>
    <t>№ of months</t>
  </si>
  <si>
    <t>PV</t>
  </si>
  <si>
    <t>monthly payment</t>
  </si>
  <si>
    <t>Interest rate (an.)</t>
  </si>
  <si>
    <t>Interest rate (mn.)</t>
  </si>
  <si>
    <t>Balance (after payment)</t>
  </si>
  <si>
    <t>Balance (before payment)</t>
  </si>
  <si>
    <t>№2</t>
  </si>
  <si>
    <t>Let's suppose that these three loans from ex. 1 are gathered into the following portfolio:</t>
  </si>
  <si>
    <t>a</t>
  </si>
  <si>
    <t>b</t>
  </si>
  <si>
    <t>c</t>
  </si>
  <si>
    <t>Bullet</t>
  </si>
  <si>
    <t>Semi-annual</t>
  </si>
  <si>
    <t>Annuity</t>
  </si>
  <si>
    <t>3Y</t>
  </si>
  <si>
    <t>5Y</t>
  </si>
  <si>
    <t>10Y</t>
  </si>
  <si>
    <t>Years to maturity</t>
  </si>
  <si>
    <t>Wheighted maturity</t>
  </si>
  <si>
    <t xml:space="preserve">WAM = </t>
  </si>
  <si>
    <t>years</t>
  </si>
  <si>
    <t>№3</t>
  </si>
  <si>
    <t>I presume that there is a misprint in the task (instead of the first "10%" should be "10Y"), otherwise the task has no sense</t>
  </si>
  <si>
    <t>Let's keep on the same conditions</t>
  </si>
  <si>
    <t>Part I</t>
  </si>
  <si>
    <t>Part II</t>
  </si>
  <si>
    <t>№4</t>
  </si>
  <si>
    <t>End of the period</t>
  </si>
  <si>
    <t>Total period, y</t>
  </si>
  <si>
    <t>Answer:</t>
  </si>
  <si>
    <t>№5</t>
  </si>
  <si>
    <t>YTM</t>
  </si>
  <si>
    <t>CR</t>
  </si>
  <si>
    <t>Basis</t>
  </si>
  <si>
    <t>Term to maturity (years)</t>
  </si>
  <si>
    <t>Face value</t>
  </si>
  <si>
    <t>CF</t>
  </si>
  <si>
    <t>Discount factor</t>
  </si>
  <si>
    <t>Discounted CF</t>
  </si>
  <si>
    <t xml:space="preserve">Spot bond price = </t>
  </si>
  <si>
    <t>Years from now * 2</t>
  </si>
  <si>
    <t>Let's assume that there are 2 schemes</t>
  </si>
  <si>
    <t xml:space="preserve">1) A 3Y plain loan with annual compounding and 10% p.a. </t>
  </si>
  <si>
    <t xml:space="preserve">2) A 3Y plain loan with monthly compounding and X% per month </t>
  </si>
  <si>
    <t>General assumption: there's no current payments, in other words interests are capitalized</t>
  </si>
  <si>
    <t>Scheme I</t>
  </si>
  <si>
    <t xml:space="preserve">The withdrawal amount = </t>
  </si>
  <si>
    <t>Interest rate p.a.</t>
  </si>
  <si>
    <t>Scheme II</t>
  </si>
  <si>
    <t>The task is to find X</t>
  </si>
  <si>
    <t xml:space="preserve">Parity interest rate (X) = </t>
  </si>
  <si>
    <t>Capitalization period</t>
  </si>
  <si>
    <t>year</t>
  </si>
  <si>
    <t>month</t>
  </si>
  <si>
    <t>Maturity period,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</si>
</sst>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₽&quot;"/>
    <numFmt numFmtId="165" formatCode="0.0000000%"/>
    <numFmt numFmtId="166" formatCode="#,##0.0000000\ &quot;₽&quot;"/>
    <numFmt numFmtId="167" formatCode="0.000"/>
    <numFmt numFmtId="168" formatCode="0.0000000"/>
    <numFmt numFmtId="169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14" fontId="0" fillId="0" borderId="0" xfId="0" applyNumberForma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/>
    <xf numFmtId="0" fontId="2" fillId="4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14" fontId="1" fillId="0" borderId="1" xfId="0" applyNumberFormat="1" applyFont="1" applyBorder="1"/>
    <xf numFmtId="14" fontId="1" fillId="0" borderId="0" xfId="0" applyNumberFormat="1" applyFont="1" applyBorder="1"/>
    <xf numFmtId="14" fontId="0" fillId="0" borderId="0" xfId="0" applyNumberFormat="1" applyBorder="1"/>
    <xf numFmtId="164" fontId="0" fillId="4" borderId="1" xfId="0" applyNumberFormat="1" applyFill="1" applyBorder="1"/>
    <xf numFmtId="0" fontId="3" fillId="2" borderId="0" xfId="0" applyFont="1" applyFill="1"/>
    <xf numFmtId="9" fontId="0" fillId="0" borderId="1" xfId="0" applyNumberFormat="1" applyBorder="1"/>
    <xf numFmtId="165" fontId="0" fillId="0" borderId="1" xfId="0" applyNumberFormat="1" applyBorder="1"/>
    <xf numFmtId="164" fontId="4" fillId="0" borderId="1" xfId="0" applyNumberFormat="1" applyFont="1" applyBorder="1"/>
    <xf numFmtId="166" fontId="0" fillId="0" borderId="0" xfId="0" applyNumberFormat="1"/>
    <xf numFmtId="164" fontId="0" fillId="0" borderId="0" xfId="0" applyNumberFormat="1"/>
    <xf numFmtId="166" fontId="0" fillId="0" borderId="1" xfId="0" applyNumberFormat="1" applyBorder="1"/>
    <xf numFmtId="0" fontId="0" fillId="3" borderId="1" xfId="0" applyFill="1" applyBorder="1"/>
    <xf numFmtId="164" fontId="2" fillId="0" borderId="0" xfId="0" applyNumberFormat="1" applyFont="1"/>
    <xf numFmtId="0" fontId="5" fillId="0" borderId="1" xfId="0" applyFont="1" applyBorder="1"/>
    <xf numFmtId="0" fontId="0" fillId="0" borderId="0" xfId="0" applyBorder="1"/>
    <xf numFmtId="164" fontId="0" fillId="0" borderId="0" xfId="0" applyNumberFormat="1" applyBorder="1"/>
    <xf numFmtId="0" fontId="3" fillId="5" borderId="0" xfId="0" applyFont="1" applyFill="1"/>
    <xf numFmtId="167" fontId="3" fillId="0" borderId="0" xfId="0" applyNumberFormat="1" applyFont="1"/>
    <xf numFmtId="0" fontId="3" fillId="0" borderId="0" xfId="0" applyFont="1" applyAlignment="1">
      <alignment horizontal="center"/>
    </xf>
    <xf numFmtId="0" fontId="4" fillId="3" borderId="0" xfId="0" applyFont="1" applyFill="1"/>
    <xf numFmtId="0" fontId="1" fillId="0" borderId="0" xfId="0" applyFont="1" applyBorder="1"/>
    <xf numFmtId="166" fontId="0" fillId="0" borderId="0" xfId="0" applyNumberFormat="1" applyBorder="1"/>
    <xf numFmtId="2" fontId="0" fillId="0" borderId="0" xfId="0" applyNumberFormat="1"/>
    <xf numFmtId="0" fontId="4" fillId="5" borderId="0" xfId="0" applyFont="1" applyFill="1" applyBorder="1"/>
    <xf numFmtId="14" fontId="4" fillId="5" borderId="0" xfId="0" applyNumberFormat="1" applyFont="1" applyFill="1" applyBorder="1"/>
    <xf numFmtId="2" fontId="4" fillId="5" borderId="0" xfId="0" applyNumberFormat="1" applyFont="1" applyFill="1" applyBorder="1"/>
    <xf numFmtId="10" fontId="0" fillId="0" borderId="1" xfId="0" applyNumberFormat="1" applyBorder="1"/>
    <xf numFmtId="0" fontId="4" fillId="5" borderId="0" xfId="0" applyFont="1" applyFill="1"/>
    <xf numFmtId="168" fontId="4" fillId="5" borderId="0" xfId="0" applyNumberFormat="1" applyFont="1" applyFill="1"/>
    <xf numFmtId="0" fontId="3" fillId="0" borderId="0" xfId="0" applyFont="1" applyFill="1"/>
    <xf numFmtId="9" fontId="0" fillId="0" borderId="0" xfId="0" applyNumberFormat="1"/>
    <xf numFmtId="0" fontId="0" fillId="0" borderId="0" xfId="0" applyNumberFormat="1"/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0</xdr:row>
      <xdr:rowOff>144780</xdr:rowOff>
    </xdr:from>
    <xdr:to>
      <xdr:col>12</xdr:col>
      <xdr:colOff>175260</xdr:colOff>
      <xdr:row>16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5B5713-F1BC-4DE4-96FB-6C0A0971229F}"/>
            </a:ext>
          </a:extLst>
        </xdr:cNvPr>
        <xdr:cNvSpPr txBox="1"/>
      </xdr:nvSpPr>
      <xdr:spPr>
        <a:xfrm>
          <a:off x="411480" y="144780"/>
          <a:ext cx="7078980" cy="29260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Construct in Excel spreadsheet the total cashflow (interest and principal payments separately) for the following loan structures: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742950" lvl="1" indent="-285750" algn="just">
            <a:spcAft>
              <a:spcPts val="0"/>
            </a:spcAft>
            <a:buFont typeface="+mj-lt"/>
            <a:buAutoNum type="alphaL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1 000 000 RUB plain loan with term to maturity 3Y, bullet principal repayment and monthly interest payments. Interest rate 10% p.a.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742950" lvl="1" indent="-285750" algn="just">
            <a:spcAft>
              <a:spcPts val="0"/>
            </a:spcAft>
            <a:buFont typeface="+mj-lt"/>
            <a:buAutoNum type="alphaL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1 000 000 RUB plain loan with term to maturity 5Y, semiannual principal repayment and quarterly interest payments. Interest rate 10% p.a.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742950" lvl="1" indent="-285750" algn="just">
            <a:spcAft>
              <a:spcPts val="0"/>
            </a:spcAft>
            <a:buFont typeface="+mj-lt"/>
            <a:buAutoNum type="alphaL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1 000 000 RUB plain loan with term to maturity 10Y with monthly annuity payments. Interest rate 10% p.a.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Calculate the WAM (weighted average maturity) for all the loans from p.1.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Construct in Excel spreadsheet the total cashflow (interest and principal payments separately) for the following structure: 1 000 000 RUB plain loan with term to maturity 10% with monthly annuity payments and interest rate 10% p.a. After 3Y of regular payments (at the end of 36-th month) the early repayment of 300 000 RUB has taken place with saving of regular payments (to reduce overall maturity).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Calculate the parity interest rate with monthly interest payments for 3Y plain loan with bullet repayment and annual interest payments and interest rate 10% p.a.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lvl="0" indent="-342900" algn="just">
            <a:spcAft>
              <a:spcPts val="0"/>
            </a:spcAft>
            <a:buFont typeface="+mj-lt"/>
            <a:buAutoNum type="arabicPeriod"/>
          </a:pPr>
          <a:r>
            <a:rPr lang="en-US" sz="1100">
              <a:effectLst/>
              <a:latin typeface="Rosbank Office Regular"/>
              <a:ea typeface="Calibri" panose="020F0502020204030204" pitchFamily="34" charset="0"/>
              <a:cs typeface="Times New Roman" panose="02020603050405020304" pitchFamily="18" charset="0"/>
            </a:rPr>
            <a:t>Calculate the spot bond price if the YTM (yield to maturity) is 12.5% p.a., coupon 10% p.a., term to maturity 3Y (nominal is paid at maturity) and coupon is paid semiannually. </a:t>
          </a:r>
          <a:endParaRPr lang="ru-RU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579C-A7B6-4689-8BE2-255AD9D18A3A}">
  <dimension ref="A1"/>
  <sheetViews>
    <sheetView tabSelected="1" workbookViewId="0">
      <selection activeCell="R15" sqref="R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65"/>
  <sheetViews>
    <sheetView workbookViewId="0">
      <selection activeCell="G154" sqref="G154"/>
    </sheetView>
  </sheetViews>
  <sheetFormatPr defaultRowHeight="14.4" x14ac:dyDescent="0.3"/>
  <cols>
    <col min="3" max="3" width="25.33203125" customWidth="1"/>
    <col min="4" max="4" width="13.5546875" customWidth="1"/>
    <col min="5" max="5" width="14.6640625" bestFit="1" customWidth="1"/>
    <col min="6" max="6" width="17.5546875" customWidth="1"/>
    <col min="7" max="123" width="14.6640625" bestFit="1" customWidth="1"/>
    <col min="124" max="124" width="15.6640625" bestFit="1" customWidth="1"/>
    <col min="125" max="125" width="13.109375" bestFit="1" customWidth="1"/>
  </cols>
  <sheetData>
    <row r="1" spans="1:41" ht="15.6" x14ac:dyDescent="0.3">
      <c r="A1" s="15" t="s">
        <v>0</v>
      </c>
    </row>
    <row r="2" spans="1:41" x14ac:dyDescent="0.3">
      <c r="B2" s="1" t="s">
        <v>1</v>
      </c>
      <c r="C2" t="s">
        <v>2</v>
      </c>
    </row>
    <row r="4" spans="1:41" x14ac:dyDescent="0.3">
      <c r="C4" s="4" t="s">
        <v>3</v>
      </c>
      <c r="D4" s="5">
        <v>43193</v>
      </c>
    </row>
    <row r="5" spans="1:41" x14ac:dyDescent="0.3">
      <c r="C5" s="4" t="s">
        <v>4</v>
      </c>
      <c r="D5" s="5">
        <v>44289</v>
      </c>
    </row>
    <row r="6" spans="1:41" x14ac:dyDescent="0.3">
      <c r="C6" s="4" t="s">
        <v>5</v>
      </c>
      <c r="D6" s="4" t="s">
        <v>6</v>
      </c>
    </row>
    <row r="7" spans="1:41" x14ac:dyDescent="0.3">
      <c r="C7" s="4" t="s">
        <v>12</v>
      </c>
      <c r="D7" s="16">
        <v>0.1</v>
      </c>
    </row>
    <row r="9" spans="1:41" x14ac:dyDescent="0.3">
      <c r="C9" s="3" t="s">
        <v>10</v>
      </c>
    </row>
    <row r="10" spans="1:41" x14ac:dyDescent="0.3">
      <c r="C10" s="4" t="s">
        <v>7</v>
      </c>
      <c r="D10" s="5">
        <v>43193</v>
      </c>
      <c r="E10" s="5">
        <v>43223</v>
      </c>
      <c r="F10" s="5">
        <v>43254</v>
      </c>
      <c r="G10" s="5">
        <v>43284</v>
      </c>
      <c r="H10" s="5">
        <v>43315</v>
      </c>
      <c r="I10" s="5">
        <v>43346</v>
      </c>
      <c r="J10" s="5">
        <v>43376</v>
      </c>
      <c r="K10" s="5">
        <v>43407</v>
      </c>
      <c r="L10" s="5">
        <v>43437</v>
      </c>
      <c r="M10" s="5">
        <v>43468</v>
      </c>
      <c r="N10" s="5">
        <v>43499</v>
      </c>
      <c r="O10" s="5">
        <v>43527</v>
      </c>
      <c r="P10" s="5">
        <v>43558</v>
      </c>
      <c r="Q10" s="5">
        <v>43588</v>
      </c>
      <c r="R10" s="5">
        <v>43619</v>
      </c>
      <c r="S10" s="5">
        <v>43649</v>
      </c>
      <c r="T10" s="5">
        <v>43680</v>
      </c>
      <c r="U10" s="5">
        <v>43711</v>
      </c>
      <c r="V10" s="5">
        <v>43741</v>
      </c>
      <c r="W10" s="5">
        <v>43772</v>
      </c>
      <c r="X10" s="5">
        <v>43802</v>
      </c>
      <c r="Y10" s="5">
        <v>43833</v>
      </c>
      <c r="Z10" s="5">
        <v>43864</v>
      </c>
      <c r="AA10" s="5">
        <v>43893</v>
      </c>
      <c r="AB10" s="5">
        <v>43924</v>
      </c>
      <c r="AC10" s="5">
        <v>43954</v>
      </c>
      <c r="AD10" s="5">
        <v>43985</v>
      </c>
      <c r="AE10" s="5">
        <v>44015</v>
      </c>
      <c r="AF10" s="5">
        <v>44046</v>
      </c>
      <c r="AG10" s="5">
        <v>44077</v>
      </c>
      <c r="AH10" s="5">
        <v>44107</v>
      </c>
      <c r="AI10" s="5">
        <v>44138</v>
      </c>
      <c r="AJ10" s="5">
        <v>44168</v>
      </c>
      <c r="AK10" s="5">
        <v>44199</v>
      </c>
      <c r="AL10" s="5">
        <v>44230</v>
      </c>
      <c r="AM10" s="5">
        <v>44258</v>
      </c>
      <c r="AN10" s="5">
        <v>44289</v>
      </c>
      <c r="AO10" s="8" t="s">
        <v>14</v>
      </c>
    </row>
    <row r="11" spans="1:41" x14ac:dyDescent="0.3">
      <c r="C11" s="4" t="s">
        <v>8</v>
      </c>
      <c r="D11" s="4" t="s">
        <v>9</v>
      </c>
      <c r="E11" s="4">
        <f>E10-D10</f>
        <v>30</v>
      </c>
      <c r="F11" s="4">
        <f t="shared" ref="F11:AN11" si="0">F10-E10</f>
        <v>31</v>
      </c>
      <c r="G11" s="4">
        <f t="shared" si="0"/>
        <v>30</v>
      </c>
      <c r="H11" s="4">
        <f t="shared" si="0"/>
        <v>31</v>
      </c>
      <c r="I11" s="4">
        <f t="shared" si="0"/>
        <v>31</v>
      </c>
      <c r="J11" s="4">
        <f t="shared" si="0"/>
        <v>30</v>
      </c>
      <c r="K11" s="4">
        <f t="shared" si="0"/>
        <v>31</v>
      </c>
      <c r="L11" s="4">
        <f t="shared" si="0"/>
        <v>30</v>
      </c>
      <c r="M11" s="4">
        <f t="shared" si="0"/>
        <v>31</v>
      </c>
      <c r="N11" s="4">
        <f t="shared" si="0"/>
        <v>31</v>
      </c>
      <c r="O11" s="4">
        <f t="shared" si="0"/>
        <v>28</v>
      </c>
      <c r="P11" s="4">
        <f t="shared" si="0"/>
        <v>31</v>
      </c>
      <c r="Q11" s="4">
        <f t="shared" si="0"/>
        <v>30</v>
      </c>
      <c r="R11" s="4">
        <f t="shared" si="0"/>
        <v>31</v>
      </c>
      <c r="S11" s="4">
        <f t="shared" si="0"/>
        <v>30</v>
      </c>
      <c r="T11" s="4">
        <f t="shared" si="0"/>
        <v>31</v>
      </c>
      <c r="U11" s="4">
        <f t="shared" si="0"/>
        <v>31</v>
      </c>
      <c r="V11" s="4">
        <f t="shared" si="0"/>
        <v>30</v>
      </c>
      <c r="W11" s="4">
        <f t="shared" si="0"/>
        <v>31</v>
      </c>
      <c r="X11" s="4">
        <f t="shared" si="0"/>
        <v>30</v>
      </c>
      <c r="Y11" s="4">
        <f t="shared" si="0"/>
        <v>31</v>
      </c>
      <c r="Z11" s="4">
        <f>Z10-Y10</f>
        <v>31</v>
      </c>
      <c r="AA11" s="4">
        <f t="shared" si="0"/>
        <v>29</v>
      </c>
      <c r="AB11" s="4">
        <f t="shared" si="0"/>
        <v>31</v>
      </c>
      <c r="AC11" s="4">
        <f t="shared" si="0"/>
        <v>30</v>
      </c>
      <c r="AD11" s="4">
        <f t="shared" si="0"/>
        <v>31</v>
      </c>
      <c r="AE11" s="4">
        <f t="shared" si="0"/>
        <v>30</v>
      </c>
      <c r="AF11" s="4">
        <f t="shared" si="0"/>
        <v>31</v>
      </c>
      <c r="AG11" s="4">
        <f t="shared" si="0"/>
        <v>31</v>
      </c>
      <c r="AH11" s="4">
        <f t="shared" si="0"/>
        <v>30</v>
      </c>
      <c r="AI11" s="4">
        <f t="shared" si="0"/>
        <v>31</v>
      </c>
      <c r="AJ11" s="4">
        <f t="shared" si="0"/>
        <v>30</v>
      </c>
      <c r="AK11" s="4">
        <f t="shared" si="0"/>
        <v>31</v>
      </c>
      <c r="AL11" s="4">
        <f t="shared" si="0"/>
        <v>31</v>
      </c>
      <c r="AM11" s="4">
        <f t="shared" si="0"/>
        <v>28</v>
      </c>
      <c r="AN11" s="4">
        <f t="shared" si="0"/>
        <v>31</v>
      </c>
      <c r="AO11" s="9">
        <f>SUM(E11:AN11)</f>
        <v>1096</v>
      </c>
    </row>
    <row r="12" spans="1:41" x14ac:dyDescent="0.3">
      <c r="C12" s="6" t="s">
        <v>13</v>
      </c>
      <c r="D12" s="4" t="s">
        <v>9</v>
      </c>
      <c r="E12" s="7">
        <f>-$D$15*E11*$D$7/365</f>
        <v>8219.17808219178</v>
      </c>
      <c r="F12" s="7">
        <f t="shared" ref="F12:AN12" si="1">-$D$15*F11*$D$7/365</f>
        <v>8493.1506849315065</v>
      </c>
      <c r="G12" s="7">
        <f t="shared" si="1"/>
        <v>8219.17808219178</v>
      </c>
      <c r="H12" s="7">
        <f t="shared" si="1"/>
        <v>8493.1506849315065</v>
      </c>
      <c r="I12" s="7">
        <f t="shared" si="1"/>
        <v>8493.1506849315065</v>
      </c>
      <c r="J12" s="7">
        <f t="shared" si="1"/>
        <v>8219.17808219178</v>
      </c>
      <c r="K12" s="7">
        <f t="shared" si="1"/>
        <v>8493.1506849315065</v>
      </c>
      <c r="L12" s="7">
        <f t="shared" si="1"/>
        <v>8219.17808219178</v>
      </c>
      <c r="M12" s="7">
        <f t="shared" si="1"/>
        <v>8493.1506849315065</v>
      </c>
      <c r="N12" s="7">
        <f t="shared" si="1"/>
        <v>8493.1506849315065</v>
      </c>
      <c r="O12" s="7">
        <f t="shared" si="1"/>
        <v>7671.232876712329</v>
      </c>
      <c r="P12" s="7">
        <f t="shared" si="1"/>
        <v>8493.1506849315065</v>
      </c>
      <c r="Q12" s="7">
        <f t="shared" si="1"/>
        <v>8219.17808219178</v>
      </c>
      <c r="R12" s="7">
        <f t="shared" si="1"/>
        <v>8493.1506849315065</v>
      </c>
      <c r="S12" s="7">
        <f t="shared" si="1"/>
        <v>8219.17808219178</v>
      </c>
      <c r="T12" s="7">
        <f t="shared" si="1"/>
        <v>8493.1506849315065</v>
      </c>
      <c r="U12" s="7">
        <f t="shared" si="1"/>
        <v>8493.1506849315065</v>
      </c>
      <c r="V12" s="7">
        <f t="shared" si="1"/>
        <v>8219.17808219178</v>
      </c>
      <c r="W12" s="7">
        <f t="shared" si="1"/>
        <v>8493.1506849315065</v>
      </c>
      <c r="X12" s="7">
        <f>-$D$15*X11*$D$7/365</f>
        <v>8219.17808219178</v>
      </c>
      <c r="Y12" s="7">
        <f>-$D$15*(Y11-3)*$D$7/365-$D$15*3*$D$7/366</f>
        <v>8490.9050078598702</v>
      </c>
      <c r="Z12" s="7">
        <f>-$D$15*Z11*$D$7/366</f>
        <v>8469.9453551912575</v>
      </c>
      <c r="AA12" s="7">
        <f t="shared" ref="AA12:AJ12" si="2">-$D$15*AA11*$D$7/366</f>
        <v>7923.4972677595624</v>
      </c>
      <c r="AB12" s="7">
        <f t="shared" si="2"/>
        <v>8469.9453551912575</v>
      </c>
      <c r="AC12" s="7">
        <f t="shared" si="2"/>
        <v>8196.7213114754104</v>
      </c>
      <c r="AD12" s="7">
        <f t="shared" si="2"/>
        <v>8469.9453551912575</v>
      </c>
      <c r="AE12" s="7">
        <f t="shared" si="2"/>
        <v>8196.7213114754104</v>
      </c>
      <c r="AF12" s="7">
        <f t="shared" si="2"/>
        <v>8469.9453551912575</v>
      </c>
      <c r="AG12" s="7">
        <f t="shared" si="2"/>
        <v>8469.9453551912575</v>
      </c>
      <c r="AH12" s="7">
        <f t="shared" si="2"/>
        <v>8196.7213114754104</v>
      </c>
      <c r="AI12" s="7">
        <f t="shared" si="2"/>
        <v>8469.9453551912575</v>
      </c>
      <c r="AJ12" s="7">
        <f t="shared" si="2"/>
        <v>8196.7213114754104</v>
      </c>
      <c r="AK12" s="7">
        <f>-$D$15*(AK11-3)*$D$7/366-$D$15*3*$D$7/365</f>
        <v>8472.1910322628937</v>
      </c>
      <c r="AL12" s="7">
        <f t="shared" si="1"/>
        <v>8493.1506849315065</v>
      </c>
      <c r="AM12" s="7">
        <f t="shared" si="1"/>
        <v>7671.232876712329</v>
      </c>
      <c r="AN12" s="7">
        <f t="shared" si="1"/>
        <v>8493.1506849315065</v>
      </c>
      <c r="AO12" s="14">
        <f>SUM(E12:AN12)</f>
        <v>299999.99999999988</v>
      </c>
    </row>
    <row r="14" spans="1:41" x14ac:dyDescent="0.3">
      <c r="C14" s="3" t="s">
        <v>11</v>
      </c>
    </row>
    <row r="15" spans="1:41" x14ac:dyDescent="0.3">
      <c r="C15" s="5">
        <v>43193</v>
      </c>
      <c r="D15" s="7">
        <v>-1000000</v>
      </c>
    </row>
    <row r="16" spans="1:41" x14ac:dyDescent="0.3">
      <c r="C16" s="5">
        <v>44289</v>
      </c>
      <c r="D16" s="7">
        <v>1000000</v>
      </c>
    </row>
    <row r="18" spans="2:28" x14ac:dyDescent="0.3">
      <c r="B18" s="1" t="s">
        <v>15</v>
      </c>
      <c r="C18" t="s">
        <v>16</v>
      </c>
    </row>
    <row r="20" spans="2:28" x14ac:dyDescent="0.3">
      <c r="C20" s="4" t="s">
        <v>3</v>
      </c>
      <c r="D20" s="5">
        <v>43193</v>
      </c>
    </row>
    <row r="21" spans="2:28" x14ac:dyDescent="0.3">
      <c r="C21" s="4" t="s">
        <v>4</v>
      </c>
      <c r="D21" s="5">
        <v>45019</v>
      </c>
    </row>
    <row r="22" spans="2:28" x14ac:dyDescent="0.3">
      <c r="C22" s="4" t="s">
        <v>5</v>
      </c>
      <c r="D22" s="4" t="s">
        <v>6</v>
      </c>
    </row>
    <row r="23" spans="2:28" x14ac:dyDescent="0.3">
      <c r="C23" s="4" t="s">
        <v>12</v>
      </c>
      <c r="D23" s="16">
        <v>0.1</v>
      </c>
    </row>
    <row r="25" spans="2:28" x14ac:dyDescent="0.3">
      <c r="C25" s="3" t="s">
        <v>11</v>
      </c>
      <c r="O25" s="2"/>
      <c r="P25" s="2"/>
    </row>
    <row r="26" spans="2:28" x14ac:dyDescent="0.3">
      <c r="C26" s="4" t="s">
        <v>7</v>
      </c>
      <c r="D26" s="11">
        <v>43193</v>
      </c>
      <c r="E26" s="11">
        <v>43376</v>
      </c>
      <c r="F26" s="11">
        <v>43558</v>
      </c>
      <c r="G26" s="11">
        <v>43741</v>
      </c>
      <c r="H26" s="11">
        <v>43924</v>
      </c>
      <c r="I26" s="11">
        <v>44107</v>
      </c>
      <c r="J26" s="11">
        <v>44289</v>
      </c>
      <c r="K26" s="11">
        <v>44472</v>
      </c>
      <c r="L26" s="11">
        <v>44654</v>
      </c>
      <c r="M26" s="11">
        <v>44837</v>
      </c>
      <c r="N26" s="11">
        <v>45019</v>
      </c>
    </row>
    <row r="27" spans="2:28" x14ac:dyDescent="0.3">
      <c r="C27" s="10" t="s">
        <v>18</v>
      </c>
      <c r="D27" s="7">
        <v>1000000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28" x14ac:dyDescent="0.3">
      <c r="C28" s="4" t="s">
        <v>17</v>
      </c>
      <c r="D28" s="4"/>
      <c r="E28" s="7">
        <f>$D$27/COUNT($E$26:$N$26)</f>
        <v>100000</v>
      </c>
      <c r="F28" s="7">
        <f t="shared" ref="F28:M28" si="3">$D$27/COUNT($E$26:$N$26)</f>
        <v>100000</v>
      </c>
      <c r="G28" s="7">
        <f t="shared" si="3"/>
        <v>100000</v>
      </c>
      <c r="H28" s="7">
        <f t="shared" si="3"/>
        <v>100000</v>
      </c>
      <c r="I28" s="7">
        <f t="shared" si="3"/>
        <v>100000</v>
      </c>
      <c r="J28" s="7">
        <f t="shared" si="3"/>
        <v>100000</v>
      </c>
      <c r="K28" s="7">
        <f t="shared" si="3"/>
        <v>100000</v>
      </c>
      <c r="L28" s="7">
        <f t="shared" si="3"/>
        <v>100000</v>
      </c>
      <c r="M28" s="7">
        <f t="shared" si="3"/>
        <v>100000</v>
      </c>
      <c r="N28" s="7">
        <f>$D$27/COUNT($E$26:$N$26)</f>
        <v>100000</v>
      </c>
    </row>
    <row r="29" spans="2:28" x14ac:dyDescent="0.3">
      <c r="C29" s="10" t="s">
        <v>26</v>
      </c>
      <c r="D29" s="7">
        <f>D27</f>
        <v>1000000</v>
      </c>
      <c r="E29" s="7">
        <f>D29-E28</f>
        <v>900000</v>
      </c>
      <c r="F29" s="7">
        <f t="shared" ref="F29:N29" si="4">E29-F28</f>
        <v>800000</v>
      </c>
      <c r="G29" s="7">
        <f t="shared" si="4"/>
        <v>700000</v>
      </c>
      <c r="H29" s="7">
        <f t="shared" si="4"/>
        <v>600000</v>
      </c>
      <c r="I29" s="7">
        <f t="shared" si="4"/>
        <v>500000</v>
      </c>
      <c r="J29" s="7">
        <f t="shared" si="4"/>
        <v>400000</v>
      </c>
      <c r="K29" s="7">
        <f t="shared" si="4"/>
        <v>300000</v>
      </c>
      <c r="L29" s="7">
        <f t="shared" si="4"/>
        <v>200000</v>
      </c>
      <c r="M29" s="7">
        <f t="shared" si="4"/>
        <v>100000</v>
      </c>
      <c r="N29" s="7">
        <f t="shared" si="4"/>
        <v>0</v>
      </c>
    </row>
    <row r="31" spans="2:28" x14ac:dyDescent="0.3">
      <c r="C31" s="3" t="s">
        <v>10</v>
      </c>
    </row>
    <row r="32" spans="2:28" x14ac:dyDescent="0.3">
      <c r="C32" s="4" t="s">
        <v>7</v>
      </c>
      <c r="D32" s="11">
        <v>43193</v>
      </c>
      <c r="E32" s="5">
        <v>43284</v>
      </c>
      <c r="F32" s="11">
        <v>43376</v>
      </c>
      <c r="G32" s="5">
        <v>43468</v>
      </c>
      <c r="H32" s="11">
        <v>43558</v>
      </c>
      <c r="I32" s="5">
        <v>43649</v>
      </c>
      <c r="J32" s="11">
        <v>43741</v>
      </c>
      <c r="K32" s="5">
        <v>43833</v>
      </c>
      <c r="L32" s="11">
        <v>43924</v>
      </c>
      <c r="M32" s="5">
        <v>44015</v>
      </c>
      <c r="N32" s="11">
        <v>44107</v>
      </c>
      <c r="O32" s="5">
        <v>44199</v>
      </c>
      <c r="P32" s="11">
        <v>44289</v>
      </c>
      <c r="Q32" s="5">
        <v>44380</v>
      </c>
      <c r="R32" s="11">
        <v>44472</v>
      </c>
      <c r="S32" s="5">
        <v>44564</v>
      </c>
      <c r="T32" s="11">
        <v>44654</v>
      </c>
      <c r="U32" s="5">
        <v>44745</v>
      </c>
      <c r="V32" s="11">
        <v>44837</v>
      </c>
      <c r="W32" s="5">
        <v>44929</v>
      </c>
      <c r="X32" s="11">
        <v>45019</v>
      </c>
      <c r="Y32" s="8" t="s">
        <v>14</v>
      </c>
      <c r="Z32" s="12"/>
      <c r="AA32" s="13"/>
      <c r="AB32" s="12"/>
    </row>
    <row r="33" spans="2:25" x14ac:dyDescent="0.3">
      <c r="C33" s="4" t="s">
        <v>8</v>
      </c>
      <c r="D33" s="4" t="s">
        <v>9</v>
      </c>
      <c r="E33" s="4">
        <f>E32-D32</f>
        <v>91</v>
      </c>
      <c r="F33" s="4">
        <f t="shared" ref="F33:X33" si="5">F32-E32</f>
        <v>92</v>
      </c>
      <c r="G33" s="4">
        <f t="shared" si="5"/>
        <v>92</v>
      </c>
      <c r="H33" s="4">
        <f t="shared" si="5"/>
        <v>90</v>
      </c>
      <c r="I33" s="4">
        <f t="shared" si="5"/>
        <v>91</v>
      </c>
      <c r="J33" s="4">
        <f t="shared" si="5"/>
        <v>92</v>
      </c>
      <c r="K33" s="4">
        <f>K32-J32</f>
        <v>92</v>
      </c>
      <c r="L33" s="4">
        <f t="shared" si="5"/>
        <v>91</v>
      </c>
      <c r="M33" s="4">
        <f t="shared" si="5"/>
        <v>91</v>
      </c>
      <c r="N33" s="4">
        <f t="shared" si="5"/>
        <v>92</v>
      </c>
      <c r="O33" s="4">
        <f t="shared" si="5"/>
        <v>92</v>
      </c>
      <c r="P33" s="4">
        <f t="shared" si="5"/>
        <v>90</v>
      </c>
      <c r="Q33" s="4">
        <f t="shared" si="5"/>
        <v>91</v>
      </c>
      <c r="R33" s="4">
        <f t="shared" si="5"/>
        <v>92</v>
      </c>
      <c r="S33" s="4">
        <f t="shared" si="5"/>
        <v>92</v>
      </c>
      <c r="T33" s="4">
        <f t="shared" si="5"/>
        <v>90</v>
      </c>
      <c r="U33" s="4">
        <f t="shared" si="5"/>
        <v>91</v>
      </c>
      <c r="V33" s="4">
        <f t="shared" si="5"/>
        <v>92</v>
      </c>
      <c r="W33" s="4">
        <f t="shared" si="5"/>
        <v>92</v>
      </c>
      <c r="X33" s="4">
        <f t="shared" si="5"/>
        <v>90</v>
      </c>
      <c r="Y33" s="9">
        <f>SUM(E33:X33)</f>
        <v>1826</v>
      </c>
    </row>
    <row r="34" spans="2:25" x14ac:dyDescent="0.3">
      <c r="C34" s="6" t="s">
        <v>13</v>
      </c>
      <c r="D34" s="4" t="s">
        <v>9</v>
      </c>
      <c r="E34" s="7">
        <f>$D$23*E33*$D$29/365</f>
        <v>24931.506849315068</v>
      </c>
      <c r="F34" s="7">
        <f>$D$23*F33*$D$29/365</f>
        <v>25205.479452054798</v>
      </c>
      <c r="G34" s="7">
        <f>$D$23*G33*$E$29/365</f>
        <v>22684.931506849316</v>
      </c>
      <c r="H34" s="7">
        <f>$D$23*H33*$E$29/365</f>
        <v>22191.780821917808</v>
      </c>
      <c r="I34" s="7">
        <f>$D$23*I33*$F$29/365</f>
        <v>19945.205479452055</v>
      </c>
      <c r="J34" s="7">
        <f>$D$23*J33*$F$29/365</f>
        <v>20164.383561643837</v>
      </c>
      <c r="K34" s="7">
        <f>$D$23*(K33-3)*$G$29/365+$D$23*3*$G$29/366</f>
        <v>17642.263642488211</v>
      </c>
      <c r="L34" s="7">
        <f>$D$23*L33*$G$29/366</f>
        <v>17404.371584699453</v>
      </c>
      <c r="M34" s="7">
        <f>$D$23*M33*$H$29/366</f>
        <v>14918.032786885246</v>
      </c>
      <c r="N34" s="7">
        <f>$D$23*N33*$H$29/366</f>
        <v>15081.967213114756</v>
      </c>
      <c r="O34" s="7">
        <f>$D$23*(O33-3)*$I$29/366+$D$23*3*$I$29/365</f>
        <v>12569.428849464781</v>
      </c>
      <c r="P34" s="7">
        <f>$D$23*P33*$I$29/365</f>
        <v>12328.767123287671</v>
      </c>
      <c r="Q34" s="7">
        <f>$D$23*Q33*$J$29/365</f>
        <v>9972.6027397260277</v>
      </c>
      <c r="R34" s="7">
        <f>$D$23*R33*$J$29/365</f>
        <v>10082.191780821919</v>
      </c>
      <c r="S34" s="7">
        <f>$D$23*S33*$K$29/365</f>
        <v>7561.6438356164399</v>
      </c>
      <c r="T34" s="7">
        <f>$D$23*T33*$K$29/365</f>
        <v>7397.2602739726026</v>
      </c>
      <c r="U34" s="7">
        <f>$D$23*U33*$L$29/365</f>
        <v>4986.3013698630139</v>
      </c>
      <c r="V34" s="7">
        <f>$D$23*V33*$L$29/365</f>
        <v>5041.0958904109593</v>
      </c>
      <c r="W34" s="7">
        <f>$D$23*W33*$M$29/365</f>
        <v>2520.5479452054797</v>
      </c>
      <c r="X34" s="7">
        <f>$D$23*X33*$M$29/365</f>
        <v>2465.7534246575342</v>
      </c>
      <c r="Y34" s="14">
        <f>SUM(E34:X34)</f>
        <v>275095.51613144693</v>
      </c>
    </row>
    <row r="37" spans="2:25" x14ac:dyDescent="0.3">
      <c r="B37" s="1" t="s">
        <v>19</v>
      </c>
      <c r="C37" t="s">
        <v>20</v>
      </c>
    </row>
    <row r="39" spans="2:25" x14ac:dyDescent="0.3">
      <c r="C39" s="4" t="s">
        <v>3</v>
      </c>
      <c r="D39" s="5">
        <v>43193</v>
      </c>
    </row>
    <row r="40" spans="2:25" x14ac:dyDescent="0.3">
      <c r="C40" s="4" t="s">
        <v>4</v>
      </c>
      <c r="D40" s="5">
        <v>46846</v>
      </c>
    </row>
    <row r="41" spans="2:25" x14ac:dyDescent="0.3">
      <c r="C41" s="4" t="s">
        <v>5</v>
      </c>
      <c r="D41" s="4" t="s">
        <v>6</v>
      </c>
    </row>
    <row r="42" spans="2:25" x14ac:dyDescent="0.3">
      <c r="C42" s="4" t="s">
        <v>24</v>
      </c>
      <c r="D42" s="16">
        <v>0.1</v>
      </c>
    </row>
    <row r="43" spans="2:25" x14ac:dyDescent="0.3">
      <c r="C43" s="4" t="s">
        <v>25</v>
      </c>
      <c r="D43" s="17">
        <f>D42/12</f>
        <v>8.3333333333333332E-3</v>
      </c>
    </row>
    <row r="44" spans="2:25" x14ac:dyDescent="0.3">
      <c r="C44" s="4" t="s">
        <v>21</v>
      </c>
      <c r="D44" s="4">
        <v>120</v>
      </c>
    </row>
    <row r="45" spans="2:25" x14ac:dyDescent="0.3">
      <c r="C45" s="4" t="s">
        <v>22</v>
      </c>
      <c r="D45" s="7">
        <v>1000000</v>
      </c>
    </row>
    <row r="46" spans="2:25" x14ac:dyDescent="0.3">
      <c r="C46" s="4" t="s">
        <v>23</v>
      </c>
      <c r="D46" s="18">
        <f>D45/(1/D43-1/(D43*((1+D43)^D44)))</f>
        <v>13215.0736881762</v>
      </c>
    </row>
    <row r="49" spans="1:125" x14ac:dyDescent="0.3">
      <c r="C49" s="3" t="s">
        <v>11</v>
      </c>
    </row>
    <row r="50" spans="1:125" x14ac:dyDescent="0.3">
      <c r="C50" s="4" t="s">
        <v>7</v>
      </c>
      <c r="D50" s="11">
        <v>43193</v>
      </c>
      <c r="E50" s="11">
        <v>43223</v>
      </c>
      <c r="F50" s="11">
        <v>43254</v>
      </c>
      <c r="G50" s="11">
        <v>43284</v>
      </c>
      <c r="H50" s="11">
        <v>43315</v>
      </c>
      <c r="I50" s="11">
        <v>43346</v>
      </c>
      <c r="J50" s="11">
        <v>43376</v>
      </c>
      <c r="K50" s="11">
        <v>43407</v>
      </c>
      <c r="L50" s="11">
        <v>43437</v>
      </c>
      <c r="M50" s="11">
        <v>43468</v>
      </c>
      <c r="N50" s="11">
        <v>43499</v>
      </c>
      <c r="O50" s="11">
        <v>43527</v>
      </c>
      <c r="P50" s="11">
        <v>43558</v>
      </c>
      <c r="Q50" s="11">
        <v>43588</v>
      </c>
      <c r="R50" s="11">
        <v>43619</v>
      </c>
      <c r="S50" s="11">
        <v>43649</v>
      </c>
      <c r="T50" s="11">
        <v>43680</v>
      </c>
      <c r="U50" s="11">
        <v>43711</v>
      </c>
      <c r="V50" s="11">
        <v>43741</v>
      </c>
      <c r="W50" s="11">
        <v>43772</v>
      </c>
      <c r="X50" s="11">
        <v>43802</v>
      </c>
      <c r="Y50" s="11">
        <v>43833</v>
      </c>
      <c r="Z50" s="11">
        <v>43864</v>
      </c>
      <c r="AA50" s="11">
        <v>43893</v>
      </c>
      <c r="AB50" s="11">
        <v>43924</v>
      </c>
      <c r="AC50" s="11">
        <v>43954</v>
      </c>
      <c r="AD50" s="11">
        <v>43985</v>
      </c>
      <c r="AE50" s="11">
        <v>44015</v>
      </c>
      <c r="AF50" s="11">
        <v>44046</v>
      </c>
      <c r="AG50" s="11">
        <v>44077</v>
      </c>
      <c r="AH50" s="11">
        <v>44107</v>
      </c>
      <c r="AI50" s="11">
        <v>44138</v>
      </c>
      <c r="AJ50" s="11">
        <v>44168</v>
      </c>
      <c r="AK50" s="11">
        <v>44199</v>
      </c>
      <c r="AL50" s="11">
        <v>44230</v>
      </c>
      <c r="AM50" s="11">
        <v>44258</v>
      </c>
      <c r="AN50" s="11">
        <v>44289</v>
      </c>
      <c r="AO50" s="11">
        <v>44319</v>
      </c>
      <c r="AP50" s="11">
        <v>44350</v>
      </c>
      <c r="AQ50" s="11">
        <v>44380</v>
      </c>
      <c r="AR50" s="11">
        <v>44411</v>
      </c>
      <c r="AS50" s="11">
        <v>44442</v>
      </c>
      <c r="AT50" s="11">
        <v>44472</v>
      </c>
      <c r="AU50" s="11">
        <v>44503</v>
      </c>
      <c r="AV50" s="11">
        <v>44533</v>
      </c>
      <c r="AW50" s="11">
        <v>44564</v>
      </c>
      <c r="AX50" s="11">
        <v>44595</v>
      </c>
      <c r="AY50" s="11">
        <v>44623</v>
      </c>
      <c r="AZ50" s="11">
        <v>44654</v>
      </c>
      <c r="BA50" s="11">
        <v>44684</v>
      </c>
      <c r="BB50" s="11">
        <v>44715</v>
      </c>
      <c r="BC50" s="11">
        <v>44745</v>
      </c>
      <c r="BD50" s="11">
        <v>44776</v>
      </c>
      <c r="BE50" s="11">
        <v>44807</v>
      </c>
      <c r="BF50" s="11">
        <v>44837</v>
      </c>
      <c r="BG50" s="11">
        <v>44868</v>
      </c>
      <c r="BH50" s="11">
        <v>44898</v>
      </c>
      <c r="BI50" s="11">
        <v>44929</v>
      </c>
      <c r="BJ50" s="11">
        <v>44960</v>
      </c>
      <c r="BK50" s="11">
        <v>44988</v>
      </c>
      <c r="BL50" s="11">
        <v>45019</v>
      </c>
      <c r="BM50" s="11">
        <v>45049</v>
      </c>
      <c r="BN50" s="11">
        <v>45080</v>
      </c>
      <c r="BO50" s="11">
        <v>45110</v>
      </c>
      <c r="BP50" s="11">
        <v>45141</v>
      </c>
      <c r="BQ50" s="11">
        <v>45172</v>
      </c>
      <c r="BR50" s="11">
        <v>45202</v>
      </c>
      <c r="BS50" s="11">
        <v>45233</v>
      </c>
      <c r="BT50" s="11">
        <v>45263</v>
      </c>
      <c r="BU50" s="11">
        <v>45294</v>
      </c>
      <c r="BV50" s="11">
        <v>45325</v>
      </c>
      <c r="BW50" s="11">
        <v>45354</v>
      </c>
      <c r="BX50" s="11">
        <v>45385</v>
      </c>
      <c r="BY50" s="11">
        <v>45415</v>
      </c>
      <c r="BZ50" s="11">
        <v>45446</v>
      </c>
      <c r="CA50" s="11">
        <v>45476</v>
      </c>
      <c r="CB50" s="11">
        <v>45507</v>
      </c>
      <c r="CC50" s="11">
        <v>45538</v>
      </c>
      <c r="CD50" s="11">
        <v>45568</v>
      </c>
      <c r="CE50" s="11">
        <v>45599</v>
      </c>
      <c r="CF50" s="11">
        <v>45629</v>
      </c>
      <c r="CG50" s="11">
        <v>45660</v>
      </c>
      <c r="CH50" s="11">
        <v>45691</v>
      </c>
      <c r="CI50" s="11">
        <v>45719</v>
      </c>
      <c r="CJ50" s="11">
        <v>45750</v>
      </c>
      <c r="CK50" s="11">
        <v>45780</v>
      </c>
      <c r="CL50" s="11">
        <v>45811</v>
      </c>
      <c r="CM50" s="11">
        <v>45841</v>
      </c>
      <c r="CN50" s="11">
        <v>45872</v>
      </c>
      <c r="CO50" s="11">
        <v>45903</v>
      </c>
      <c r="CP50" s="11">
        <v>45933</v>
      </c>
      <c r="CQ50" s="11">
        <v>45964</v>
      </c>
      <c r="CR50" s="11">
        <v>45994</v>
      </c>
      <c r="CS50" s="11">
        <v>46025</v>
      </c>
      <c r="CT50" s="11">
        <v>46056</v>
      </c>
      <c r="CU50" s="11">
        <v>46084</v>
      </c>
      <c r="CV50" s="11">
        <v>46115</v>
      </c>
      <c r="CW50" s="11">
        <v>46145</v>
      </c>
      <c r="CX50" s="11">
        <v>46176</v>
      </c>
      <c r="CY50" s="11">
        <v>46206</v>
      </c>
      <c r="CZ50" s="11">
        <v>46237</v>
      </c>
      <c r="DA50" s="11">
        <v>46268</v>
      </c>
      <c r="DB50" s="11">
        <v>46298</v>
      </c>
      <c r="DC50" s="11">
        <v>46329</v>
      </c>
      <c r="DD50" s="11">
        <v>46359</v>
      </c>
      <c r="DE50" s="11">
        <v>46390</v>
      </c>
      <c r="DF50" s="11">
        <v>46421</v>
      </c>
      <c r="DG50" s="11">
        <v>46449</v>
      </c>
      <c r="DH50" s="11">
        <v>46480</v>
      </c>
      <c r="DI50" s="11">
        <v>46510</v>
      </c>
      <c r="DJ50" s="11">
        <v>46541</v>
      </c>
      <c r="DK50" s="11">
        <v>46571</v>
      </c>
      <c r="DL50" s="11">
        <v>46602</v>
      </c>
      <c r="DM50" s="11">
        <v>46633</v>
      </c>
      <c r="DN50" s="11">
        <v>46663</v>
      </c>
      <c r="DO50" s="11">
        <v>46694</v>
      </c>
      <c r="DP50" s="11">
        <v>46724</v>
      </c>
      <c r="DQ50" s="11">
        <v>46755</v>
      </c>
      <c r="DR50" s="11">
        <v>46786</v>
      </c>
      <c r="DS50" s="11">
        <v>46815</v>
      </c>
      <c r="DT50" s="11">
        <v>46846</v>
      </c>
      <c r="DU50" s="8" t="s">
        <v>14</v>
      </c>
    </row>
    <row r="51" spans="1:125" x14ac:dyDescent="0.3">
      <c r="C51" s="10" t="s">
        <v>18</v>
      </c>
      <c r="D51" s="7">
        <v>1000000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9"/>
    </row>
    <row r="52" spans="1:125" x14ac:dyDescent="0.3">
      <c r="C52" s="4" t="s">
        <v>17</v>
      </c>
      <c r="D52" s="4"/>
      <c r="E52" s="7">
        <f>$D$46-E59</f>
        <v>4881.7403548428665</v>
      </c>
      <c r="F52" s="7">
        <f>$D$46-F59</f>
        <v>4922.4215244665575</v>
      </c>
      <c r="G52" s="7">
        <f t="shared" ref="G52:BQ52" si="6">$D$46-G59</f>
        <v>4963.4417038371121</v>
      </c>
      <c r="H52" s="7">
        <f t="shared" si="6"/>
        <v>5004.8037180357551</v>
      </c>
      <c r="I52" s="7">
        <f t="shared" si="6"/>
        <v>5046.5104156860534</v>
      </c>
      <c r="J52" s="7">
        <f t="shared" si="6"/>
        <v>5088.5646691501042</v>
      </c>
      <c r="K52" s="7">
        <f t="shared" si="6"/>
        <v>5130.9693747263555</v>
      </c>
      <c r="L52" s="7">
        <f t="shared" si="6"/>
        <v>5173.7274528490761</v>
      </c>
      <c r="M52" s="7">
        <f t="shared" si="6"/>
        <v>5216.841848289484</v>
      </c>
      <c r="N52" s="7">
        <f t="shared" si="6"/>
        <v>5260.3155303585636</v>
      </c>
      <c r="O52" s="7">
        <f t="shared" si="6"/>
        <v>5304.1514931115516</v>
      </c>
      <c r="P52" s="7">
        <f t="shared" si="6"/>
        <v>5348.3527555541477</v>
      </c>
      <c r="Q52" s="7">
        <f t="shared" si="6"/>
        <v>5392.922361850432</v>
      </c>
      <c r="R52" s="7">
        <f t="shared" si="6"/>
        <v>5437.8633815325184</v>
      </c>
      <c r="S52" s="7">
        <f t="shared" si="6"/>
        <v>5483.1789097119563</v>
      </c>
      <c r="T52" s="7">
        <f t="shared" si="6"/>
        <v>5528.8720672928894</v>
      </c>
      <c r="U52" s="7">
        <f t="shared" si="6"/>
        <v>5574.9460011869969</v>
      </c>
      <c r="V52" s="7">
        <f t="shared" si="6"/>
        <v>5621.4038845302221</v>
      </c>
      <c r="W52" s="7">
        <f t="shared" si="6"/>
        <v>5668.248916901307</v>
      </c>
      <c r="X52" s="7">
        <f t="shared" si="6"/>
        <v>5715.4843245421507</v>
      </c>
      <c r="Y52" s="7">
        <f t="shared" si="6"/>
        <v>5763.1133605800014</v>
      </c>
      <c r="Z52" s="7">
        <f t="shared" si="6"/>
        <v>5811.1393052515023</v>
      </c>
      <c r="AA52" s="7">
        <f t="shared" si="6"/>
        <v>5859.565466128598</v>
      </c>
      <c r="AB52" s="7">
        <f t="shared" si="6"/>
        <v>5908.3951783463372</v>
      </c>
      <c r="AC52" s="7">
        <f t="shared" si="6"/>
        <v>5957.6318048325566</v>
      </c>
      <c r="AD52" s="7">
        <f t="shared" si="6"/>
        <v>6007.2787365394943</v>
      </c>
      <c r="AE52" s="7">
        <f t="shared" si="6"/>
        <v>6057.3393926773242</v>
      </c>
      <c r="AF52" s="7">
        <f t="shared" si="6"/>
        <v>6107.8172209496352</v>
      </c>
      <c r="AG52" s="7">
        <f t="shared" si="6"/>
        <v>6158.7156977908826</v>
      </c>
      <c r="AH52" s="7">
        <f t="shared" si="6"/>
        <v>6210.0383286058059</v>
      </c>
      <c r="AI52" s="7">
        <f t="shared" si="6"/>
        <v>6261.7886480108546</v>
      </c>
      <c r="AJ52" s="7">
        <f t="shared" si="6"/>
        <v>6313.970220077611</v>
      </c>
      <c r="AK52" s="7">
        <f t="shared" si="6"/>
        <v>6366.5866385782583</v>
      </c>
      <c r="AL52" s="7">
        <f t="shared" si="6"/>
        <v>6419.6415272330769</v>
      </c>
      <c r="AM52" s="7">
        <f t="shared" si="6"/>
        <v>6473.1385399600194</v>
      </c>
      <c r="AN52" s="7">
        <f t="shared" si="6"/>
        <v>6527.0813611263529</v>
      </c>
      <c r="AO52" s="7">
        <f t="shared" si="6"/>
        <v>6581.4737058024057</v>
      </c>
      <c r="AP52" s="7">
        <f t="shared" si="6"/>
        <v>6636.3193200174264</v>
      </c>
      <c r="AQ52" s="7">
        <f t="shared" si="6"/>
        <v>6691.6219810175717</v>
      </c>
      <c r="AR52" s="7">
        <f t="shared" si="6"/>
        <v>6747.385497526051</v>
      </c>
      <c r="AS52" s="7">
        <f t="shared" si="6"/>
        <v>6803.6137100054348</v>
      </c>
      <c r="AT52" s="7">
        <f t="shared" si="6"/>
        <v>6860.3104909221465</v>
      </c>
      <c r="AU52" s="7">
        <f t="shared" si="6"/>
        <v>6917.4797450131646</v>
      </c>
      <c r="AV52" s="7">
        <f t="shared" si="6"/>
        <v>6975.1254095549411</v>
      </c>
      <c r="AW52" s="7">
        <f t="shared" si="6"/>
        <v>7033.2514546345656</v>
      </c>
      <c r="AX52" s="7">
        <f t="shared" si="6"/>
        <v>7091.8618834231875</v>
      </c>
      <c r="AY52" s="7">
        <f t="shared" si="6"/>
        <v>7150.9607324517137</v>
      </c>
      <c r="AZ52" s="7">
        <f t="shared" si="6"/>
        <v>7210.552071888812</v>
      </c>
      <c r="BA52" s="7">
        <f t="shared" si="6"/>
        <v>7270.6400058212184</v>
      </c>
      <c r="BB52" s="7">
        <f t="shared" si="6"/>
        <v>7331.2286725363956</v>
      </c>
      <c r="BC52" s="7">
        <f t="shared" si="6"/>
        <v>7392.3222448075321</v>
      </c>
      <c r="BD52" s="7">
        <f t="shared" si="6"/>
        <v>7453.9249301809286</v>
      </c>
      <c r="BE52" s="7">
        <f t="shared" si="6"/>
        <v>7516.0409712657693</v>
      </c>
      <c r="BF52" s="7">
        <f t="shared" si="6"/>
        <v>7578.6746460263166</v>
      </c>
      <c r="BG52" s="7">
        <f t="shared" si="6"/>
        <v>7641.8302680765364</v>
      </c>
      <c r="BH52" s="7">
        <f t="shared" si="6"/>
        <v>7705.5121869771738</v>
      </c>
      <c r="BI52" s="7">
        <f t="shared" si="6"/>
        <v>7769.7247885353172</v>
      </c>
      <c r="BJ52" s="7">
        <f t="shared" si="6"/>
        <v>7834.4724951064445</v>
      </c>
      <c r="BK52" s="7">
        <f t="shared" si="6"/>
        <v>7899.759765898998</v>
      </c>
      <c r="BL52" s="7">
        <f t="shared" si="6"/>
        <v>7965.59109728149</v>
      </c>
      <c r="BM52" s="7">
        <f t="shared" si="6"/>
        <v>8031.9710230921692</v>
      </c>
      <c r="BN52" s="7">
        <f t="shared" si="6"/>
        <v>8098.9041149512705</v>
      </c>
      <c r="BO52" s="7">
        <f t="shared" si="6"/>
        <v>8166.3949825758646</v>
      </c>
      <c r="BP52" s="7">
        <f t="shared" si="6"/>
        <v>8234.4482740973308</v>
      </c>
      <c r="BQ52" s="7">
        <f t="shared" si="6"/>
        <v>8303.0686763814738</v>
      </c>
      <c r="BR52" s="7">
        <f t="shared" ref="BR52:DT52" si="7">$D$46-BR59</f>
        <v>8372.2609153513204</v>
      </c>
      <c r="BS52" s="7">
        <f t="shared" si="7"/>
        <v>8442.0297563125823</v>
      </c>
      <c r="BT52" s="7">
        <f t="shared" si="7"/>
        <v>8512.380004281853</v>
      </c>
      <c r="BU52" s="7">
        <f t="shared" si="7"/>
        <v>8583.3165043175359</v>
      </c>
      <c r="BV52" s="7">
        <f t="shared" si="7"/>
        <v>8654.8441418535149</v>
      </c>
      <c r="BW52" s="7">
        <f t="shared" si="7"/>
        <v>8726.9678430356289</v>
      </c>
      <c r="BX52" s="7">
        <f t="shared" si="7"/>
        <v>8799.6925750609244</v>
      </c>
      <c r="BY52" s="7">
        <f t="shared" si="7"/>
        <v>8873.0233465197653</v>
      </c>
      <c r="BZ52" s="7">
        <f t="shared" si="7"/>
        <v>8946.9652077407627</v>
      </c>
      <c r="CA52" s="7">
        <f t="shared" si="7"/>
        <v>9021.5232511386021</v>
      </c>
      <c r="CB52" s="7">
        <f t="shared" si="7"/>
        <v>9096.7026115647586</v>
      </c>
      <c r="CC52" s="7">
        <f t="shared" si="7"/>
        <v>9172.508466661131</v>
      </c>
      <c r="CD52" s="7">
        <f t="shared" si="7"/>
        <v>9248.9460372166413</v>
      </c>
      <c r="CE52" s="7">
        <f t="shared" si="7"/>
        <v>9326.0205875267802</v>
      </c>
      <c r="CF52" s="7">
        <f t="shared" si="7"/>
        <v>9403.7374257561696</v>
      </c>
      <c r="CG52" s="7">
        <f t="shared" si="7"/>
        <v>9482.1019043041379</v>
      </c>
      <c r="CH52" s="7">
        <f t="shared" si="7"/>
        <v>9561.1194201733379</v>
      </c>
      <c r="CI52" s="7">
        <f t="shared" si="7"/>
        <v>9640.7954153414503</v>
      </c>
      <c r="CJ52" s="7">
        <f t="shared" si="7"/>
        <v>9721.1353771359627</v>
      </c>
      <c r="CK52" s="7">
        <f t="shared" si="7"/>
        <v>9802.1448386120956</v>
      </c>
      <c r="CL52" s="7">
        <f t="shared" si="7"/>
        <v>9883.8293789338622</v>
      </c>
      <c r="CM52" s="7">
        <f t="shared" si="7"/>
        <v>9966.1946237583106</v>
      </c>
      <c r="CN52" s="7">
        <f t="shared" si="7"/>
        <v>10049.246245622964</v>
      </c>
      <c r="CO52" s="7">
        <f t="shared" si="7"/>
        <v>10132.989964336488</v>
      </c>
      <c r="CP52" s="7">
        <f t="shared" si="7"/>
        <v>10217.431547372627</v>
      </c>
      <c r="CQ52" s="7">
        <f t="shared" si="7"/>
        <v>10302.576810267397</v>
      </c>
      <c r="CR52" s="7">
        <f t="shared" si="7"/>
        <v>10388.431617019627</v>
      </c>
      <c r="CS52" s="7">
        <f t="shared" si="7"/>
        <v>10475.00188049479</v>
      </c>
      <c r="CT52" s="7">
        <f t="shared" si="7"/>
        <v>10562.293562832247</v>
      </c>
      <c r="CU52" s="7">
        <f t="shared" si="7"/>
        <v>10650.312675855848</v>
      </c>
      <c r="CV52" s="7">
        <f t="shared" si="7"/>
        <v>10739.06528148798</v>
      </c>
      <c r="CW52" s="7">
        <f t="shared" si="7"/>
        <v>10828.557492167047</v>
      </c>
      <c r="CX52" s="7">
        <f t="shared" si="7"/>
        <v>10918.795471268439</v>
      </c>
      <c r="CY52" s="7">
        <f t="shared" si="7"/>
        <v>11009.78543352901</v>
      </c>
      <c r="CZ52" s="7">
        <f t="shared" si="7"/>
        <v>11101.533645475083</v>
      </c>
      <c r="DA52" s="7">
        <f t="shared" si="7"/>
        <v>11194.046425854043</v>
      </c>
      <c r="DB52" s="7">
        <f t="shared" si="7"/>
        <v>11287.330146069493</v>
      </c>
      <c r="DC52" s="7">
        <f t="shared" si="7"/>
        <v>11381.391230620073</v>
      </c>
      <c r="DD52" s="7">
        <f t="shared" si="7"/>
        <v>11476.236157541907</v>
      </c>
      <c r="DE52" s="7">
        <f t="shared" si="7"/>
        <v>11571.871458854755</v>
      </c>
      <c r="DF52" s="7">
        <f t="shared" si="7"/>
        <v>11668.303721011878</v>
      </c>
      <c r="DG52" s="7">
        <f t="shared" si="7"/>
        <v>11765.539585353645</v>
      </c>
      <c r="DH52" s="7">
        <f t="shared" si="7"/>
        <v>11863.585748564925</v>
      </c>
      <c r="DI52" s="7">
        <f t="shared" si="7"/>
        <v>11962.448963136299</v>
      </c>
      <c r="DJ52" s="7">
        <f t="shared" si="7"/>
        <v>12062.136037829101</v>
      </c>
      <c r="DK52" s="7">
        <f t="shared" si="7"/>
        <v>12162.653838144344</v>
      </c>
      <c r="DL52" s="7">
        <f t="shared" si="7"/>
        <v>12264.009286795546</v>
      </c>
      <c r="DM52" s="7">
        <f t="shared" si="7"/>
        <v>12366.20936418551</v>
      </c>
      <c r="DN52" s="7">
        <f t="shared" si="7"/>
        <v>12469.261108887056</v>
      </c>
      <c r="DO52" s="7">
        <f t="shared" si="7"/>
        <v>12573.171618127781</v>
      </c>
      <c r="DP52" s="7">
        <f t="shared" si="7"/>
        <v>12677.948048278846</v>
      </c>
      <c r="DQ52" s="7">
        <f t="shared" si="7"/>
        <v>12783.597615347837</v>
      </c>
      <c r="DR52" s="7">
        <f t="shared" si="7"/>
        <v>12890.127595475735</v>
      </c>
      <c r="DS52" s="7">
        <f t="shared" si="7"/>
        <v>12997.545325438034</v>
      </c>
      <c r="DT52" s="7">
        <f t="shared" si="7"/>
        <v>13105.858203150017</v>
      </c>
      <c r="DU52" s="7">
        <f>SUM(E52:DT52)</f>
        <v>1000000.0000000077</v>
      </c>
    </row>
    <row r="53" spans="1:125" x14ac:dyDescent="0.3">
      <c r="C53" s="10" t="s">
        <v>27</v>
      </c>
      <c r="D53" s="7">
        <f>D51</f>
        <v>1000000</v>
      </c>
      <c r="E53" s="7">
        <f>D54</f>
        <v>1000000</v>
      </c>
      <c r="F53" s="7">
        <f>E54</f>
        <v>995118.25964515714</v>
      </c>
      <c r="G53" s="7">
        <f>F54</f>
        <v>990195.83812069055</v>
      </c>
      <c r="H53" s="7">
        <f t="shared" ref="H53:BQ53" si="8">G54</f>
        <v>985232.39641685341</v>
      </c>
      <c r="I53" s="7">
        <f t="shared" si="8"/>
        <v>980227.59269881761</v>
      </c>
      <c r="J53" s="7">
        <f t="shared" si="8"/>
        <v>975181.08228313155</v>
      </c>
      <c r="K53" s="7">
        <f t="shared" si="8"/>
        <v>970092.51761398138</v>
      </c>
      <c r="L53" s="7">
        <f t="shared" si="8"/>
        <v>964961.54823925497</v>
      </c>
      <c r="M53" s="7">
        <f t="shared" si="8"/>
        <v>959787.82078640594</v>
      </c>
      <c r="N53" s="7">
        <f t="shared" si="8"/>
        <v>954570.97893811646</v>
      </c>
      <c r="O53" s="7">
        <f t="shared" si="8"/>
        <v>949310.66340775788</v>
      </c>
      <c r="P53" s="7">
        <f t="shared" si="8"/>
        <v>944006.51191464637</v>
      </c>
      <c r="Q53" s="7">
        <f t="shared" si="8"/>
        <v>938658.15915909223</v>
      </c>
      <c r="R53" s="7">
        <f t="shared" si="8"/>
        <v>933265.23679724184</v>
      </c>
      <c r="S53" s="7">
        <f t="shared" si="8"/>
        <v>927827.37341570936</v>
      </c>
      <c r="T53" s="7">
        <f t="shared" si="8"/>
        <v>922344.19450599735</v>
      </c>
      <c r="U53" s="7">
        <f t="shared" si="8"/>
        <v>916815.32243870443</v>
      </c>
      <c r="V53" s="7">
        <f t="shared" si="8"/>
        <v>911240.37643751747</v>
      </c>
      <c r="W53" s="7">
        <f t="shared" si="8"/>
        <v>905618.97255298728</v>
      </c>
      <c r="X53" s="7">
        <f t="shared" si="8"/>
        <v>899950.72363608598</v>
      </c>
      <c r="Y53" s="7">
        <f t="shared" si="8"/>
        <v>894235.23931154388</v>
      </c>
      <c r="Z53" s="7">
        <f t="shared" si="8"/>
        <v>888472.12595096382</v>
      </c>
      <c r="AA53" s="7">
        <f t="shared" si="8"/>
        <v>882660.98664571228</v>
      </c>
      <c r="AB53" s="7">
        <f t="shared" si="8"/>
        <v>876801.42117958365</v>
      </c>
      <c r="AC53" s="7">
        <f t="shared" si="8"/>
        <v>870893.02600123733</v>
      </c>
      <c r="AD53" s="7">
        <f t="shared" si="8"/>
        <v>864935.39419640473</v>
      </c>
      <c r="AE53" s="7">
        <f t="shared" si="8"/>
        <v>858928.11545986519</v>
      </c>
      <c r="AF53" s="7">
        <f t="shared" si="8"/>
        <v>852870.77606718789</v>
      </c>
      <c r="AG53" s="7">
        <f t="shared" si="8"/>
        <v>846762.95884623821</v>
      </c>
      <c r="AH53" s="7">
        <f t="shared" si="8"/>
        <v>840604.24314844736</v>
      </c>
      <c r="AI53" s="7">
        <f t="shared" si="8"/>
        <v>834394.20481984154</v>
      </c>
      <c r="AJ53" s="7">
        <f t="shared" si="8"/>
        <v>828132.41617183073</v>
      </c>
      <c r="AK53" s="7">
        <f t="shared" si="8"/>
        <v>821818.44595175306</v>
      </c>
      <c r="AL53" s="7">
        <f t="shared" si="8"/>
        <v>815451.85931317485</v>
      </c>
      <c r="AM53" s="7">
        <f t="shared" si="8"/>
        <v>809032.21778594179</v>
      </c>
      <c r="AN53" s="7">
        <f t="shared" si="8"/>
        <v>802559.07924598176</v>
      </c>
      <c r="AO53" s="7">
        <f t="shared" si="8"/>
        <v>796031.99788485537</v>
      </c>
      <c r="AP53" s="7">
        <f t="shared" si="8"/>
        <v>789450.52417905291</v>
      </c>
      <c r="AQ53" s="7">
        <f t="shared" si="8"/>
        <v>782814.20485903544</v>
      </c>
      <c r="AR53" s="7">
        <f t="shared" si="8"/>
        <v>776122.58287801791</v>
      </c>
      <c r="AS53" s="7">
        <f t="shared" si="8"/>
        <v>769375.19738049188</v>
      </c>
      <c r="AT53" s="7">
        <f t="shared" si="8"/>
        <v>762571.58367048646</v>
      </c>
      <c r="AU53" s="7">
        <f t="shared" si="8"/>
        <v>755711.27317956428</v>
      </c>
      <c r="AV53" s="7">
        <f t="shared" si="8"/>
        <v>748793.7934345511</v>
      </c>
      <c r="AW53" s="7">
        <f t="shared" si="8"/>
        <v>741818.66802499618</v>
      </c>
      <c r="AX53" s="7">
        <f t="shared" si="8"/>
        <v>734785.41657036159</v>
      </c>
      <c r="AY53" s="7">
        <f t="shared" si="8"/>
        <v>727693.55468693841</v>
      </c>
      <c r="AZ53" s="7">
        <f t="shared" si="8"/>
        <v>720542.59395448666</v>
      </c>
      <c r="BA53" s="7">
        <f t="shared" si="8"/>
        <v>713332.04188259784</v>
      </c>
      <c r="BB53" s="7">
        <f t="shared" si="8"/>
        <v>706061.4018767766</v>
      </c>
      <c r="BC53" s="7">
        <f t="shared" si="8"/>
        <v>698730.17320424016</v>
      </c>
      <c r="BD53" s="7">
        <f t="shared" si="8"/>
        <v>691337.85095943266</v>
      </c>
      <c r="BE53" s="7">
        <f t="shared" si="8"/>
        <v>683883.92602925177</v>
      </c>
      <c r="BF53" s="7">
        <f t="shared" si="8"/>
        <v>676367.88505798602</v>
      </c>
      <c r="BG53" s="7">
        <f t="shared" si="8"/>
        <v>668789.21041195968</v>
      </c>
      <c r="BH53" s="7">
        <f t="shared" si="8"/>
        <v>661147.38014388317</v>
      </c>
      <c r="BI53" s="7">
        <f t="shared" si="8"/>
        <v>653441.86795690598</v>
      </c>
      <c r="BJ53" s="7">
        <f t="shared" si="8"/>
        <v>645672.14316837071</v>
      </c>
      <c r="BK53" s="7">
        <f t="shared" si="8"/>
        <v>637837.67067326431</v>
      </c>
      <c r="BL53" s="7">
        <f t="shared" si="8"/>
        <v>629937.91090736527</v>
      </c>
      <c r="BM53" s="7">
        <f t="shared" si="8"/>
        <v>621972.31981008372</v>
      </c>
      <c r="BN53" s="7">
        <f t="shared" si="8"/>
        <v>613940.34878699156</v>
      </c>
      <c r="BO53" s="7">
        <f t="shared" si="8"/>
        <v>605841.44467204029</v>
      </c>
      <c r="BP53" s="7">
        <f t="shared" si="8"/>
        <v>597675.04968946439</v>
      </c>
      <c r="BQ53" s="7">
        <f t="shared" si="8"/>
        <v>589440.6014153671</v>
      </c>
      <c r="BR53" s="7">
        <f t="shared" ref="BR53:DT53" si="9">BQ54</f>
        <v>581137.53273898561</v>
      </c>
      <c r="BS53" s="7">
        <f t="shared" si="9"/>
        <v>572765.27182363428</v>
      </c>
      <c r="BT53" s="7">
        <f t="shared" si="9"/>
        <v>564323.24206732167</v>
      </c>
      <c r="BU53" s="7">
        <f t="shared" si="9"/>
        <v>555810.86206303979</v>
      </c>
      <c r="BV53" s="7">
        <f t="shared" si="9"/>
        <v>547227.54555872222</v>
      </c>
      <c r="BW53" s="7">
        <f t="shared" si="9"/>
        <v>538572.70141686872</v>
      </c>
      <c r="BX53" s="7">
        <f t="shared" si="9"/>
        <v>529845.73357383313</v>
      </c>
      <c r="BY53" s="7">
        <f t="shared" si="9"/>
        <v>521046.04099877219</v>
      </c>
      <c r="BZ53" s="7">
        <f t="shared" si="9"/>
        <v>512173.01765225246</v>
      </c>
      <c r="CA53" s="7">
        <f t="shared" si="9"/>
        <v>503226.05244451168</v>
      </c>
      <c r="CB53" s="7">
        <f t="shared" si="9"/>
        <v>494204.52919337305</v>
      </c>
      <c r="CC53" s="7">
        <f t="shared" si="9"/>
        <v>485107.82658180827</v>
      </c>
      <c r="CD53" s="7">
        <f t="shared" si="9"/>
        <v>475935.31811514712</v>
      </c>
      <c r="CE53" s="7">
        <f t="shared" si="9"/>
        <v>466686.37207793049</v>
      </c>
      <c r="CF53" s="7">
        <f t="shared" si="9"/>
        <v>457360.3514904037</v>
      </c>
      <c r="CG53" s="7">
        <f t="shared" si="9"/>
        <v>447956.61406464753</v>
      </c>
      <c r="CH53" s="7">
        <f t="shared" si="9"/>
        <v>438474.51216034341</v>
      </c>
      <c r="CI53" s="7">
        <f t="shared" si="9"/>
        <v>428913.39274017006</v>
      </c>
      <c r="CJ53" s="7">
        <f t="shared" si="9"/>
        <v>419272.59732482862</v>
      </c>
      <c r="CK53" s="7">
        <f t="shared" si="9"/>
        <v>409551.46194769267</v>
      </c>
      <c r="CL53" s="7">
        <f t="shared" si="9"/>
        <v>399749.31710908056</v>
      </c>
      <c r="CM53" s="7">
        <f t="shared" si="9"/>
        <v>389865.48773014668</v>
      </c>
      <c r="CN53" s="7">
        <f t="shared" si="9"/>
        <v>379899.29310638836</v>
      </c>
      <c r="CO53" s="7">
        <f t="shared" si="9"/>
        <v>369850.04686076537</v>
      </c>
      <c r="CP53" s="7">
        <f t="shared" si="9"/>
        <v>359717.05689642887</v>
      </c>
      <c r="CQ53" s="7">
        <f t="shared" si="9"/>
        <v>349499.62534905627</v>
      </c>
      <c r="CR53" s="7">
        <f t="shared" si="9"/>
        <v>339197.04853878886</v>
      </c>
      <c r="CS53" s="7">
        <f t="shared" si="9"/>
        <v>328808.61692176922</v>
      </c>
      <c r="CT53" s="7">
        <f t="shared" si="9"/>
        <v>318333.61504127446</v>
      </c>
      <c r="CU53" s="7">
        <f t="shared" si="9"/>
        <v>307771.32147844223</v>
      </c>
      <c r="CV53" s="7">
        <f t="shared" si="9"/>
        <v>297121.00880258641</v>
      </c>
      <c r="CW53" s="7">
        <f t="shared" si="9"/>
        <v>286381.94352109841</v>
      </c>
      <c r="CX53" s="7">
        <f t="shared" si="9"/>
        <v>275553.38602893136</v>
      </c>
      <c r="CY53" s="7">
        <f t="shared" si="9"/>
        <v>264634.59055766294</v>
      </c>
      <c r="CZ53" s="7">
        <f t="shared" si="9"/>
        <v>253624.80512413394</v>
      </c>
      <c r="DA53" s="7">
        <f t="shared" si="9"/>
        <v>242523.27147865886</v>
      </c>
      <c r="DB53" s="7">
        <f t="shared" si="9"/>
        <v>231329.22505280483</v>
      </c>
      <c r="DC53" s="7">
        <f t="shared" si="9"/>
        <v>220041.89490673534</v>
      </c>
      <c r="DD53" s="7">
        <f t="shared" si="9"/>
        <v>208660.50367611527</v>
      </c>
      <c r="DE53" s="7">
        <f t="shared" si="9"/>
        <v>197184.26751857335</v>
      </c>
      <c r="DF53" s="7">
        <f t="shared" si="9"/>
        <v>185612.39605971859</v>
      </c>
      <c r="DG53" s="7">
        <f t="shared" si="9"/>
        <v>173944.09233870672</v>
      </c>
      <c r="DH53" s="7">
        <f t="shared" si="9"/>
        <v>162178.55275335308</v>
      </c>
      <c r="DI53" s="7">
        <f t="shared" si="9"/>
        <v>150314.96700478817</v>
      </c>
      <c r="DJ53" s="7">
        <f t="shared" si="9"/>
        <v>138352.51804165187</v>
      </c>
      <c r="DK53" s="7">
        <f t="shared" si="9"/>
        <v>126290.38200382277</v>
      </c>
      <c r="DL53" s="7">
        <f t="shared" si="9"/>
        <v>114127.72816567843</v>
      </c>
      <c r="DM53" s="7">
        <f t="shared" si="9"/>
        <v>101863.71887888288</v>
      </c>
      <c r="DN53" s="7">
        <f t="shared" si="9"/>
        <v>89497.509514697362</v>
      </c>
      <c r="DO53" s="7">
        <f t="shared" si="9"/>
        <v>77028.2484058103</v>
      </c>
      <c r="DP53" s="7">
        <f t="shared" si="9"/>
        <v>64455.076787682519</v>
      </c>
      <c r="DQ53" s="7">
        <f t="shared" si="9"/>
        <v>51777.128739403677</v>
      </c>
      <c r="DR53" s="7">
        <f t="shared" si="9"/>
        <v>38993.531124055837</v>
      </c>
      <c r="DS53" s="7">
        <f t="shared" si="9"/>
        <v>26103.4035285801</v>
      </c>
      <c r="DT53" s="7">
        <f t="shared" si="9"/>
        <v>13105.858203142066</v>
      </c>
      <c r="DU53" s="4"/>
    </row>
    <row r="54" spans="1:125" x14ac:dyDescent="0.3">
      <c r="C54" s="10" t="s">
        <v>26</v>
      </c>
      <c r="D54" s="7">
        <v>1000000</v>
      </c>
      <c r="E54" s="7">
        <f>E53-E52</f>
        <v>995118.25964515714</v>
      </c>
      <c r="F54" s="7">
        <f>F53-F52</f>
        <v>990195.83812069055</v>
      </c>
      <c r="G54" s="7">
        <f>G53-G52</f>
        <v>985232.39641685341</v>
      </c>
      <c r="H54" s="7">
        <f t="shared" ref="H54:BR54" si="10">H53-H52</f>
        <v>980227.59269881761</v>
      </c>
      <c r="I54" s="7">
        <f t="shared" si="10"/>
        <v>975181.08228313155</v>
      </c>
      <c r="J54" s="7">
        <f t="shared" si="10"/>
        <v>970092.51761398138</v>
      </c>
      <c r="K54" s="7">
        <f t="shared" si="10"/>
        <v>964961.54823925497</v>
      </c>
      <c r="L54" s="7">
        <f t="shared" si="10"/>
        <v>959787.82078640594</v>
      </c>
      <c r="M54" s="7">
        <f t="shared" si="10"/>
        <v>954570.97893811646</v>
      </c>
      <c r="N54" s="7">
        <f t="shared" si="10"/>
        <v>949310.66340775788</v>
      </c>
      <c r="O54" s="7">
        <f t="shared" si="10"/>
        <v>944006.51191464637</v>
      </c>
      <c r="P54" s="7">
        <f t="shared" si="10"/>
        <v>938658.15915909223</v>
      </c>
      <c r="Q54" s="7">
        <f t="shared" si="10"/>
        <v>933265.23679724184</v>
      </c>
      <c r="R54" s="7">
        <f t="shared" si="10"/>
        <v>927827.37341570936</v>
      </c>
      <c r="S54" s="7">
        <f t="shared" si="10"/>
        <v>922344.19450599735</v>
      </c>
      <c r="T54" s="7">
        <f t="shared" si="10"/>
        <v>916815.32243870443</v>
      </c>
      <c r="U54" s="7">
        <f t="shared" si="10"/>
        <v>911240.37643751747</v>
      </c>
      <c r="V54" s="7">
        <f t="shared" si="10"/>
        <v>905618.97255298728</v>
      </c>
      <c r="W54" s="7">
        <f t="shared" si="10"/>
        <v>899950.72363608598</v>
      </c>
      <c r="X54" s="7">
        <f t="shared" si="10"/>
        <v>894235.23931154388</v>
      </c>
      <c r="Y54" s="7">
        <f t="shared" si="10"/>
        <v>888472.12595096382</v>
      </c>
      <c r="Z54" s="7">
        <f t="shared" si="10"/>
        <v>882660.98664571228</v>
      </c>
      <c r="AA54" s="7">
        <f t="shared" si="10"/>
        <v>876801.42117958365</v>
      </c>
      <c r="AB54" s="7">
        <f t="shared" si="10"/>
        <v>870893.02600123733</v>
      </c>
      <c r="AC54" s="7">
        <f t="shared" si="10"/>
        <v>864935.39419640473</v>
      </c>
      <c r="AD54" s="7">
        <f t="shared" si="10"/>
        <v>858928.11545986519</v>
      </c>
      <c r="AE54" s="7">
        <f t="shared" si="10"/>
        <v>852870.77606718789</v>
      </c>
      <c r="AF54" s="7">
        <f t="shared" si="10"/>
        <v>846762.95884623821</v>
      </c>
      <c r="AG54" s="7">
        <f t="shared" si="10"/>
        <v>840604.24314844736</v>
      </c>
      <c r="AH54" s="7">
        <f t="shared" si="10"/>
        <v>834394.20481984154</v>
      </c>
      <c r="AI54" s="7">
        <f t="shared" si="10"/>
        <v>828132.41617183073</v>
      </c>
      <c r="AJ54" s="7">
        <f t="shared" si="10"/>
        <v>821818.44595175306</v>
      </c>
      <c r="AK54" s="7">
        <f t="shared" si="10"/>
        <v>815451.85931317485</v>
      </c>
      <c r="AL54" s="7">
        <f t="shared" si="10"/>
        <v>809032.21778594179</v>
      </c>
      <c r="AM54" s="7">
        <f t="shared" si="10"/>
        <v>802559.07924598176</v>
      </c>
      <c r="AN54" s="7">
        <f t="shared" si="10"/>
        <v>796031.99788485537</v>
      </c>
      <c r="AO54" s="7">
        <f t="shared" si="10"/>
        <v>789450.52417905291</v>
      </c>
      <c r="AP54" s="7">
        <f t="shared" si="10"/>
        <v>782814.20485903544</v>
      </c>
      <c r="AQ54" s="7">
        <f t="shared" si="10"/>
        <v>776122.58287801791</v>
      </c>
      <c r="AR54" s="7">
        <f t="shared" si="10"/>
        <v>769375.19738049188</v>
      </c>
      <c r="AS54" s="7">
        <f t="shared" si="10"/>
        <v>762571.58367048646</v>
      </c>
      <c r="AT54" s="7">
        <f t="shared" si="10"/>
        <v>755711.27317956428</v>
      </c>
      <c r="AU54" s="7">
        <f t="shared" si="10"/>
        <v>748793.7934345511</v>
      </c>
      <c r="AV54" s="7">
        <f t="shared" si="10"/>
        <v>741818.66802499618</v>
      </c>
      <c r="AW54" s="7">
        <f t="shared" si="10"/>
        <v>734785.41657036159</v>
      </c>
      <c r="AX54" s="7">
        <f t="shared" si="10"/>
        <v>727693.55468693841</v>
      </c>
      <c r="AY54" s="7">
        <f t="shared" si="10"/>
        <v>720542.59395448666</v>
      </c>
      <c r="AZ54" s="7">
        <f t="shared" si="10"/>
        <v>713332.04188259784</v>
      </c>
      <c r="BA54" s="7">
        <f t="shared" si="10"/>
        <v>706061.4018767766</v>
      </c>
      <c r="BB54" s="7">
        <f t="shared" si="10"/>
        <v>698730.17320424016</v>
      </c>
      <c r="BC54" s="7">
        <f t="shared" si="10"/>
        <v>691337.85095943266</v>
      </c>
      <c r="BD54" s="7">
        <f t="shared" si="10"/>
        <v>683883.92602925177</v>
      </c>
      <c r="BE54" s="7">
        <f t="shared" si="10"/>
        <v>676367.88505798602</v>
      </c>
      <c r="BF54" s="7">
        <f t="shared" si="10"/>
        <v>668789.21041195968</v>
      </c>
      <c r="BG54" s="7">
        <f t="shared" si="10"/>
        <v>661147.38014388317</v>
      </c>
      <c r="BH54" s="7">
        <f t="shared" si="10"/>
        <v>653441.86795690598</v>
      </c>
      <c r="BI54" s="7">
        <f t="shared" si="10"/>
        <v>645672.14316837071</v>
      </c>
      <c r="BJ54" s="7">
        <f t="shared" si="10"/>
        <v>637837.67067326431</v>
      </c>
      <c r="BK54" s="7">
        <f t="shared" si="10"/>
        <v>629937.91090736527</v>
      </c>
      <c r="BL54" s="7">
        <f t="shared" si="10"/>
        <v>621972.31981008372</v>
      </c>
      <c r="BM54" s="7">
        <f t="shared" si="10"/>
        <v>613940.34878699156</v>
      </c>
      <c r="BN54" s="7">
        <f t="shared" si="10"/>
        <v>605841.44467204029</v>
      </c>
      <c r="BO54" s="7">
        <f t="shared" si="10"/>
        <v>597675.04968946439</v>
      </c>
      <c r="BP54" s="7">
        <f t="shared" si="10"/>
        <v>589440.6014153671</v>
      </c>
      <c r="BQ54" s="7">
        <f t="shared" si="10"/>
        <v>581137.53273898561</v>
      </c>
      <c r="BR54" s="7">
        <f t="shared" si="10"/>
        <v>572765.27182363428</v>
      </c>
      <c r="BS54" s="7">
        <f t="shared" ref="BS54:DT54" si="11">BS53-BS52</f>
        <v>564323.24206732167</v>
      </c>
      <c r="BT54" s="7">
        <f t="shared" si="11"/>
        <v>555810.86206303979</v>
      </c>
      <c r="BU54" s="7">
        <f t="shared" si="11"/>
        <v>547227.54555872222</v>
      </c>
      <c r="BV54" s="7">
        <f t="shared" si="11"/>
        <v>538572.70141686872</v>
      </c>
      <c r="BW54" s="7">
        <f t="shared" si="11"/>
        <v>529845.73357383313</v>
      </c>
      <c r="BX54" s="7">
        <f t="shared" si="11"/>
        <v>521046.04099877219</v>
      </c>
      <c r="BY54" s="7">
        <f t="shared" si="11"/>
        <v>512173.01765225246</v>
      </c>
      <c r="BZ54" s="7">
        <f t="shared" si="11"/>
        <v>503226.05244451168</v>
      </c>
      <c r="CA54" s="7">
        <f t="shared" si="11"/>
        <v>494204.52919337305</v>
      </c>
      <c r="CB54" s="7">
        <f t="shared" si="11"/>
        <v>485107.82658180827</v>
      </c>
      <c r="CC54" s="7">
        <f t="shared" si="11"/>
        <v>475935.31811514712</v>
      </c>
      <c r="CD54" s="7">
        <f t="shared" si="11"/>
        <v>466686.37207793049</v>
      </c>
      <c r="CE54" s="7">
        <f t="shared" si="11"/>
        <v>457360.3514904037</v>
      </c>
      <c r="CF54" s="7">
        <f t="shared" si="11"/>
        <v>447956.61406464753</v>
      </c>
      <c r="CG54" s="7">
        <f t="shared" si="11"/>
        <v>438474.51216034341</v>
      </c>
      <c r="CH54" s="7">
        <f t="shared" si="11"/>
        <v>428913.39274017006</v>
      </c>
      <c r="CI54" s="7">
        <f t="shared" si="11"/>
        <v>419272.59732482862</v>
      </c>
      <c r="CJ54" s="7">
        <f t="shared" si="11"/>
        <v>409551.46194769267</v>
      </c>
      <c r="CK54" s="7">
        <f t="shared" si="11"/>
        <v>399749.31710908056</v>
      </c>
      <c r="CL54" s="7">
        <f t="shared" si="11"/>
        <v>389865.48773014668</v>
      </c>
      <c r="CM54" s="7">
        <f t="shared" si="11"/>
        <v>379899.29310638836</v>
      </c>
      <c r="CN54" s="7">
        <f t="shared" si="11"/>
        <v>369850.04686076537</v>
      </c>
      <c r="CO54" s="7">
        <f t="shared" si="11"/>
        <v>359717.05689642887</v>
      </c>
      <c r="CP54" s="7">
        <f t="shared" si="11"/>
        <v>349499.62534905627</v>
      </c>
      <c r="CQ54" s="7">
        <f t="shared" si="11"/>
        <v>339197.04853878886</v>
      </c>
      <c r="CR54" s="7">
        <f t="shared" si="11"/>
        <v>328808.61692176922</v>
      </c>
      <c r="CS54" s="7">
        <f t="shared" si="11"/>
        <v>318333.61504127446</v>
      </c>
      <c r="CT54" s="7">
        <f t="shared" si="11"/>
        <v>307771.32147844223</v>
      </c>
      <c r="CU54" s="7">
        <f t="shared" si="11"/>
        <v>297121.00880258641</v>
      </c>
      <c r="CV54" s="7">
        <f t="shared" si="11"/>
        <v>286381.94352109841</v>
      </c>
      <c r="CW54" s="7">
        <f t="shared" si="11"/>
        <v>275553.38602893136</v>
      </c>
      <c r="CX54" s="7">
        <f t="shared" si="11"/>
        <v>264634.59055766294</v>
      </c>
      <c r="CY54" s="7">
        <f t="shared" si="11"/>
        <v>253624.80512413394</v>
      </c>
      <c r="CZ54" s="7">
        <f t="shared" si="11"/>
        <v>242523.27147865886</v>
      </c>
      <c r="DA54" s="7">
        <f t="shared" si="11"/>
        <v>231329.22505280483</v>
      </c>
      <c r="DB54" s="7">
        <f t="shared" si="11"/>
        <v>220041.89490673534</v>
      </c>
      <c r="DC54" s="7">
        <f t="shared" si="11"/>
        <v>208660.50367611527</v>
      </c>
      <c r="DD54" s="7">
        <f t="shared" si="11"/>
        <v>197184.26751857335</v>
      </c>
      <c r="DE54" s="7">
        <f t="shared" si="11"/>
        <v>185612.39605971859</v>
      </c>
      <c r="DF54" s="7">
        <f t="shared" si="11"/>
        <v>173944.09233870672</v>
      </c>
      <c r="DG54" s="7">
        <f t="shared" si="11"/>
        <v>162178.55275335308</v>
      </c>
      <c r="DH54" s="7">
        <f t="shared" si="11"/>
        <v>150314.96700478817</v>
      </c>
      <c r="DI54" s="7">
        <f t="shared" si="11"/>
        <v>138352.51804165187</v>
      </c>
      <c r="DJ54" s="7">
        <f t="shared" si="11"/>
        <v>126290.38200382277</v>
      </c>
      <c r="DK54" s="7">
        <f t="shared" si="11"/>
        <v>114127.72816567843</v>
      </c>
      <c r="DL54" s="7">
        <f t="shared" si="11"/>
        <v>101863.71887888288</v>
      </c>
      <c r="DM54" s="7">
        <f t="shared" si="11"/>
        <v>89497.509514697362</v>
      </c>
      <c r="DN54" s="7">
        <f t="shared" si="11"/>
        <v>77028.2484058103</v>
      </c>
      <c r="DO54" s="7">
        <f t="shared" si="11"/>
        <v>64455.076787682519</v>
      </c>
      <c r="DP54" s="7">
        <f t="shared" si="11"/>
        <v>51777.128739403677</v>
      </c>
      <c r="DQ54" s="7">
        <f t="shared" si="11"/>
        <v>38993.531124055837</v>
      </c>
      <c r="DR54" s="7">
        <f t="shared" si="11"/>
        <v>26103.4035285801</v>
      </c>
      <c r="DS54" s="7">
        <f t="shared" si="11"/>
        <v>13105.858203142066</v>
      </c>
      <c r="DT54" s="7">
        <f t="shared" si="11"/>
        <v>-7.9508026828989387E-9</v>
      </c>
      <c r="DU54" s="4"/>
    </row>
    <row r="57" spans="1:125" x14ac:dyDescent="0.3">
      <c r="C57" s="3" t="s">
        <v>10</v>
      </c>
    </row>
    <row r="58" spans="1:125" x14ac:dyDescent="0.3">
      <c r="C58" s="4" t="s">
        <v>7</v>
      </c>
      <c r="D58" s="11">
        <v>43193</v>
      </c>
      <c r="E58" s="11">
        <v>43223</v>
      </c>
      <c r="F58" s="11">
        <v>43254</v>
      </c>
      <c r="G58" s="11">
        <v>43284</v>
      </c>
      <c r="H58" s="11">
        <v>43315</v>
      </c>
      <c r="I58" s="11">
        <v>43346</v>
      </c>
      <c r="J58" s="11">
        <v>43376</v>
      </c>
      <c r="K58" s="11">
        <v>43407</v>
      </c>
      <c r="L58" s="11">
        <v>43437</v>
      </c>
      <c r="M58" s="11">
        <v>43468</v>
      </c>
      <c r="N58" s="11">
        <v>43499</v>
      </c>
      <c r="O58" s="11">
        <v>43527</v>
      </c>
      <c r="P58" s="11">
        <v>43558</v>
      </c>
      <c r="Q58" s="11">
        <v>43588</v>
      </c>
      <c r="R58" s="11">
        <v>43619</v>
      </c>
      <c r="S58" s="11">
        <v>43649</v>
      </c>
      <c r="T58" s="11">
        <v>43680</v>
      </c>
      <c r="U58" s="11">
        <v>43711</v>
      </c>
      <c r="V58" s="11">
        <v>43741</v>
      </c>
      <c r="W58" s="11">
        <v>43772</v>
      </c>
      <c r="X58" s="11">
        <v>43802</v>
      </c>
      <c r="Y58" s="11">
        <v>43833</v>
      </c>
      <c r="Z58" s="11">
        <v>43864</v>
      </c>
      <c r="AA58" s="11">
        <v>43893</v>
      </c>
      <c r="AB58" s="11">
        <v>43924</v>
      </c>
      <c r="AC58" s="11">
        <v>43954</v>
      </c>
      <c r="AD58" s="11">
        <v>43985</v>
      </c>
      <c r="AE58" s="11">
        <v>44015</v>
      </c>
      <c r="AF58" s="11">
        <v>44046</v>
      </c>
      <c r="AG58" s="11">
        <v>44077</v>
      </c>
      <c r="AH58" s="11">
        <v>44107</v>
      </c>
      <c r="AI58" s="11">
        <v>44138</v>
      </c>
      <c r="AJ58" s="11">
        <v>44168</v>
      </c>
      <c r="AK58" s="11">
        <v>44199</v>
      </c>
      <c r="AL58" s="11">
        <v>44230</v>
      </c>
      <c r="AM58" s="11">
        <v>44258</v>
      </c>
      <c r="AN58" s="11">
        <v>44289</v>
      </c>
      <c r="AO58" s="11">
        <v>44319</v>
      </c>
      <c r="AP58" s="11">
        <v>44350</v>
      </c>
      <c r="AQ58" s="11">
        <v>44380</v>
      </c>
      <c r="AR58" s="11">
        <v>44411</v>
      </c>
      <c r="AS58" s="11">
        <v>44442</v>
      </c>
      <c r="AT58" s="11">
        <v>44472</v>
      </c>
      <c r="AU58" s="11">
        <v>44503</v>
      </c>
      <c r="AV58" s="11">
        <v>44533</v>
      </c>
      <c r="AW58" s="11">
        <v>44564</v>
      </c>
      <c r="AX58" s="11">
        <v>44595</v>
      </c>
      <c r="AY58" s="11">
        <v>44623</v>
      </c>
      <c r="AZ58" s="11">
        <v>44654</v>
      </c>
      <c r="BA58" s="11">
        <v>44684</v>
      </c>
      <c r="BB58" s="11">
        <v>44715</v>
      </c>
      <c r="BC58" s="11">
        <v>44745</v>
      </c>
      <c r="BD58" s="11">
        <v>44776</v>
      </c>
      <c r="BE58" s="11">
        <v>44807</v>
      </c>
      <c r="BF58" s="11">
        <v>44837</v>
      </c>
      <c r="BG58" s="11">
        <v>44868</v>
      </c>
      <c r="BH58" s="11">
        <v>44898</v>
      </c>
      <c r="BI58" s="11">
        <v>44929</v>
      </c>
      <c r="BJ58" s="11">
        <v>44960</v>
      </c>
      <c r="BK58" s="11">
        <v>44988</v>
      </c>
      <c r="BL58" s="11">
        <v>45019</v>
      </c>
      <c r="BM58" s="11">
        <v>45049</v>
      </c>
      <c r="BN58" s="11">
        <v>45080</v>
      </c>
      <c r="BO58" s="11">
        <v>45110</v>
      </c>
      <c r="BP58" s="11">
        <v>45141</v>
      </c>
      <c r="BQ58" s="11">
        <v>45172</v>
      </c>
      <c r="BR58" s="11">
        <v>45202</v>
      </c>
      <c r="BS58" s="11">
        <v>45233</v>
      </c>
      <c r="BT58" s="11">
        <v>45263</v>
      </c>
      <c r="BU58" s="11">
        <v>45294</v>
      </c>
      <c r="BV58" s="11">
        <v>45325</v>
      </c>
      <c r="BW58" s="11">
        <v>45354</v>
      </c>
      <c r="BX58" s="11">
        <v>45385</v>
      </c>
      <c r="BY58" s="11">
        <v>45415</v>
      </c>
      <c r="BZ58" s="11">
        <v>45446</v>
      </c>
      <c r="CA58" s="11">
        <v>45476</v>
      </c>
      <c r="CB58" s="11">
        <v>45507</v>
      </c>
      <c r="CC58" s="11">
        <v>45538</v>
      </c>
      <c r="CD58" s="11">
        <v>45568</v>
      </c>
      <c r="CE58" s="11">
        <v>45599</v>
      </c>
      <c r="CF58" s="11">
        <v>45629</v>
      </c>
      <c r="CG58" s="11">
        <v>45660</v>
      </c>
      <c r="CH58" s="11">
        <v>45691</v>
      </c>
      <c r="CI58" s="11">
        <v>45719</v>
      </c>
      <c r="CJ58" s="11">
        <v>45750</v>
      </c>
      <c r="CK58" s="11">
        <v>45780</v>
      </c>
      <c r="CL58" s="11">
        <v>45811</v>
      </c>
      <c r="CM58" s="11">
        <v>45841</v>
      </c>
      <c r="CN58" s="11">
        <v>45872</v>
      </c>
      <c r="CO58" s="11">
        <v>45903</v>
      </c>
      <c r="CP58" s="11">
        <v>45933</v>
      </c>
      <c r="CQ58" s="11">
        <v>45964</v>
      </c>
      <c r="CR58" s="11">
        <v>45994</v>
      </c>
      <c r="CS58" s="11">
        <v>46025</v>
      </c>
      <c r="CT58" s="11">
        <v>46056</v>
      </c>
      <c r="CU58" s="11">
        <v>46084</v>
      </c>
      <c r="CV58" s="11">
        <v>46115</v>
      </c>
      <c r="CW58" s="11">
        <v>46145</v>
      </c>
      <c r="CX58" s="11">
        <v>46176</v>
      </c>
      <c r="CY58" s="11">
        <v>46206</v>
      </c>
      <c r="CZ58" s="11">
        <v>46237</v>
      </c>
      <c r="DA58" s="11">
        <v>46268</v>
      </c>
      <c r="DB58" s="11">
        <v>46298</v>
      </c>
      <c r="DC58" s="11">
        <v>46329</v>
      </c>
      <c r="DD58" s="11">
        <v>46359</v>
      </c>
      <c r="DE58" s="11">
        <v>46390</v>
      </c>
      <c r="DF58" s="11">
        <v>46421</v>
      </c>
      <c r="DG58" s="11">
        <v>46449</v>
      </c>
      <c r="DH58" s="11">
        <v>46480</v>
      </c>
      <c r="DI58" s="11">
        <v>46510</v>
      </c>
      <c r="DJ58" s="11">
        <v>46541</v>
      </c>
      <c r="DK58" s="11">
        <v>46571</v>
      </c>
      <c r="DL58" s="11">
        <v>46602</v>
      </c>
      <c r="DM58" s="11">
        <v>46633</v>
      </c>
      <c r="DN58" s="11">
        <v>46663</v>
      </c>
      <c r="DO58" s="11">
        <v>46694</v>
      </c>
      <c r="DP58" s="11">
        <v>46724</v>
      </c>
      <c r="DQ58" s="11">
        <v>46755</v>
      </c>
      <c r="DR58" s="11">
        <v>46786</v>
      </c>
      <c r="DS58" s="11">
        <v>46815</v>
      </c>
      <c r="DT58" s="11">
        <v>46846</v>
      </c>
      <c r="DU58" s="8" t="s">
        <v>14</v>
      </c>
    </row>
    <row r="59" spans="1:125" x14ac:dyDescent="0.3">
      <c r="C59" s="6" t="s">
        <v>13</v>
      </c>
      <c r="D59" s="4" t="s">
        <v>9</v>
      </c>
      <c r="E59" s="21">
        <f>$D$43*E53</f>
        <v>8333.3333333333339</v>
      </c>
      <c r="F59" s="21">
        <f>$D$43*F53</f>
        <v>8292.652163709643</v>
      </c>
      <c r="G59" s="21">
        <f t="shared" ref="G59:BQ59" si="12">$D$43*G53</f>
        <v>8251.6319843390884</v>
      </c>
      <c r="H59" s="21">
        <f t="shared" si="12"/>
        <v>8210.2699701404454</v>
      </c>
      <c r="I59" s="21">
        <f t="shared" si="12"/>
        <v>8168.563272490147</v>
      </c>
      <c r="J59" s="21">
        <f t="shared" si="12"/>
        <v>8126.5090190260962</v>
      </c>
      <c r="K59" s="21">
        <f t="shared" si="12"/>
        <v>8084.104313449845</v>
      </c>
      <c r="L59" s="21">
        <f t="shared" si="12"/>
        <v>8041.3462353271243</v>
      </c>
      <c r="M59" s="21">
        <f t="shared" si="12"/>
        <v>7998.2318398867164</v>
      </c>
      <c r="N59" s="21">
        <f t="shared" si="12"/>
        <v>7954.7581578176369</v>
      </c>
      <c r="O59" s="21">
        <f t="shared" si="12"/>
        <v>7910.9221950646488</v>
      </c>
      <c r="P59" s="21">
        <f t="shared" si="12"/>
        <v>7866.7209326220527</v>
      </c>
      <c r="Q59" s="21">
        <f t="shared" si="12"/>
        <v>7822.1513263257684</v>
      </c>
      <c r="R59" s="21">
        <f t="shared" si="12"/>
        <v>7777.2103066436821</v>
      </c>
      <c r="S59" s="21">
        <f t="shared" si="12"/>
        <v>7731.8947784642442</v>
      </c>
      <c r="T59" s="21">
        <f t="shared" si="12"/>
        <v>7686.2016208833111</v>
      </c>
      <c r="U59" s="21">
        <f t="shared" si="12"/>
        <v>7640.1276869892035</v>
      </c>
      <c r="V59" s="21">
        <f t="shared" si="12"/>
        <v>7593.6698036459784</v>
      </c>
      <c r="W59" s="21">
        <f t="shared" si="12"/>
        <v>7546.8247712748935</v>
      </c>
      <c r="X59" s="21">
        <f t="shared" si="12"/>
        <v>7499.5893636340497</v>
      </c>
      <c r="Y59" s="21">
        <f t="shared" si="12"/>
        <v>7451.960327596199</v>
      </c>
      <c r="Z59" s="21">
        <f t="shared" si="12"/>
        <v>7403.9343829246982</v>
      </c>
      <c r="AA59" s="21">
        <f t="shared" si="12"/>
        <v>7355.5082220476024</v>
      </c>
      <c r="AB59" s="21">
        <f t="shared" si="12"/>
        <v>7306.6785098298633</v>
      </c>
      <c r="AC59" s="21">
        <f t="shared" si="12"/>
        <v>7257.4418833436439</v>
      </c>
      <c r="AD59" s="21">
        <f t="shared" si="12"/>
        <v>7207.7949516367062</v>
      </c>
      <c r="AE59" s="21">
        <f t="shared" si="12"/>
        <v>7157.7342954988762</v>
      </c>
      <c r="AF59" s="21">
        <f t="shared" si="12"/>
        <v>7107.2564672265653</v>
      </c>
      <c r="AG59" s="21">
        <f t="shared" si="12"/>
        <v>7056.3579903853179</v>
      </c>
      <c r="AH59" s="21">
        <f t="shared" si="12"/>
        <v>7005.0353595703946</v>
      </c>
      <c r="AI59" s="21">
        <f t="shared" si="12"/>
        <v>6953.2850401653459</v>
      </c>
      <c r="AJ59" s="21">
        <f t="shared" si="12"/>
        <v>6901.1034680985895</v>
      </c>
      <c r="AK59" s="21">
        <f t="shared" si="12"/>
        <v>6848.4870495979421</v>
      </c>
      <c r="AL59" s="21">
        <f t="shared" si="12"/>
        <v>6795.4321609431236</v>
      </c>
      <c r="AM59" s="21">
        <f t="shared" si="12"/>
        <v>6741.935148216181</v>
      </c>
      <c r="AN59" s="21">
        <f t="shared" si="12"/>
        <v>6687.9923270498475</v>
      </c>
      <c r="AO59" s="21">
        <f t="shared" si="12"/>
        <v>6633.5999823737948</v>
      </c>
      <c r="AP59" s="21">
        <f t="shared" si="12"/>
        <v>6578.754368158774</v>
      </c>
      <c r="AQ59" s="21">
        <f t="shared" si="12"/>
        <v>6523.4517071586288</v>
      </c>
      <c r="AR59" s="21">
        <f t="shared" si="12"/>
        <v>6467.6881906501494</v>
      </c>
      <c r="AS59" s="21">
        <f t="shared" si="12"/>
        <v>6411.4599781707657</v>
      </c>
      <c r="AT59" s="21">
        <f t="shared" si="12"/>
        <v>6354.7631972540539</v>
      </c>
      <c r="AU59" s="21">
        <f t="shared" si="12"/>
        <v>6297.5939431630359</v>
      </c>
      <c r="AV59" s="21">
        <f t="shared" si="12"/>
        <v>6239.9482786212593</v>
      </c>
      <c r="AW59" s="21">
        <f t="shared" si="12"/>
        <v>6181.8222335416349</v>
      </c>
      <c r="AX59" s="21">
        <f t="shared" si="12"/>
        <v>6123.211804753013</v>
      </c>
      <c r="AY59" s="21">
        <f t="shared" si="12"/>
        <v>6064.1129557244867</v>
      </c>
      <c r="AZ59" s="21">
        <f t="shared" si="12"/>
        <v>6004.5216162873885</v>
      </c>
      <c r="BA59" s="21">
        <f t="shared" si="12"/>
        <v>5944.433682354982</v>
      </c>
      <c r="BB59" s="21">
        <f t="shared" si="12"/>
        <v>5883.8450156398048</v>
      </c>
      <c r="BC59" s="21">
        <f t="shared" si="12"/>
        <v>5822.7514433686683</v>
      </c>
      <c r="BD59" s="21">
        <f t="shared" si="12"/>
        <v>5761.1487579952718</v>
      </c>
      <c r="BE59" s="21">
        <f t="shared" si="12"/>
        <v>5699.0327169104312</v>
      </c>
      <c r="BF59" s="21">
        <f t="shared" si="12"/>
        <v>5636.3990421498838</v>
      </c>
      <c r="BG59" s="21">
        <f t="shared" si="12"/>
        <v>5573.243420099664</v>
      </c>
      <c r="BH59" s="21">
        <f t="shared" si="12"/>
        <v>5509.5615011990267</v>
      </c>
      <c r="BI59" s="21">
        <f t="shared" si="12"/>
        <v>5445.3488996408832</v>
      </c>
      <c r="BJ59" s="21">
        <f t="shared" si="12"/>
        <v>5380.6011930697559</v>
      </c>
      <c r="BK59" s="21">
        <f t="shared" si="12"/>
        <v>5315.3139222772024</v>
      </c>
      <c r="BL59" s="21">
        <f t="shared" si="12"/>
        <v>5249.4825908947105</v>
      </c>
      <c r="BM59" s="21">
        <f t="shared" si="12"/>
        <v>5183.1026650840313</v>
      </c>
      <c r="BN59" s="21">
        <f t="shared" si="12"/>
        <v>5116.16957322493</v>
      </c>
      <c r="BO59" s="21">
        <f t="shared" si="12"/>
        <v>5048.6787056003359</v>
      </c>
      <c r="BP59" s="21">
        <f t="shared" si="12"/>
        <v>4980.6254140788697</v>
      </c>
      <c r="BQ59" s="21">
        <f t="shared" si="12"/>
        <v>4912.0050117947258</v>
      </c>
      <c r="BR59" s="21">
        <f t="shared" ref="BR59:DS59" si="13">$D$43*BR53</f>
        <v>4842.8127728248801</v>
      </c>
      <c r="BS59" s="21">
        <f t="shared" si="13"/>
        <v>4773.043931863619</v>
      </c>
      <c r="BT59" s="21">
        <f t="shared" si="13"/>
        <v>4702.6936838943475</v>
      </c>
      <c r="BU59" s="21">
        <f t="shared" si="13"/>
        <v>4631.7571838586646</v>
      </c>
      <c r="BV59" s="21">
        <f t="shared" si="13"/>
        <v>4560.2295463226856</v>
      </c>
      <c r="BW59" s="21">
        <f t="shared" si="13"/>
        <v>4488.1058451405725</v>
      </c>
      <c r="BX59" s="21">
        <f t="shared" si="13"/>
        <v>4415.3811131152761</v>
      </c>
      <c r="BY59" s="21">
        <f t="shared" si="13"/>
        <v>4342.0503416564352</v>
      </c>
      <c r="BZ59" s="21">
        <f t="shared" si="13"/>
        <v>4268.1084804354368</v>
      </c>
      <c r="CA59" s="21">
        <f t="shared" si="13"/>
        <v>4193.5504370375975</v>
      </c>
      <c r="CB59" s="21">
        <f t="shared" si="13"/>
        <v>4118.3710766114418</v>
      </c>
      <c r="CC59" s="21">
        <f t="shared" si="13"/>
        <v>4042.565221515069</v>
      </c>
      <c r="CD59" s="21">
        <f t="shared" si="13"/>
        <v>3966.1276509595591</v>
      </c>
      <c r="CE59" s="21">
        <f t="shared" si="13"/>
        <v>3889.0531006494207</v>
      </c>
      <c r="CF59" s="21">
        <f t="shared" si="13"/>
        <v>3811.3362624200308</v>
      </c>
      <c r="CG59" s="21">
        <f t="shared" si="13"/>
        <v>3732.9717838720626</v>
      </c>
      <c r="CH59" s="21">
        <f t="shared" si="13"/>
        <v>3653.9542680028617</v>
      </c>
      <c r="CI59" s="21">
        <f t="shared" si="13"/>
        <v>3574.2782728347506</v>
      </c>
      <c r="CJ59" s="21">
        <f t="shared" si="13"/>
        <v>3493.9383110402382</v>
      </c>
      <c r="CK59" s="21">
        <f t="shared" si="13"/>
        <v>3412.9288495641053</v>
      </c>
      <c r="CL59" s="21">
        <f t="shared" si="13"/>
        <v>3331.2443092423377</v>
      </c>
      <c r="CM59" s="21">
        <f t="shared" si="13"/>
        <v>3248.8790644178889</v>
      </c>
      <c r="CN59" s="21">
        <f t="shared" si="13"/>
        <v>3165.8274425532363</v>
      </c>
      <c r="CO59" s="21">
        <f t="shared" si="13"/>
        <v>3082.0837238397116</v>
      </c>
      <c r="CP59" s="21">
        <f t="shared" si="13"/>
        <v>2997.642140803574</v>
      </c>
      <c r="CQ59" s="21">
        <f t="shared" si="13"/>
        <v>2912.4968779088022</v>
      </c>
      <c r="CR59" s="21">
        <f t="shared" si="13"/>
        <v>2826.6420711565738</v>
      </c>
      <c r="CS59" s="21">
        <f t="shared" si="13"/>
        <v>2740.0718076814101</v>
      </c>
      <c r="CT59" s="21">
        <f t="shared" si="13"/>
        <v>2652.7801253439538</v>
      </c>
      <c r="CU59" s="21">
        <f t="shared" si="13"/>
        <v>2564.7610123203517</v>
      </c>
      <c r="CV59" s="21">
        <f t="shared" si="13"/>
        <v>2476.00840668822</v>
      </c>
      <c r="CW59" s="21">
        <f t="shared" si="13"/>
        <v>2386.5161960091532</v>
      </c>
      <c r="CX59" s="21">
        <f t="shared" si="13"/>
        <v>2296.2782169077614</v>
      </c>
      <c r="CY59" s="21">
        <f t="shared" si="13"/>
        <v>2205.288254647191</v>
      </c>
      <c r="CZ59" s="21">
        <f t="shared" si="13"/>
        <v>2113.5400427011164</v>
      </c>
      <c r="DA59" s="21">
        <f t="shared" si="13"/>
        <v>2021.0272623221572</v>
      </c>
      <c r="DB59" s="21">
        <f t="shared" si="13"/>
        <v>1927.7435421067069</v>
      </c>
      <c r="DC59" s="21">
        <f t="shared" si="13"/>
        <v>1833.6824575561277</v>
      </c>
      <c r="DD59" s="21">
        <f t="shared" si="13"/>
        <v>1738.8375306342939</v>
      </c>
      <c r="DE59" s="21">
        <f t="shared" si="13"/>
        <v>1643.2022293214445</v>
      </c>
      <c r="DF59" s="21">
        <f t="shared" si="13"/>
        <v>1546.7699671643215</v>
      </c>
      <c r="DG59" s="21">
        <f t="shared" si="13"/>
        <v>1449.534102822556</v>
      </c>
      <c r="DH59" s="21">
        <f t="shared" si="13"/>
        <v>1351.4879396112756</v>
      </c>
      <c r="DI59" s="21">
        <f t="shared" si="13"/>
        <v>1252.6247250399015</v>
      </c>
      <c r="DJ59" s="21">
        <f t="shared" si="13"/>
        <v>1152.937650347099</v>
      </c>
      <c r="DK59" s="21">
        <f t="shared" si="13"/>
        <v>1052.4198500318564</v>
      </c>
      <c r="DL59" s="21">
        <f t="shared" si="13"/>
        <v>951.06440138065363</v>
      </c>
      <c r="DM59" s="21">
        <f t="shared" si="13"/>
        <v>848.86432399069065</v>
      </c>
      <c r="DN59" s="21">
        <f t="shared" si="13"/>
        <v>745.81257928914465</v>
      </c>
      <c r="DO59" s="21">
        <f t="shared" si="13"/>
        <v>641.9020700484192</v>
      </c>
      <c r="DP59" s="21">
        <f t="shared" si="13"/>
        <v>537.12563989735429</v>
      </c>
      <c r="DQ59" s="21">
        <f t="shared" si="13"/>
        <v>431.47607282836395</v>
      </c>
      <c r="DR59" s="21">
        <f t="shared" si="13"/>
        <v>324.94609270046533</v>
      </c>
      <c r="DS59" s="21">
        <f t="shared" si="13"/>
        <v>217.52836273816749</v>
      </c>
      <c r="DT59" s="21">
        <f>$D$43*DT53</f>
        <v>109.21548502618388</v>
      </c>
      <c r="DU59" s="4"/>
    </row>
    <row r="62" spans="1:125" ht="15.6" x14ac:dyDescent="0.3">
      <c r="A62" s="15" t="s">
        <v>28</v>
      </c>
      <c r="DT62" s="19"/>
    </row>
    <row r="63" spans="1:125" x14ac:dyDescent="0.3">
      <c r="C63" t="s">
        <v>29</v>
      </c>
    </row>
    <row r="65" spans="2:14" x14ac:dyDescent="0.3">
      <c r="B65" s="22" t="s">
        <v>30</v>
      </c>
      <c r="C65" s="7">
        <v>1000000</v>
      </c>
      <c r="D65" s="4" t="s">
        <v>33</v>
      </c>
      <c r="E65" s="4" t="s">
        <v>36</v>
      </c>
    </row>
    <row r="66" spans="2:14" x14ac:dyDescent="0.3">
      <c r="B66" s="22" t="s">
        <v>31</v>
      </c>
      <c r="C66" s="7">
        <v>1000000</v>
      </c>
      <c r="D66" s="4" t="s">
        <v>34</v>
      </c>
      <c r="E66" s="4" t="s">
        <v>37</v>
      </c>
    </row>
    <row r="67" spans="2:14" x14ac:dyDescent="0.3">
      <c r="B67" s="22" t="s">
        <v>32</v>
      </c>
      <c r="C67" s="7">
        <v>1000000</v>
      </c>
      <c r="D67" s="4" t="s">
        <v>35</v>
      </c>
      <c r="E67" s="4" t="s">
        <v>38</v>
      </c>
    </row>
    <row r="68" spans="2:14" x14ac:dyDescent="0.3">
      <c r="C68" s="23">
        <f>SUM(C65:C67)</f>
        <v>3000000</v>
      </c>
    </row>
    <row r="70" spans="2:14" x14ac:dyDescent="0.3">
      <c r="B70" s="22" t="s">
        <v>30</v>
      </c>
      <c r="C70" s="3" t="s">
        <v>11</v>
      </c>
    </row>
    <row r="71" spans="2:14" x14ac:dyDescent="0.3">
      <c r="C71" s="4" t="s">
        <v>7</v>
      </c>
      <c r="D71" s="11">
        <v>43193</v>
      </c>
      <c r="E71" s="11">
        <v>44472</v>
      </c>
    </row>
    <row r="72" spans="2:14" x14ac:dyDescent="0.3">
      <c r="C72" s="10" t="s">
        <v>18</v>
      </c>
      <c r="D72" s="7">
        <v>1000000</v>
      </c>
      <c r="E72" s="4"/>
    </row>
    <row r="73" spans="2:14" x14ac:dyDescent="0.3">
      <c r="C73" s="4" t="s">
        <v>17</v>
      </c>
      <c r="D73" s="4"/>
      <c r="E73" s="7">
        <v>1000000</v>
      </c>
    </row>
    <row r="74" spans="2:14" x14ac:dyDescent="0.3">
      <c r="C74" s="10" t="s">
        <v>39</v>
      </c>
      <c r="D74" s="24">
        <v>0</v>
      </c>
      <c r="E74" s="24">
        <v>3</v>
      </c>
    </row>
    <row r="75" spans="2:14" x14ac:dyDescent="0.3">
      <c r="C75" s="10" t="s">
        <v>40</v>
      </c>
      <c r="D75" s="24"/>
      <c r="E75" s="24">
        <f>E73/$C$68*E74</f>
        <v>1</v>
      </c>
    </row>
    <row r="77" spans="2:14" x14ac:dyDescent="0.3">
      <c r="B77" s="22" t="s">
        <v>31</v>
      </c>
      <c r="C77" s="3" t="s">
        <v>11</v>
      </c>
    </row>
    <row r="78" spans="2:14" x14ac:dyDescent="0.3">
      <c r="C78" s="4" t="s">
        <v>7</v>
      </c>
      <c r="D78" s="11">
        <v>43193</v>
      </c>
      <c r="E78" s="11">
        <v>43376</v>
      </c>
      <c r="F78" s="11">
        <v>43558</v>
      </c>
      <c r="G78" s="11">
        <v>43741</v>
      </c>
      <c r="H78" s="11">
        <v>43924</v>
      </c>
      <c r="I78" s="11">
        <v>44107</v>
      </c>
      <c r="J78" s="11">
        <v>44289</v>
      </c>
      <c r="K78" s="11">
        <v>44472</v>
      </c>
      <c r="L78" s="11">
        <v>44654</v>
      </c>
      <c r="M78" s="11">
        <v>44837</v>
      </c>
      <c r="N78" s="11">
        <v>45019</v>
      </c>
    </row>
    <row r="79" spans="2:14" x14ac:dyDescent="0.3">
      <c r="C79" s="10" t="s">
        <v>18</v>
      </c>
      <c r="D79" s="7">
        <v>1000000</v>
      </c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2:14" x14ac:dyDescent="0.3">
      <c r="C80" s="4" t="s">
        <v>17</v>
      </c>
      <c r="D80" s="4"/>
      <c r="E80" s="7">
        <f>$D$27/COUNT($E$26:$N$26)</f>
        <v>100000</v>
      </c>
      <c r="F80" s="7">
        <f t="shared" ref="F80:M80" si="14">$D$27/COUNT($E$26:$N$26)</f>
        <v>100000</v>
      </c>
      <c r="G80" s="7">
        <f t="shared" si="14"/>
        <v>100000</v>
      </c>
      <c r="H80" s="7">
        <f t="shared" si="14"/>
        <v>100000</v>
      </c>
      <c r="I80" s="7">
        <f t="shared" si="14"/>
        <v>100000</v>
      </c>
      <c r="J80" s="7">
        <f>$D$27/COUNT($E$26:$N$26)</f>
        <v>100000</v>
      </c>
      <c r="K80" s="7">
        <f t="shared" si="14"/>
        <v>100000</v>
      </c>
      <c r="L80" s="7">
        <f t="shared" si="14"/>
        <v>100000</v>
      </c>
      <c r="M80" s="7">
        <f t="shared" si="14"/>
        <v>100000</v>
      </c>
      <c r="N80" s="7">
        <f>$D$27/COUNT($E$26:$N$26)</f>
        <v>100000</v>
      </c>
    </row>
    <row r="81" spans="2:124" x14ac:dyDescent="0.3">
      <c r="C81" s="10" t="s">
        <v>26</v>
      </c>
      <c r="D81" s="7">
        <f>D79</f>
        <v>1000000</v>
      </c>
      <c r="E81" s="7">
        <f>D81-E80</f>
        <v>900000</v>
      </c>
      <c r="F81" s="7">
        <f t="shared" ref="F81" si="15">E81-F80</f>
        <v>800000</v>
      </c>
      <c r="G81" s="7">
        <f t="shared" ref="G81" si="16">F81-G80</f>
        <v>700000</v>
      </c>
      <c r="H81" s="7">
        <f t="shared" ref="H81" si="17">G81-H80</f>
        <v>600000</v>
      </c>
      <c r="I81" s="7">
        <f t="shared" ref="I81" si="18">H81-I80</f>
        <v>500000</v>
      </c>
      <c r="J81" s="7">
        <f>I81-J80</f>
        <v>400000</v>
      </c>
      <c r="K81" s="7">
        <f t="shared" ref="K81" si="19">J81-K80</f>
        <v>300000</v>
      </c>
      <c r="L81" s="7">
        <f t="shared" ref="L81" si="20">K81-L80</f>
        <v>200000</v>
      </c>
      <c r="M81" s="7">
        <f t="shared" ref="M81" si="21">L81-M80</f>
        <v>100000</v>
      </c>
      <c r="N81" s="7">
        <f t="shared" ref="N81" si="22">M81-N80</f>
        <v>0</v>
      </c>
    </row>
    <row r="82" spans="2:124" x14ac:dyDescent="0.3">
      <c r="C82" s="10" t="s">
        <v>39</v>
      </c>
      <c r="D82" s="24">
        <v>0</v>
      </c>
      <c r="E82" s="24">
        <v>0.5</v>
      </c>
      <c r="F82" s="24">
        <v>1</v>
      </c>
      <c r="G82" s="24">
        <v>1.5</v>
      </c>
      <c r="H82" s="24">
        <v>2</v>
      </c>
      <c r="I82" s="24">
        <v>2.5</v>
      </c>
      <c r="J82" s="24">
        <v>3</v>
      </c>
      <c r="K82" s="24">
        <v>3.5</v>
      </c>
      <c r="L82" s="24">
        <v>4</v>
      </c>
      <c r="M82" s="24">
        <v>4.5</v>
      </c>
      <c r="N82" s="24">
        <v>5</v>
      </c>
    </row>
    <row r="83" spans="2:124" x14ac:dyDescent="0.3">
      <c r="C83" s="10" t="s">
        <v>40</v>
      </c>
      <c r="D83" s="24">
        <f>D80/$C$68*D82</f>
        <v>0</v>
      </c>
      <c r="E83" s="24">
        <f t="shared" ref="E83:N83" si="23">E80/$C$68*E82</f>
        <v>1.6666666666666666E-2</v>
      </c>
      <c r="F83" s="24">
        <f t="shared" si="23"/>
        <v>3.3333333333333333E-2</v>
      </c>
      <c r="G83" s="24">
        <f t="shared" si="23"/>
        <v>0.05</v>
      </c>
      <c r="H83" s="24">
        <f t="shared" si="23"/>
        <v>6.6666666666666666E-2</v>
      </c>
      <c r="I83" s="24">
        <f t="shared" si="23"/>
        <v>8.3333333333333329E-2</v>
      </c>
      <c r="J83" s="24">
        <f t="shared" si="23"/>
        <v>0.1</v>
      </c>
      <c r="K83" s="24">
        <f t="shared" si="23"/>
        <v>0.11666666666666667</v>
      </c>
      <c r="L83" s="24">
        <f t="shared" si="23"/>
        <v>0.13333333333333333</v>
      </c>
      <c r="M83" s="24">
        <f t="shared" si="23"/>
        <v>0.15</v>
      </c>
      <c r="N83" s="24">
        <f t="shared" si="23"/>
        <v>0.16666666666666666</v>
      </c>
    </row>
    <row r="86" spans="2:124" x14ac:dyDescent="0.3">
      <c r="B86" s="22" t="s">
        <v>32</v>
      </c>
      <c r="C86" s="3" t="s">
        <v>11</v>
      </c>
    </row>
    <row r="87" spans="2:124" x14ac:dyDescent="0.3">
      <c r="C87" s="4" t="s">
        <v>7</v>
      </c>
      <c r="D87" s="11">
        <v>43193</v>
      </c>
      <c r="E87" s="11">
        <v>43223</v>
      </c>
      <c r="F87" s="11">
        <v>43254</v>
      </c>
      <c r="G87" s="11">
        <v>43284</v>
      </c>
      <c r="H87" s="11">
        <v>43315</v>
      </c>
      <c r="I87" s="11">
        <v>43346</v>
      </c>
      <c r="J87" s="11">
        <v>43376</v>
      </c>
      <c r="K87" s="11">
        <v>43407</v>
      </c>
      <c r="L87" s="11">
        <v>43437</v>
      </c>
      <c r="M87" s="11">
        <v>43468</v>
      </c>
      <c r="N87" s="11">
        <v>43499</v>
      </c>
      <c r="O87" s="11">
        <v>43527</v>
      </c>
      <c r="P87" s="11">
        <v>43558</v>
      </c>
      <c r="Q87" s="11">
        <v>43588</v>
      </c>
      <c r="R87" s="11">
        <v>43619</v>
      </c>
      <c r="S87" s="11">
        <v>43649</v>
      </c>
      <c r="T87" s="11">
        <v>43680</v>
      </c>
      <c r="U87" s="11">
        <v>43711</v>
      </c>
      <c r="V87" s="11">
        <v>43741</v>
      </c>
      <c r="W87" s="11">
        <v>43772</v>
      </c>
      <c r="X87" s="11">
        <v>43802</v>
      </c>
      <c r="Y87" s="11">
        <v>43833</v>
      </c>
      <c r="Z87" s="11">
        <v>43864</v>
      </c>
      <c r="AA87" s="11">
        <v>43893</v>
      </c>
      <c r="AB87" s="11">
        <v>43924</v>
      </c>
      <c r="AC87" s="11">
        <v>43954</v>
      </c>
      <c r="AD87" s="11">
        <v>43985</v>
      </c>
      <c r="AE87" s="11">
        <v>44015</v>
      </c>
      <c r="AF87" s="11">
        <v>44046</v>
      </c>
      <c r="AG87" s="11">
        <v>44077</v>
      </c>
      <c r="AH87" s="11">
        <v>44107</v>
      </c>
      <c r="AI87" s="11">
        <v>44138</v>
      </c>
      <c r="AJ87" s="11">
        <v>44168</v>
      </c>
      <c r="AK87" s="11">
        <v>44199</v>
      </c>
      <c r="AL87" s="11">
        <v>44230</v>
      </c>
      <c r="AM87" s="11">
        <v>44258</v>
      </c>
      <c r="AN87" s="11">
        <v>44289</v>
      </c>
      <c r="AO87" s="11">
        <v>44319</v>
      </c>
      <c r="AP87" s="11">
        <v>44350</v>
      </c>
      <c r="AQ87" s="11">
        <v>44380</v>
      </c>
      <c r="AR87" s="11">
        <v>44411</v>
      </c>
      <c r="AS87" s="11">
        <v>44442</v>
      </c>
      <c r="AT87" s="11">
        <v>44472</v>
      </c>
      <c r="AU87" s="11">
        <v>44503</v>
      </c>
      <c r="AV87" s="11">
        <v>44533</v>
      </c>
      <c r="AW87" s="11">
        <v>44564</v>
      </c>
      <c r="AX87" s="11">
        <v>44595</v>
      </c>
      <c r="AY87" s="11">
        <v>44623</v>
      </c>
      <c r="AZ87" s="11">
        <v>44654</v>
      </c>
      <c r="BA87" s="11">
        <v>44684</v>
      </c>
      <c r="BB87" s="11">
        <v>44715</v>
      </c>
      <c r="BC87" s="11">
        <v>44745</v>
      </c>
      <c r="BD87" s="11">
        <v>44776</v>
      </c>
      <c r="BE87" s="11">
        <v>44807</v>
      </c>
      <c r="BF87" s="11">
        <v>44837</v>
      </c>
      <c r="BG87" s="11">
        <v>44868</v>
      </c>
      <c r="BH87" s="11">
        <v>44898</v>
      </c>
      <c r="BI87" s="11">
        <v>44929</v>
      </c>
      <c r="BJ87" s="11">
        <v>44960</v>
      </c>
      <c r="BK87" s="11">
        <v>44988</v>
      </c>
      <c r="BL87" s="11">
        <v>45019</v>
      </c>
      <c r="BM87" s="11">
        <v>45049</v>
      </c>
      <c r="BN87" s="11">
        <v>45080</v>
      </c>
      <c r="BO87" s="11">
        <v>45110</v>
      </c>
      <c r="BP87" s="11">
        <v>45141</v>
      </c>
      <c r="BQ87" s="11">
        <v>45172</v>
      </c>
      <c r="BR87" s="11">
        <v>45202</v>
      </c>
      <c r="BS87" s="11">
        <v>45233</v>
      </c>
      <c r="BT87" s="11">
        <v>45263</v>
      </c>
      <c r="BU87" s="11">
        <v>45294</v>
      </c>
      <c r="BV87" s="11">
        <v>45325</v>
      </c>
      <c r="BW87" s="11">
        <v>45354</v>
      </c>
      <c r="BX87" s="11">
        <v>45385</v>
      </c>
      <c r="BY87" s="11">
        <v>45415</v>
      </c>
      <c r="BZ87" s="11">
        <v>45446</v>
      </c>
      <c r="CA87" s="11">
        <v>45476</v>
      </c>
      <c r="CB87" s="11">
        <v>45507</v>
      </c>
      <c r="CC87" s="11">
        <v>45538</v>
      </c>
      <c r="CD87" s="11">
        <v>45568</v>
      </c>
      <c r="CE87" s="11">
        <v>45599</v>
      </c>
      <c r="CF87" s="11">
        <v>45629</v>
      </c>
      <c r="CG87" s="11">
        <v>45660</v>
      </c>
      <c r="CH87" s="11">
        <v>45691</v>
      </c>
      <c r="CI87" s="11">
        <v>45719</v>
      </c>
      <c r="CJ87" s="11">
        <v>45750</v>
      </c>
      <c r="CK87" s="11">
        <v>45780</v>
      </c>
      <c r="CL87" s="11">
        <v>45811</v>
      </c>
      <c r="CM87" s="11">
        <v>45841</v>
      </c>
      <c r="CN87" s="11">
        <v>45872</v>
      </c>
      <c r="CO87" s="11">
        <v>45903</v>
      </c>
      <c r="CP87" s="11">
        <v>45933</v>
      </c>
      <c r="CQ87" s="11">
        <v>45964</v>
      </c>
      <c r="CR87" s="11">
        <v>45994</v>
      </c>
      <c r="CS87" s="11">
        <v>46025</v>
      </c>
      <c r="CT87" s="11">
        <v>46056</v>
      </c>
      <c r="CU87" s="11">
        <v>46084</v>
      </c>
      <c r="CV87" s="11">
        <v>46115</v>
      </c>
      <c r="CW87" s="11">
        <v>46145</v>
      </c>
      <c r="CX87" s="11">
        <v>46176</v>
      </c>
      <c r="CY87" s="11">
        <v>46206</v>
      </c>
      <c r="CZ87" s="11">
        <v>46237</v>
      </c>
      <c r="DA87" s="11">
        <v>46268</v>
      </c>
      <c r="DB87" s="11">
        <v>46298</v>
      </c>
      <c r="DC87" s="11">
        <v>46329</v>
      </c>
      <c r="DD87" s="11">
        <v>46359</v>
      </c>
      <c r="DE87" s="11">
        <v>46390</v>
      </c>
      <c r="DF87" s="11">
        <v>46421</v>
      </c>
      <c r="DG87" s="11">
        <v>46449</v>
      </c>
      <c r="DH87" s="11">
        <v>46480</v>
      </c>
      <c r="DI87" s="11">
        <v>46510</v>
      </c>
      <c r="DJ87" s="11">
        <v>46541</v>
      </c>
      <c r="DK87" s="11">
        <v>46571</v>
      </c>
      <c r="DL87" s="11">
        <v>46602</v>
      </c>
      <c r="DM87" s="11">
        <v>46633</v>
      </c>
      <c r="DN87" s="11">
        <v>46663</v>
      </c>
      <c r="DO87" s="11">
        <v>46694</v>
      </c>
      <c r="DP87" s="11">
        <v>46724</v>
      </c>
      <c r="DQ87" s="11">
        <v>46755</v>
      </c>
      <c r="DR87" s="11">
        <v>46786</v>
      </c>
      <c r="DS87" s="11">
        <v>46815</v>
      </c>
      <c r="DT87" s="11">
        <v>46846</v>
      </c>
    </row>
    <row r="88" spans="2:124" x14ac:dyDescent="0.3">
      <c r="C88" s="10" t="s">
        <v>18</v>
      </c>
      <c r="D88" s="7">
        <v>1000000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</row>
    <row r="89" spans="2:124" x14ac:dyDescent="0.3">
      <c r="C89" s="4" t="s">
        <v>17</v>
      </c>
      <c r="D89" s="4"/>
      <c r="E89" s="7">
        <f>E52</f>
        <v>4881.7403548428665</v>
      </c>
      <c r="F89" s="7">
        <f>F52</f>
        <v>4922.4215244665575</v>
      </c>
      <c r="G89" s="7">
        <f t="shared" ref="G89:BQ89" si="24">G52</f>
        <v>4963.4417038371121</v>
      </c>
      <c r="H89" s="7">
        <f t="shared" si="24"/>
        <v>5004.8037180357551</v>
      </c>
      <c r="I89" s="7">
        <f t="shared" si="24"/>
        <v>5046.5104156860534</v>
      </c>
      <c r="J89" s="7">
        <f t="shared" si="24"/>
        <v>5088.5646691501042</v>
      </c>
      <c r="K89" s="7">
        <f t="shared" si="24"/>
        <v>5130.9693747263555</v>
      </c>
      <c r="L89" s="7">
        <f t="shared" si="24"/>
        <v>5173.7274528490761</v>
      </c>
      <c r="M89" s="7">
        <f t="shared" si="24"/>
        <v>5216.841848289484</v>
      </c>
      <c r="N89" s="7">
        <f t="shared" si="24"/>
        <v>5260.3155303585636</v>
      </c>
      <c r="O89" s="7">
        <f t="shared" si="24"/>
        <v>5304.1514931115516</v>
      </c>
      <c r="P89" s="7">
        <f t="shared" si="24"/>
        <v>5348.3527555541477</v>
      </c>
      <c r="Q89" s="7">
        <f t="shared" si="24"/>
        <v>5392.922361850432</v>
      </c>
      <c r="R89" s="7">
        <f t="shared" si="24"/>
        <v>5437.8633815325184</v>
      </c>
      <c r="S89" s="7">
        <f t="shared" si="24"/>
        <v>5483.1789097119563</v>
      </c>
      <c r="T89" s="7">
        <f t="shared" si="24"/>
        <v>5528.8720672928894</v>
      </c>
      <c r="U89" s="7">
        <f t="shared" si="24"/>
        <v>5574.9460011869969</v>
      </c>
      <c r="V89" s="7">
        <f t="shared" si="24"/>
        <v>5621.4038845302221</v>
      </c>
      <c r="W89" s="7">
        <f t="shared" si="24"/>
        <v>5668.248916901307</v>
      </c>
      <c r="X89" s="7">
        <f t="shared" si="24"/>
        <v>5715.4843245421507</v>
      </c>
      <c r="Y89" s="7">
        <f t="shared" si="24"/>
        <v>5763.1133605800014</v>
      </c>
      <c r="Z89" s="7">
        <f t="shared" si="24"/>
        <v>5811.1393052515023</v>
      </c>
      <c r="AA89" s="7">
        <f t="shared" si="24"/>
        <v>5859.565466128598</v>
      </c>
      <c r="AB89" s="7">
        <f t="shared" si="24"/>
        <v>5908.3951783463372</v>
      </c>
      <c r="AC89" s="7">
        <f t="shared" si="24"/>
        <v>5957.6318048325566</v>
      </c>
      <c r="AD89" s="7">
        <f t="shared" si="24"/>
        <v>6007.2787365394943</v>
      </c>
      <c r="AE89" s="7">
        <f t="shared" si="24"/>
        <v>6057.3393926773242</v>
      </c>
      <c r="AF89" s="7">
        <f t="shared" si="24"/>
        <v>6107.8172209496352</v>
      </c>
      <c r="AG89" s="7">
        <f t="shared" si="24"/>
        <v>6158.7156977908826</v>
      </c>
      <c r="AH89" s="7">
        <f t="shared" si="24"/>
        <v>6210.0383286058059</v>
      </c>
      <c r="AI89" s="7">
        <f t="shared" si="24"/>
        <v>6261.7886480108546</v>
      </c>
      <c r="AJ89" s="7">
        <f t="shared" si="24"/>
        <v>6313.970220077611</v>
      </c>
      <c r="AK89" s="7">
        <f t="shared" si="24"/>
        <v>6366.5866385782583</v>
      </c>
      <c r="AL89" s="7">
        <f t="shared" si="24"/>
        <v>6419.6415272330769</v>
      </c>
      <c r="AM89" s="7">
        <f t="shared" si="24"/>
        <v>6473.1385399600194</v>
      </c>
      <c r="AN89" s="7">
        <f t="shared" si="24"/>
        <v>6527.0813611263529</v>
      </c>
      <c r="AO89" s="7">
        <f t="shared" si="24"/>
        <v>6581.4737058024057</v>
      </c>
      <c r="AP89" s="7">
        <f t="shared" si="24"/>
        <v>6636.3193200174264</v>
      </c>
      <c r="AQ89" s="7">
        <f t="shared" si="24"/>
        <v>6691.6219810175717</v>
      </c>
      <c r="AR89" s="7">
        <f t="shared" si="24"/>
        <v>6747.385497526051</v>
      </c>
      <c r="AS89" s="7">
        <f t="shared" si="24"/>
        <v>6803.6137100054348</v>
      </c>
      <c r="AT89" s="7">
        <f t="shared" si="24"/>
        <v>6860.3104909221465</v>
      </c>
      <c r="AU89" s="7">
        <f t="shared" si="24"/>
        <v>6917.4797450131646</v>
      </c>
      <c r="AV89" s="7">
        <f t="shared" si="24"/>
        <v>6975.1254095549411</v>
      </c>
      <c r="AW89" s="7">
        <f t="shared" si="24"/>
        <v>7033.2514546345656</v>
      </c>
      <c r="AX89" s="7">
        <f t="shared" si="24"/>
        <v>7091.8618834231875</v>
      </c>
      <c r="AY89" s="7">
        <f t="shared" si="24"/>
        <v>7150.9607324517137</v>
      </c>
      <c r="AZ89" s="7">
        <f t="shared" si="24"/>
        <v>7210.552071888812</v>
      </c>
      <c r="BA89" s="7">
        <f t="shared" si="24"/>
        <v>7270.6400058212184</v>
      </c>
      <c r="BB89" s="7">
        <f t="shared" si="24"/>
        <v>7331.2286725363956</v>
      </c>
      <c r="BC89" s="7">
        <f t="shared" si="24"/>
        <v>7392.3222448075321</v>
      </c>
      <c r="BD89" s="7">
        <f t="shared" si="24"/>
        <v>7453.9249301809286</v>
      </c>
      <c r="BE89" s="7">
        <f t="shared" si="24"/>
        <v>7516.0409712657693</v>
      </c>
      <c r="BF89" s="7">
        <f t="shared" si="24"/>
        <v>7578.6746460263166</v>
      </c>
      <c r="BG89" s="7">
        <f t="shared" si="24"/>
        <v>7641.8302680765364</v>
      </c>
      <c r="BH89" s="7">
        <f t="shared" si="24"/>
        <v>7705.5121869771738</v>
      </c>
      <c r="BI89" s="7">
        <f t="shared" si="24"/>
        <v>7769.7247885353172</v>
      </c>
      <c r="BJ89" s="7">
        <f t="shared" si="24"/>
        <v>7834.4724951064445</v>
      </c>
      <c r="BK89" s="7">
        <f t="shared" si="24"/>
        <v>7899.759765898998</v>
      </c>
      <c r="BL89" s="7">
        <f t="shared" si="24"/>
        <v>7965.59109728149</v>
      </c>
      <c r="BM89" s="7">
        <f t="shared" si="24"/>
        <v>8031.9710230921692</v>
      </c>
      <c r="BN89" s="7">
        <f t="shared" si="24"/>
        <v>8098.9041149512705</v>
      </c>
      <c r="BO89" s="7">
        <f t="shared" si="24"/>
        <v>8166.3949825758646</v>
      </c>
      <c r="BP89" s="7">
        <f t="shared" si="24"/>
        <v>8234.4482740973308</v>
      </c>
      <c r="BQ89" s="7">
        <f t="shared" si="24"/>
        <v>8303.0686763814738</v>
      </c>
      <c r="BR89" s="7">
        <f t="shared" ref="BR89:DT89" si="25">BR52</f>
        <v>8372.2609153513204</v>
      </c>
      <c r="BS89" s="7">
        <f t="shared" si="25"/>
        <v>8442.0297563125823</v>
      </c>
      <c r="BT89" s="7">
        <f t="shared" si="25"/>
        <v>8512.380004281853</v>
      </c>
      <c r="BU89" s="7">
        <f t="shared" si="25"/>
        <v>8583.3165043175359</v>
      </c>
      <c r="BV89" s="7">
        <f t="shared" si="25"/>
        <v>8654.8441418535149</v>
      </c>
      <c r="BW89" s="7">
        <f t="shared" si="25"/>
        <v>8726.9678430356289</v>
      </c>
      <c r="BX89" s="7">
        <f t="shared" si="25"/>
        <v>8799.6925750609244</v>
      </c>
      <c r="BY89" s="7">
        <f t="shared" si="25"/>
        <v>8873.0233465197653</v>
      </c>
      <c r="BZ89" s="7">
        <f t="shared" si="25"/>
        <v>8946.9652077407627</v>
      </c>
      <c r="CA89" s="7">
        <f t="shared" si="25"/>
        <v>9021.5232511386021</v>
      </c>
      <c r="CB89" s="7">
        <f t="shared" si="25"/>
        <v>9096.7026115647586</v>
      </c>
      <c r="CC89" s="7">
        <f t="shared" si="25"/>
        <v>9172.508466661131</v>
      </c>
      <c r="CD89" s="7">
        <f t="shared" si="25"/>
        <v>9248.9460372166413</v>
      </c>
      <c r="CE89" s="7">
        <f t="shared" si="25"/>
        <v>9326.0205875267802</v>
      </c>
      <c r="CF89" s="7">
        <f t="shared" si="25"/>
        <v>9403.7374257561696</v>
      </c>
      <c r="CG89" s="7">
        <f t="shared" si="25"/>
        <v>9482.1019043041379</v>
      </c>
      <c r="CH89" s="7">
        <f t="shared" si="25"/>
        <v>9561.1194201733379</v>
      </c>
      <c r="CI89" s="7">
        <f t="shared" si="25"/>
        <v>9640.7954153414503</v>
      </c>
      <c r="CJ89" s="7">
        <f t="shared" si="25"/>
        <v>9721.1353771359627</v>
      </c>
      <c r="CK89" s="7">
        <f t="shared" si="25"/>
        <v>9802.1448386120956</v>
      </c>
      <c r="CL89" s="7">
        <f t="shared" si="25"/>
        <v>9883.8293789338622</v>
      </c>
      <c r="CM89" s="7">
        <f t="shared" si="25"/>
        <v>9966.1946237583106</v>
      </c>
      <c r="CN89" s="7">
        <f t="shared" si="25"/>
        <v>10049.246245622964</v>
      </c>
      <c r="CO89" s="7">
        <f t="shared" si="25"/>
        <v>10132.989964336488</v>
      </c>
      <c r="CP89" s="7">
        <f t="shared" si="25"/>
        <v>10217.431547372627</v>
      </c>
      <c r="CQ89" s="7">
        <f t="shared" si="25"/>
        <v>10302.576810267397</v>
      </c>
      <c r="CR89" s="7">
        <f t="shared" si="25"/>
        <v>10388.431617019627</v>
      </c>
      <c r="CS89" s="7">
        <f t="shared" si="25"/>
        <v>10475.00188049479</v>
      </c>
      <c r="CT89" s="7">
        <f t="shared" si="25"/>
        <v>10562.293562832247</v>
      </c>
      <c r="CU89" s="7">
        <f t="shared" si="25"/>
        <v>10650.312675855848</v>
      </c>
      <c r="CV89" s="7">
        <f t="shared" si="25"/>
        <v>10739.06528148798</v>
      </c>
      <c r="CW89" s="7">
        <f t="shared" si="25"/>
        <v>10828.557492167047</v>
      </c>
      <c r="CX89" s="7">
        <f t="shared" si="25"/>
        <v>10918.795471268439</v>
      </c>
      <c r="CY89" s="7">
        <f t="shared" si="25"/>
        <v>11009.78543352901</v>
      </c>
      <c r="CZ89" s="7">
        <f t="shared" si="25"/>
        <v>11101.533645475083</v>
      </c>
      <c r="DA89" s="7">
        <f t="shared" si="25"/>
        <v>11194.046425854043</v>
      </c>
      <c r="DB89" s="7">
        <f t="shared" si="25"/>
        <v>11287.330146069493</v>
      </c>
      <c r="DC89" s="7">
        <f t="shared" si="25"/>
        <v>11381.391230620073</v>
      </c>
      <c r="DD89" s="7">
        <f t="shared" si="25"/>
        <v>11476.236157541907</v>
      </c>
      <c r="DE89" s="7">
        <f t="shared" si="25"/>
        <v>11571.871458854755</v>
      </c>
      <c r="DF89" s="7">
        <f t="shared" si="25"/>
        <v>11668.303721011878</v>
      </c>
      <c r="DG89" s="7">
        <f t="shared" si="25"/>
        <v>11765.539585353645</v>
      </c>
      <c r="DH89" s="7">
        <f t="shared" si="25"/>
        <v>11863.585748564925</v>
      </c>
      <c r="DI89" s="7">
        <f t="shared" si="25"/>
        <v>11962.448963136299</v>
      </c>
      <c r="DJ89" s="7">
        <f t="shared" si="25"/>
        <v>12062.136037829101</v>
      </c>
      <c r="DK89" s="7">
        <f t="shared" si="25"/>
        <v>12162.653838144344</v>
      </c>
      <c r="DL89" s="7">
        <f t="shared" si="25"/>
        <v>12264.009286795546</v>
      </c>
      <c r="DM89" s="7">
        <f t="shared" si="25"/>
        <v>12366.20936418551</v>
      </c>
      <c r="DN89" s="7">
        <f t="shared" si="25"/>
        <v>12469.261108887056</v>
      </c>
      <c r="DO89" s="7">
        <f t="shared" si="25"/>
        <v>12573.171618127781</v>
      </c>
      <c r="DP89" s="7">
        <f t="shared" si="25"/>
        <v>12677.948048278846</v>
      </c>
      <c r="DQ89" s="7">
        <f t="shared" si="25"/>
        <v>12783.597615347837</v>
      </c>
      <c r="DR89" s="7">
        <f t="shared" si="25"/>
        <v>12890.127595475735</v>
      </c>
      <c r="DS89" s="7">
        <f t="shared" si="25"/>
        <v>12997.545325438034</v>
      </c>
      <c r="DT89" s="7">
        <f t="shared" si="25"/>
        <v>13105.858203150017</v>
      </c>
    </row>
    <row r="90" spans="2:124" x14ac:dyDescent="0.3">
      <c r="C90" s="10" t="s">
        <v>39</v>
      </c>
      <c r="D90" s="24"/>
      <c r="E90" s="24">
        <f>1/12</f>
        <v>8.3333333333333329E-2</v>
      </c>
      <c r="F90" s="24">
        <f>E90+1/12</f>
        <v>0.16666666666666666</v>
      </c>
      <c r="G90" s="24">
        <f t="shared" ref="G90:BR90" si="26">F90+1/12</f>
        <v>0.25</v>
      </c>
      <c r="H90" s="24">
        <f t="shared" si="26"/>
        <v>0.33333333333333331</v>
      </c>
      <c r="I90" s="24">
        <f t="shared" si="26"/>
        <v>0.41666666666666663</v>
      </c>
      <c r="J90" s="24">
        <f t="shared" si="26"/>
        <v>0.49999999999999994</v>
      </c>
      <c r="K90" s="24">
        <f t="shared" si="26"/>
        <v>0.58333333333333326</v>
      </c>
      <c r="L90" s="24">
        <f t="shared" si="26"/>
        <v>0.66666666666666663</v>
      </c>
      <c r="M90" s="24">
        <f t="shared" si="26"/>
        <v>0.75</v>
      </c>
      <c r="N90" s="24">
        <f t="shared" si="26"/>
        <v>0.83333333333333337</v>
      </c>
      <c r="O90" s="24">
        <f t="shared" si="26"/>
        <v>0.91666666666666674</v>
      </c>
      <c r="P90" s="24">
        <f t="shared" si="26"/>
        <v>1</v>
      </c>
      <c r="Q90" s="24">
        <f t="shared" si="26"/>
        <v>1.0833333333333333</v>
      </c>
      <c r="R90" s="24">
        <f t="shared" si="26"/>
        <v>1.1666666666666665</v>
      </c>
      <c r="S90" s="24">
        <f t="shared" si="26"/>
        <v>1.2499999999999998</v>
      </c>
      <c r="T90" s="24">
        <f t="shared" si="26"/>
        <v>1.333333333333333</v>
      </c>
      <c r="U90" s="24">
        <f t="shared" si="26"/>
        <v>1.4166666666666663</v>
      </c>
      <c r="V90" s="24">
        <f t="shared" si="26"/>
        <v>1.4999999999999996</v>
      </c>
      <c r="W90" s="24">
        <f t="shared" si="26"/>
        <v>1.5833333333333328</v>
      </c>
      <c r="X90" s="24">
        <f t="shared" si="26"/>
        <v>1.6666666666666661</v>
      </c>
      <c r="Y90" s="24">
        <f t="shared" si="26"/>
        <v>1.7499999999999993</v>
      </c>
      <c r="Z90" s="24">
        <f t="shared" si="26"/>
        <v>1.8333333333333326</v>
      </c>
      <c r="AA90" s="24">
        <f t="shared" si="26"/>
        <v>1.9166666666666659</v>
      </c>
      <c r="AB90" s="24">
        <f t="shared" si="26"/>
        <v>1.9999999999999991</v>
      </c>
      <c r="AC90" s="24">
        <f t="shared" si="26"/>
        <v>2.0833333333333326</v>
      </c>
      <c r="AD90" s="24">
        <f t="shared" si="26"/>
        <v>2.1666666666666661</v>
      </c>
      <c r="AE90" s="24">
        <f t="shared" si="26"/>
        <v>2.2499999999999996</v>
      </c>
      <c r="AF90" s="24">
        <f t="shared" si="26"/>
        <v>2.333333333333333</v>
      </c>
      <c r="AG90" s="24">
        <f t="shared" si="26"/>
        <v>2.4166666666666665</v>
      </c>
      <c r="AH90" s="24">
        <f t="shared" si="26"/>
        <v>2.5</v>
      </c>
      <c r="AI90" s="24">
        <f t="shared" si="26"/>
        <v>2.5833333333333335</v>
      </c>
      <c r="AJ90" s="24">
        <f t="shared" si="26"/>
        <v>2.666666666666667</v>
      </c>
      <c r="AK90" s="24">
        <f t="shared" si="26"/>
        <v>2.7500000000000004</v>
      </c>
      <c r="AL90" s="24">
        <f t="shared" si="26"/>
        <v>2.8333333333333339</v>
      </c>
      <c r="AM90" s="24">
        <f t="shared" si="26"/>
        <v>2.9166666666666674</v>
      </c>
      <c r="AN90" s="24">
        <f t="shared" si="26"/>
        <v>3.0000000000000009</v>
      </c>
      <c r="AO90" s="24">
        <f t="shared" si="26"/>
        <v>3.0833333333333344</v>
      </c>
      <c r="AP90" s="24">
        <f t="shared" si="26"/>
        <v>3.1666666666666679</v>
      </c>
      <c r="AQ90" s="24">
        <f t="shared" si="26"/>
        <v>3.2500000000000013</v>
      </c>
      <c r="AR90" s="24">
        <f t="shared" si="26"/>
        <v>3.3333333333333348</v>
      </c>
      <c r="AS90" s="24">
        <f t="shared" si="26"/>
        <v>3.4166666666666683</v>
      </c>
      <c r="AT90" s="24">
        <f t="shared" si="26"/>
        <v>3.5000000000000018</v>
      </c>
      <c r="AU90" s="24">
        <f t="shared" si="26"/>
        <v>3.5833333333333353</v>
      </c>
      <c r="AV90" s="24">
        <f t="shared" si="26"/>
        <v>3.6666666666666687</v>
      </c>
      <c r="AW90" s="24">
        <f t="shared" si="26"/>
        <v>3.7500000000000022</v>
      </c>
      <c r="AX90" s="24">
        <f t="shared" si="26"/>
        <v>3.8333333333333357</v>
      </c>
      <c r="AY90" s="24">
        <f t="shared" si="26"/>
        <v>3.9166666666666692</v>
      </c>
      <c r="AZ90" s="24">
        <f t="shared" si="26"/>
        <v>4.0000000000000027</v>
      </c>
      <c r="BA90" s="24">
        <f t="shared" si="26"/>
        <v>4.0833333333333357</v>
      </c>
      <c r="BB90" s="24">
        <f t="shared" si="26"/>
        <v>4.1666666666666687</v>
      </c>
      <c r="BC90" s="24">
        <f t="shared" si="26"/>
        <v>4.2500000000000018</v>
      </c>
      <c r="BD90" s="24">
        <f t="shared" si="26"/>
        <v>4.3333333333333348</v>
      </c>
      <c r="BE90" s="24">
        <f t="shared" si="26"/>
        <v>4.4166666666666679</v>
      </c>
      <c r="BF90" s="24">
        <f t="shared" si="26"/>
        <v>4.5000000000000009</v>
      </c>
      <c r="BG90" s="24">
        <f t="shared" si="26"/>
        <v>4.5833333333333339</v>
      </c>
      <c r="BH90" s="24">
        <f t="shared" si="26"/>
        <v>4.666666666666667</v>
      </c>
      <c r="BI90" s="24">
        <f t="shared" si="26"/>
        <v>4.75</v>
      </c>
      <c r="BJ90" s="24">
        <f t="shared" si="26"/>
        <v>4.833333333333333</v>
      </c>
      <c r="BK90" s="24">
        <f t="shared" si="26"/>
        <v>4.9166666666666661</v>
      </c>
      <c r="BL90" s="24">
        <f t="shared" si="26"/>
        <v>4.9999999999999991</v>
      </c>
      <c r="BM90" s="24">
        <f t="shared" si="26"/>
        <v>5.0833333333333321</v>
      </c>
      <c r="BN90" s="24">
        <f t="shared" si="26"/>
        <v>5.1666666666666652</v>
      </c>
      <c r="BO90" s="24">
        <f t="shared" si="26"/>
        <v>5.2499999999999982</v>
      </c>
      <c r="BP90" s="24">
        <f t="shared" si="26"/>
        <v>5.3333333333333313</v>
      </c>
      <c r="BQ90" s="24">
        <f t="shared" si="26"/>
        <v>5.4166666666666643</v>
      </c>
      <c r="BR90" s="24">
        <f t="shared" si="26"/>
        <v>5.4999999999999973</v>
      </c>
      <c r="BS90" s="24">
        <f t="shared" ref="BS90:DT90" si="27">BR90+1/12</f>
        <v>5.5833333333333304</v>
      </c>
      <c r="BT90" s="24">
        <f t="shared" si="27"/>
        <v>5.6666666666666634</v>
      </c>
      <c r="BU90" s="24">
        <f t="shared" si="27"/>
        <v>5.7499999999999964</v>
      </c>
      <c r="BV90" s="24">
        <f t="shared" si="27"/>
        <v>5.8333333333333295</v>
      </c>
      <c r="BW90" s="24">
        <f t="shared" si="27"/>
        <v>5.9166666666666625</v>
      </c>
      <c r="BX90" s="24">
        <f t="shared" si="27"/>
        <v>5.9999999999999956</v>
      </c>
      <c r="BY90" s="24">
        <f t="shared" si="27"/>
        <v>6.0833333333333286</v>
      </c>
      <c r="BZ90" s="24">
        <f t="shared" si="27"/>
        <v>6.1666666666666616</v>
      </c>
      <c r="CA90" s="24">
        <f t="shared" si="27"/>
        <v>6.2499999999999947</v>
      </c>
      <c r="CB90" s="24">
        <f t="shared" si="27"/>
        <v>6.3333333333333277</v>
      </c>
      <c r="CC90" s="24">
        <f t="shared" si="27"/>
        <v>6.4166666666666607</v>
      </c>
      <c r="CD90" s="24">
        <f t="shared" si="27"/>
        <v>6.4999999999999938</v>
      </c>
      <c r="CE90" s="24">
        <f t="shared" si="27"/>
        <v>6.5833333333333268</v>
      </c>
      <c r="CF90" s="24">
        <f t="shared" si="27"/>
        <v>6.6666666666666599</v>
      </c>
      <c r="CG90" s="24">
        <f t="shared" si="27"/>
        <v>6.7499999999999929</v>
      </c>
      <c r="CH90" s="24">
        <f t="shared" si="27"/>
        <v>6.8333333333333259</v>
      </c>
      <c r="CI90" s="24">
        <f t="shared" si="27"/>
        <v>6.916666666666659</v>
      </c>
      <c r="CJ90" s="24">
        <f t="shared" si="27"/>
        <v>6.999999999999992</v>
      </c>
      <c r="CK90" s="24">
        <f t="shared" si="27"/>
        <v>7.083333333333325</v>
      </c>
      <c r="CL90" s="24">
        <f t="shared" si="27"/>
        <v>7.1666666666666581</v>
      </c>
      <c r="CM90" s="24">
        <f t="shared" si="27"/>
        <v>7.2499999999999911</v>
      </c>
      <c r="CN90" s="24">
        <f t="shared" si="27"/>
        <v>7.3333333333333242</v>
      </c>
      <c r="CO90" s="24">
        <f t="shared" si="27"/>
        <v>7.4166666666666572</v>
      </c>
      <c r="CP90" s="24">
        <f t="shared" si="27"/>
        <v>7.4999999999999902</v>
      </c>
      <c r="CQ90" s="24">
        <f t="shared" si="27"/>
        <v>7.5833333333333233</v>
      </c>
      <c r="CR90" s="24">
        <f t="shared" si="27"/>
        <v>7.6666666666666563</v>
      </c>
      <c r="CS90" s="24">
        <f t="shared" si="27"/>
        <v>7.7499999999999893</v>
      </c>
      <c r="CT90" s="24">
        <f t="shared" si="27"/>
        <v>7.8333333333333224</v>
      </c>
      <c r="CU90" s="24">
        <f t="shared" si="27"/>
        <v>7.9166666666666554</v>
      </c>
      <c r="CV90" s="24">
        <f t="shared" si="27"/>
        <v>7.9999999999999885</v>
      </c>
      <c r="CW90" s="24">
        <f t="shared" si="27"/>
        <v>8.0833333333333215</v>
      </c>
      <c r="CX90" s="24">
        <f t="shared" si="27"/>
        <v>8.1666666666666554</v>
      </c>
      <c r="CY90" s="24">
        <f t="shared" si="27"/>
        <v>8.2499999999999893</v>
      </c>
      <c r="CZ90" s="24">
        <f t="shared" si="27"/>
        <v>8.3333333333333233</v>
      </c>
      <c r="DA90" s="24">
        <f t="shared" si="27"/>
        <v>8.4166666666666572</v>
      </c>
      <c r="DB90" s="24">
        <f t="shared" si="27"/>
        <v>8.4999999999999911</v>
      </c>
      <c r="DC90" s="24">
        <f t="shared" si="27"/>
        <v>8.583333333333325</v>
      </c>
      <c r="DD90" s="24">
        <f t="shared" si="27"/>
        <v>8.666666666666659</v>
      </c>
      <c r="DE90" s="24">
        <f t="shared" si="27"/>
        <v>8.7499999999999929</v>
      </c>
      <c r="DF90" s="24">
        <f t="shared" si="27"/>
        <v>8.8333333333333268</v>
      </c>
      <c r="DG90" s="24">
        <f t="shared" si="27"/>
        <v>8.9166666666666607</v>
      </c>
      <c r="DH90" s="24">
        <f t="shared" si="27"/>
        <v>8.9999999999999947</v>
      </c>
      <c r="DI90" s="24">
        <f t="shared" si="27"/>
        <v>9.0833333333333286</v>
      </c>
      <c r="DJ90" s="24">
        <f t="shared" si="27"/>
        <v>9.1666666666666625</v>
      </c>
      <c r="DK90" s="24">
        <f t="shared" si="27"/>
        <v>9.2499999999999964</v>
      </c>
      <c r="DL90" s="24">
        <f t="shared" si="27"/>
        <v>9.3333333333333304</v>
      </c>
      <c r="DM90" s="24">
        <f t="shared" si="27"/>
        <v>9.4166666666666643</v>
      </c>
      <c r="DN90" s="24">
        <f t="shared" si="27"/>
        <v>9.4999999999999982</v>
      </c>
      <c r="DO90" s="24">
        <f t="shared" si="27"/>
        <v>9.5833333333333321</v>
      </c>
      <c r="DP90" s="24">
        <f t="shared" si="27"/>
        <v>9.6666666666666661</v>
      </c>
      <c r="DQ90" s="24">
        <f t="shared" si="27"/>
        <v>9.75</v>
      </c>
      <c r="DR90" s="24">
        <f t="shared" si="27"/>
        <v>9.8333333333333339</v>
      </c>
      <c r="DS90" s="24">
        <f t="shared" si="27"/>
        <v>9.9166666666666679</v>
      </c>
      <c r="DT90" s="24">
        <f t="shared" si="27"/>
        <v>10.000000000000002</v>
      </c>
    </row>
    <row r="91" spans="2:124" x14ac:dyDescent="0.3">
      <c r="C91" s="10" t="s">
        <v>40</v>
      </c>
      <c r="D91" s="24"/>
      <c r="E91" s="24">
        <f>E89/$C$68*E90</f>
        <v>1.3560389874563519E-4</v>
      </c>
      <c r="F91" s="24">
        <f t="shared" ref="F91:BQ91" si="28">F89/$C$68*F90</f>
        <v>2.7346786247036428E-4</v>
      </c>
      <c r="G91" s="24">
        <f t="shared" si="28"/>
        <v>4.1362014198642599E-4</v>
      </c>
      <c r="H91" s="24">
        <f t="shared" si="28"/>
        <v>5.5608930200397278E-4</v>
      </c>
      <c r="I91" s="24">
        <f t="shared" si="28"/>
        <v>7.0090422440084071E-4</v>
      </c>
      <c r="J91" s="24">
        <f t="shared" si="28"/>
        <v>8.4809411152501728E-4</v>
      </c>
      <c r="K91" s="24">
        <f t="shared" si="28"/>
        <v>9.9768848953012438E-4</v>
      </c>
      <c r="L91" s="24">
        <f t="shared" si="28"/>
        <v>1.1497172117442391E-3</v>
      </c>
      <c r="M91" s="24">
        <f t="shared" si="28"/>
        <v>1.3042104620723711E-3</v>
      </c>
      <c r="N91" s="24">
        <f t="shared" si="28"/>
        <v>1.4611987584329344E-3</v>
      </c>
      <c r="O91" s="24">
        <f t="shared" si="28"/>
        <v>1.6207129562285298E-3</v>
      </c>
      <c r="P91" s="24">
        <f t="shared" si="28"/>
        <v>1.7827842518513826E-3</v>
      </c>
      <c r="Q91" s="24">
        <f t="shared" si="28"/>
        <v>1.9474441862237671E-3</v>
      </c>
      <c r="R91" s="24">
        <f t="shared" si="28"/>
        <v>2.1147246483737567E-3</v>
      </c>
      <c r="S91" s="24">
        <f t="shared" si="28"/>
        <v>2.2846578790466478E-3</v>
      </c>
      <c r="T91" s="24">
        <f t="shared" si="28"/>
        <v>2.4572764743523946E-3</v>
      </c>
      <c r="U91" s="24">
        <f t="shared" si="28"/>
        <v>2.6326133894494144E-3</v>
      </c>
      <c r="V91" s="24">
        <f t="shared" si="28"/>
        <v>2.8107019422651102E-3</v>
      </c>
      <c r="W91" s="24">
        <f t="shared" si="28"/>
        <v>2.9915758172534665E-3</v>
      </c>
      <c r="X91" s="24">
        <f t="shared" si="28"/>
        <v>3.1752690691900826E-3</v>
      </c>
      <c r="Y91" s="24">
        <f t="shared" si="28"/>
        <v>3.3618161270049995E-3</v>
      </c>
      <c r="Z91" s="24">
        <f t="shared" si="28"/>
        <v>3.5512517976536945E-3</v>
      </c>
      <c r="AA91" s="24">
        <f t="shared" si="28"/>
        <v>3.7436112700266026E-3</v>
      </c>
      <c r="AB91" s="24">
        <f t="shared" si="28"/>
        <v>3.9389301188975561E-3</v>
      </c>
      <c r="AC91" s="24">
        <f t="shared" si="28"/>
        <v>4.1372443089114962E-3</v>
      </c>
      <c r="AD91" s="24">
        <f t="shared" si="28"/>
        <v>4.3385901986118559E-3</v>
      </c>
      <c r="AE91" s="24">
        <f t="shared" si="28"/>
        <v>4.5430045445079923E-3</v>
      </c>
      <c r="AF91" s="24">
        <f t="shared" si="28"/>
        <v>4.7505245051830489E-3</v>
      </c>
      <c r="AG91" s="24">
        <f t="shared" si="28"/>
        <v>4.9611876454426556E-3</v>
      </c>
      <c r="AH91" s="24">
        <f t="shared" si="28"/>
        <v>5.1750319405048381E-3</v>
      </c>
      <c r="AI91" s="24">
        <f t="shared" si="28"/>
        <v>5.3920957802315699E-3</v>
      </c>
      <c r="AJ91" s="24">
        <f t="shared" si="28"/>
        <v>5.6124179734023212E-3</v>
      </c>
      <c r="AK91" s="24">
        <f t="shared" si="28"/>
        <v>5.8360377520300715E-3</v>
      </c>
      <c r="AL91" s="24">
        <f t="shared" si="28"/>
        <v>6.0629947757201291E-3</v>
      </c>
      <c r="AM91" s="24">
        <f t="shared" si="28"/>
        <v>6.2933291360722432E-3</v>
      </c>
      <c r="AN91" s="24">
        <f t="shared" si="28"/>
        <v>6.5270813611263542E-3</v>
      </c>
      <c r="AO91" s="24">
        <f t="shared" si="28"/>
        <v>6.7642924198524747E-3</v>
      </c>
      <c r="AP91" s="24">
        <f t="shared" si="28"/>
        <v>7.0050037266850638E-3</v>
      </c>
      <c r="AQ91" s="24">
        <f t="shared" si="28"/>
        <v>7.2492571461023718E-3</v>
      </c>
      <c r="AR91" s="24">
        <f t="shared" si="28"/>
        <v>7.4970949972511716E-3</v>
      </c>
      <c r="AS91" s="24">
        <f t="shared" si="28"/>
        <v>7.7485600586173035E-3</v>
      </c>
      <c r="AT91" s="24">
        <f t="shared" si="28"/>
        <v>8.0036955727425078E-3</v>
      </c>
      <c r="AU91" s="24">
        <f t="shared" si="28"/>
        <v>8.2625452509879523E-3</v>
      </c>
      <c r="AV91" s="24">
        <f t="shared" si="28"/>
        <v>8.5251532783449328E-3</v>
      </c>
      <c r="AW91" s="24">
        <f t="shared" si="28"/>
        <v>8.7915643182932129E-3</v>
      </c>
      <c r="AX91" s="24">
        <f t="shared" si="28"/>
        <v>9.0618235177074118E-3</v>
      </c>
      <c r="AY91" s="24">
        <f t="shared" si="28"/>
        <v>9.3359765118119671E-3</v>
      </c>
      <c r="AZ91" s="24">
        <f t="shared" si="28"/>
        <v>9.6140694291850896E-3</v>
      </c>
      <c r="BA91" s="24">
        <f t="shared" si="28"/>
        <v>9.8961488968122204E-3</v>
      </c>
      <c r="BB91" s="24">
        <f t="shared" si="28"/>
        <v>1.0182262045189443E-2</v>
      </c>
      <c r="BC91" s="24">
        <f t="shared" si="28"/>
        <v>1.0472456513477342E-2</v>
      </c>
      <c r="BD91" s="24">
        <f t="shared" si="28"/>
        <v>1.0766780454705789E-2</v>
      </c>
      <c r="BE91" s="24">
        <f t="shared" si="28"/>
        <v>1.1065282541030164E-2</v>
      </c>
      <c r="BF91" s="24">
        <f t="shared" si="28"/>
        <v>1.1368011969039476E-2</v>
      </c>
      <c r="BG91" s="24">
        <f t="shared" si="28"/>
        <v>1.1675018465116932E-2</v>
      </c>
      <c r="BH91" s="24">
        <f t="shared" si="28"/>
        <v>1.1986352290853382E-2</v>
      </c>
      <c r="BI91" s="24">
        <f t="shared" si="28"/>
        <v>1.2302064248514252E-2</v>
      </c>
      <c r="BJ91" s="24">
        <f t="shared" si="28"/>
        <v>1.2622205686560382E-2</v>
      </c>
      <c r="BK91" s="24">
        <f t="shared" si="28"/>
        <v>1.2946828505223355E-2</v>
      </c>
      <c r="BL91" s="24">
        <f t="shared" si="28"/>
        <v>1.3275985162135814E-2</v>
      </c>
      <c r="BM91" s="24">
        <f t="shared" si="28"/>
        <v>1.3609728678017284E-2</v>
      </c>
      <c r="BN91" s="24">
        <f t="shared" si="28"/>
        <v>1.3948112642416074E-2</v>
      </c>
      <c r="BO91" s="24">
        <f t="shared" si="28"/>
        <v>1.4291191219507757E-2</v>
      </c>
      <c r="BP91" s="24">
        <f t="shared" si="28"/>
        <v>1.4639019153950805E-2</v>
      </c>
      <c r="BQ91" s="24">
        <f t="shared" si="28"/>
        <v>1.4991651776799876E-2</v>
      </c>
      <c r="BR91" s="24">
        <f t="shared" ref="BR91:DT91" si="29">BR89/$C$68*BR90</f>
        <v>1.5349145011477413E-2</v>
      </c>
      <c r="BS91" s="24">
        <f t="shared" si="29"/>
        <v>1.5711555379803965E-2</v>
      </c>
      <c r="BT91" s="24">
        <f t="shared" si="29"/>
        <v>1.6078940008087936E-2</v>
      </c>
      <c r="BU91" s="24">
        <f t="shared" si="29"/>
        <v>1.6451356633275266E-2</v>
      </c>
      <c r="BV91" s="24">
        <f t="shared" si="29"/>
        <v>1.6828863609159601E-2</v>
      </c>
      <c r="BW91" s="24">
        <f t="shared" si="29"/>
        <v>1.721151991265359E-2</v>
      </c>
      <c r="BX91" s="24">
        <f t="shared" si="29"/>
        <v>1.7599385150121834E-2</v>
      </c>
      <c r="BY91" s="24">
        <f t="shared" si="29"/>
        <v>1.7992519563776177E-2</v>
      </c>
      <c r="BZ91" s="24">
        <f t="shared" si="29"/>
        <v>1.8390984038133773E-2</v>
      </c>
      <c r="CA91" s="24">
        <f t="shared" si="29"/>
        <v>1.8794840106538736E-2</v>
      </c>
      <c r="CB91" s="24">
        <f t="shared" si="29"/>
        <v>1.9204149957747805E-2</v>
      </c>
      <c r="CC91" s="24">
        <f t="shared" si="29"/>
        <v>1.9618976442580736E-2</v>
      </c>
      <c r="CD91" s="24">
        <f t="shared" si="29"/>
        <v>2.0039383080636037E-2</v>
      </c>
      <c r="CE91" s="24">
        <f t="shared" si="29"/>
        <v>2.0465434067072637E-2</v>
      </c>
      <c r="CF91" s="24">
        <f t="shared" si="29"/>
        <v>2.0897194279458131E-2</v>
      </c>
      <c r="CG91" s="24">
        <f t="shared" si="29"/>
        <v>2.133472928468429E-2</v>
      </c>
      <c r="CH91" s="24">
        <f t="shared" si="29"/>
        <v>2.1778105345950358E-2</v>
      </c>
      <c r="CI91" s="24">
        <f t="shared" si="29"/>
        <v>2.2227389429814986E-2</v>
      </c>
      <c r="CJ91" s="24">
        <f t="shared" si="29"/>
        <v>2.2682649213317221E-2</v>
      </c>
      <c r="CK91" s="24">
        <f t="shared" si="29"/>
        <v>2.3143953091167419E-2</v>
      </c>
      <c r="CL91" s="24">
        <f t="shared" si="29"/>
        <v>2.3611370183008643E-2</v>
      </c>
      <c r="CM91" s="24">
        <f t="shared" si="29"/>
        <v>2.4084970340749221E-2</v>
      </c>
      <c r="CN91" s="24">
        <f t="shared" si="29"/>
        <v>2.4564824155967214E-2</v>
      </c>
      <c r="CO91" s="24">
        <f t="shared" si="29"/>
        <v>2.5051002967387395E-2</v>
      </c>
      <c r="CP91" s="24">
        <f t="shared" si="29"/>
        <v>2.5543578868431536E-2</v>
      </c>
      <c r="CQ91" s="24">
        <f t="shared" si="29"/>
        <v>2.6042624714842554E-2</v>
      </c>
      <c r="CR91" s="24">
        <f t="shared" si="29"/>
        <v>2.6548214132383455E-2</v>
      </c>
      <c r="CS91" s="24">
        <f t="shared" si="29"/>
        <v>2.7060421524611505E-2</v>
      </c>
      <c r="CT91" s="24">
        <f t="shared" si="29"/>
        <v>2.7579322080728604E-2</v>
      </c>
      <c r="CU91" s="24">
        <f t="shared" si="29"/>
        <v>2.8104991783508448E-2</v>
      </c>
      <c r="CV91" s="24">
        <f t="shared" si="29"/>
        <v>2.8637507417301238E-2</v>
      </c>
      <c r="CW91" s="24">
        <f t="shared" si="29"/>
        <v>2.9176946576116719E-2</v>
      </c>
      <c r="CX91" s="24">
        <f t="shared" si="29"/>
        <v>2.9723387671786266E-2</v>
      </c>
      <c r="CY91" s="24">
        <f t="shared" si="29"/>
        <v>3.0276909942204739E-2</v>
      </c>
      <c r="CZ91" s="24">
        <f t="shared" si="29"/>
        <v>3.0837593459652972E-2</v>
      </c>
      <c r="DA91" s="24">
        <f t="shared" si="29"/>
        <v>3.1405519139201588E-2</v>
      </c>
      <c r="DB91" s="24">
        <f t="shared" si="29"/>
        <v>3.198076874719686E-2</v>
      </c>
      <c r="DC91" s="24">
        <f t="shared" si="29"/>
        <v>3.2563424909829622E-2</v>
      </c>
      <c r="DD91" s="24">
        <f t="shared" si="29"/>
        <v>3.3153571121787705E-2</v>
      </c>
      <c r="DE91" s="24">
        <f t="shared" si="29"/>
        <v>3.3751291754993008E-2</v>
      </c>
      <c r="DF91" s="24">
        <f t="shared" si="29"/>
        <v>3.4356672067423835E-2</v>
      </c>
      <c r="DG91" s="24">
        <f t="shared" si="29"/>
        <v>3.4969798212023305E-2</v>
      </c>
      <c r="DH91" s="24">
        <f t="shared" si="29"/>
        <v>3.559075724569475E-2</v>
      </c>
      <c r="DI91" s="24">
        <f t="shared" si="29"/>
        <v>3.6219637138384893E-2</v>
      </c>
      <c r="DJ91" s="24">
        <f t="shared" si="29"/>
        <v>3.6856526782255573E-2</v>
      </c>
      <c r="DK91" s="24">
        <f t="shared" si="29"/>
        <v>3.7501516000945048E-2</v>
      </c>
      <c r="DL91" s="24">
        <f t="shared" si="29"/>
        <v>3.8154695558919469E-2</v>
      </c>
      <c r="DM91" s="24">
        <f t="shared" si="29"/>
        <v>3.8816157170915626E-2</v>
      </c>
      <c r="DN91" s="24">
        <f t="shared" si="29"/>
        <v>3.9485993511475664E-2</v>
      </c>
      <c r="DO91" s="24">
        <f t="shared" si="29"/>
        <v>4.0164298224574846E-2</v>
      </c>
      <c r="DP91" s="24">
        <f t="shared" si="29"/>
        <v>4.0851165933342939E-2</v>
      </c>
      <c r="DQ91" s="24">
        <f t="shared" si="29"/>
        <v>4.1546692249880467E-2</v>
      </c>
      <c r="DR91" s="24">
        <f t="shared" si="29"/>
        <v>4.2250973785170468E-2</v>
      </c>
      <c r="DS91" s="24">
        <f t="shared" si="29"/>
        <v>4.2964108159086842E-2</v>
      </c>
      <c r="DT91" s="24">
        <f t="shared" si="29"/>
        <v>4.3686194010500064E-2</v>
      </c>
    </row>
    <row r="94" spans="2:124" ht="15.6" x14ac:dyDescent="0.3">
      <c r="C94" s="27" t="s">
        <v>41</v>
      </c>
      <c r="D94" s="28">
        <f>E75+SUM(D83:N83)+SUM(D91:DT91)</f>
        <v>3.869362808603813</v>
      </c>
      <c r="E94" s="29" t="s">
        <v>42</v>
      </c>
    </row>
    <row r="97" spans="1:40" ht="15.6" x14ac:dyDescent="0.3">
      <c r="A97" s="15" t="s">
        <v>43</v>
      </c>
      <c r="C97" t="s">
        <v>44</v>
      </c>
    </row>
    <row r="98" spans="1:40" x14ac:dyDescent="0.3">
      <c r="C98" t="s">
        <v>45</v>
      </c>
    </row>
    <row r="100" spans="1:40" x14ac:dyDescent="0.3">
      <c r="C100" t="s">
        <v>20</v>
      </c>
    </row>
    <row r="101" spans="1:40" x14ac:dyDescent="0.3">
      <c r="F101" t="s">
        <v>51</v>
      </c>
    </row>
    <row r="102" spans="1:40" x14ac:dyDescent="0.3">
      <c r="C102" s="4" t="s">
        <v>3</v>
      </c>
      <c r="D102" s="5">
        <v>43193</v>
      </c>
      <c r="F102" s="34" t="s">
        <v>49</v>
      </c>
      <c r="G102" s="35">
        <f>AX124</f>
        <v>45691</v>
      </c>
    </row>
    <row r="103" spans="1:40" x14ac:dyDescent="0.3">
      <c r="C103" s="4" t="s">
        <v>4</v>
      </c>
      <c r="D103" s="5">
        <v>46846</v>
      </c>
      <c r="F103" s="34" t="s">
        <v>50</v>
      </c>
      <c r="G103" s="36">
        <f>YEARFRAC(D112, G102,1)</f>
        <v>6.839151266255989</v>
      </c>
    </row>
    <row r="104" spans="1:40" x14ac:dyDescent="0.3">
      <c r="C104" s="4" t="s">
        <v>5</v>
      </c>
      <c r="D104" s="4" t="s">
        <v>6</v>
      </c>
      <c r="G104" s="33"/>
    </row>
    <row r="105" spans="1:40" x14ac:dyDescent="0.3">
      <c r="C105" s="4" t="s">
        <v>24</v>
      </c>
      <c r="D105" s="16">
        <v>0.1</v>
      </c>
    </row>
    <row r="106" spans="1:40" x14ac:dyDescent="0.3">
      <c r="C106" s="4" t="s">
        <v>25</v>
      </c>
      <c r="D106" s="17">
        <f>D105/12</f>
        <v>8.3333333333333332E-3</v>
      </c>
    </row>
    <row r="107" spans="1:40" x14ac:dyDescent="0.3">
      <c r="C107" s="4" t="s">
        <v>21</v>
      </c>
      <c r="D107" s="4">
        <v>120</v>
      </c>
    </row>
    <row r="108" spans="1:40" x14ac:dyDescent="0.3">
      <c r="C108" s="4" t="s">
        <v>22</v>
      </c>
      <c r="D108" s="7">
        <v>1000000</v>
      </c>
    </row>
    <row r="109" spans="1:40" x14ac:dyDescent="0.3">
      <c r="C109" s="4" t="s">
        <v>23</v>
      </c>
      <c r="D109" s="18">
        <f>D108/(1/D106-1/(D106*((1+D106)^D107)))</f>
        <v>13215.0736881762</v>
      </c>
    </row>
    <row r="111" spans="1:40" x14ac:dyDescent="0.3">
      <c r="B111" s="30" t="s">
        <v>46</v>
      </c>
      <c r="C111" s="3" t="s">
        <v>11</v>
      </c>
    </row>
    <row r="112" spans="1:40" x14ac:dyDescent="0.3">
      <c r="C112" s="4" t="s">
        <v>7</v>
      </c>
      <c r="D112" s="11">
        <v>43193</v>
      </c>
      <c r="E112" s="11">
        <v>43223</v>
      </c>
      <c r="F112" s="11">
        <v>43254</v>
      </c>
      <c r="G112" s="11">
        <v>43284</v>
      </c>
      <c r="H112" s="11">
        <v>43315</v>
      </c>
      <c r="I112" s="11">
        <v>43346</v>
      </c>
      <c r="J112" s="11">
        <v>43376</v>
      </c>
      <c r="K112" s="11">
        <v>43407</v>
      </c>
      <c r="L112" s="11">
        <v>43437</v>
      </c>
      <c r="M112" s="11">
        <v>43468</v>
      </c>
      <c r="N112" s="11">
        <v>43499</v>
      </c>
      <c r="O112" s="11">
        <v>43527</v>
      </c>
      <c r="P112" s="11">
        <v>43558</v>
      </c>
      <c r="Q112" s="11">
        <v>43588</v>
      </c>
      <c r="R112" s="11">
        <v>43619</v>
      </c>
      <c r="S112" s="11">
        <v>43649</v>
      </c>
      <c r="T112" s="11">
        <v>43680</v>
      </c>
      <c r="U112" s="11">
        <v>43711</v>
      </c>
      <c r="V112" s="11">
        <v>43741</v>
      </c>
      <c r="W112" s="11">
        <v>43772</v>
      </c>
      <c r="X112" s="11">
        <v>43802</v>
      </c>
      <c r="Y112" s="11">
        <v>43833</v>
      </c>
      <c r="Z112" s="11">
        <v>43864</v>
      </c>
      <c r="AA112" s="11">
        <v>43893</v>
      </c>
      <c r="AB112" s="11">
        <v>43924</v>
      </c>
      <c r="AC112" s="11">
        <v>43954</v>
      </c>
      <c r="AD112" s="11">
        <v>43985</v>
      </c>
      <c r="AE112" s="11">
        <v>44015</v>
      </c>
      <c r="AF112" s="11">
        <v>44046</v>
      </c>
      <c r="AG112" s="11">
        <v>44077</v>
      </c>
      <c r="AH112" s="11">
        <v>44107</v>
      </c>
      <c r="AI112" s="11">
        <v>44138</v>
      </c>
      <c r="AJ112" s="11">
        <v>44168</v>
      </c>
      <c r="AK112" s="11">
        <v>44199</v>
      </c>
      <c r="AL112" s="11">
        <v>44230</v>
      </c>
      <c r="AM112" s="11">
        <v>44258</v>
      </c>
      <c r="AN112" s="11">
        <v>44289</v>
      </c>
    </row>
    <row r="113" spans="2:61" x14ac:dyDescent="0.3">
      <c r="C113" s="10" t="s">
        <v>18</v>
      </c>
      <c r="D113" s="7">
        <v>1000000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2:61" x14ac:dyDescent="0.3">
      <c r="C114" s="4" t="s">
        <v>17</v>
      </c>
      <c r="D114" s="4"/>
      <c r="E114" s="7">
        <f>$D$109-E120</f>
        <v>4881.7403548428665</v>
      </c>
      <c r="F114" s="7">
        <f t="shared" ref="F114:AN114" si="30">$D$109-F120</f>
        <v>4922.4215244665575</v>
      </c>
      <c r="G114" s="7">
        <f t="shared" si="30"/>
        <v>4963.4417038371121</v>
      </c>
      <c r="H114" s="7">
        <f t="shared" si="30"/>
        <v>5004.8037180357551</v>
      </c>
      <c r="I114" s="7">
        <f t="shared" si="30"/>
        <v>5046.5104156860534</v>
      </c>
      <c r="J114" s="7">
        <f t="shared" si="30"/>
        <v>5088.5646691501042</v>
      </c>
      <c r="K114" s="7">
        <f t="shared" si="30"/>
        <v>5130.9693747263555</v>
      </c>
      <c r="L114" s="7">
        <f t="shared" si="30"/>
        <v>5173.7274528490761</v>
      </c>
      <c r="M114" s="7">
        <f t="shared" si="30"/>
        <v>5216.841848289484</v>
      </c>
      <c r="N114" s="7">
        <f t="shared" si="30"/>
        <v>5260.3155303585636</v>
      </c>
      <c r="O114" s="7">
        <f t="shared" si="30"/>
        <v>5304.1514931115516</v>
      </c>
      <c r="P114" s="7">
        <f t="shared" si="30"/>
        <v>5348.3527555541477</v>
      </c>
      <c r="Q114" s="7">
        <f t="shared" si="30"/>
        <v>5392.922361850432</v>
      </c>
      <c r="R114" s="7">
        <f t="shared" si="30"/>
        <v>5437.8633815325184</v>
      </c>
      <c r="S114" s="7">
        <f t="shared" si="30"/>
        <v>5483.1789097119563</v>
      </c>
      <c r="T114" s="7">
        <f t="shared" si="30"/>
        <v>5528.8720672928894</v>
      </c>
      <c r="U114" s="7">
        <f t="shared" si="30"/>
        <v>5574.9460011869969</v>
      </c>
      <c r="V114" s="7">
        <f t="shared" si="30"/>
        <v>5621.4038845302221</v>
      </c>
      <c r="W114" s="7">
        <f t="shared" si="30"/>
        <v>5668.248916901307</v>
      </c>
      <c r="X114" s="7">
        <f t="shared" si="30"/>
        <v>5715.4843245421507</v>
      </c>
      <c r="Y114" s="7">
        <f t="shared" si="30"/>
        <v>5763.1133605800014</v>
      </c>
      <c r="Z114" s="7">
        <f t="shared" si="30"/>
        <v>5811.1393052515023</v>
      </c>
      <c r="AA114" s="7">
        <f t="shared" si="30"/>
        <v>5859.565466128598</v>
      </c>
      <c r="AB114" s="7">
        <f t="shared" si="30"/>
        <v>5908.3951783463372</v>
      </c>
      <c r="AC114" s="7">
        <f t="shared" si="30"/>
        <v>5957.6318048325566</v>
      </c>
      <c r="AD114" s="7">
        <f t="shared" si="30"/>
        <v>6007.2787365394943</v>
      </c>
      <c r="AE114" s="7">
        <f t="shared" si="30"/>
        <v>6057.3393926773242</v>
      </c>
      <c r="AF114" s="7">
        <f t="shared" si="30"/>
        <v>6107.8172209496352</v>
      </c>
      <c r="AG114" s="7">
        <f t="shared" si="30"/>
        <v>6158.7156977908826</v>
      </c>
      <c r="AH114" s="7">
        <f t="shared" si="30"/>
        <v>6210.0383286058059</v>
      </c>
      <c r="AI114" s="7">
        <f t="shared" si="30"/>
        <v>6261.7886480108546</v>
      </c>
      <c r="AJ114" s="7">
        <f t="shared" si="30"/>
        <v>6313.970220077611</v>
      </c>
      <c r="AK114" s="7">
        <f t="shared" si="30"/>
        <v>6366.5866385782583</v>
      </c>
      <c r="AL114" s="7">
        <f t="shared" si="30"/>
        <v>6419.6415272330769</v>
      </c>
      <c r="AM114" s="7">
        <f t="shared" si="30"/>
        <v>6473.1385399600194</v>
      </c>
      <c r="AN114" s="7">
        <f t="shared" si="30"/>
        <v>6527.0813611263529</v>
      </c>
      <c r="AO114" s="20"/>
      <c r="AP114" s="20"/>
    </row>
    <row r="115" spans="2:61" x14ac:dyDescent="0.3">
      <c r="C115" s="10" t="s">
        <v>27</v>
      </c>
      <c r="D115" s="7">
        <f>D113</f>
        <v>1000000</v>
      </c>
      <c r="E115" s="7">
        <f>D116</f>
        <v>1000000</v>
      </c>
      <c r="F115" s="7">
        <f>E116</f>
        <v>995118.25964515714</v>
      </c>
      <c r="G115" s="7">
        <f>F116</f>
        <v>990195.83812069055</v>
      </c>
      <c r="H115" s="7">
        <f t="shared" ref="H115:AN115" si="31">G116</f>
        <v>985232.39641685341</v>
      </c>
      <c r="I115" s="7">
        <f t="shared" si="31"/>
        <v>980227.59269881761</v>
      </c>
      <c r="J115" s="7">
        <f t="shared" si="31"/>
        <v>975181.08228313155</v>
      </c>
      <c r="K115" s="7">
        <f t="shared" si="31"/>
        <v>970092.51761398138</v>
      </c>
      <c r="L115" s="7">
        <f t="shared" si="31"/>
        <v>964961.54823925497</v>
      </c>
      <c r="M115" s="7">
        <f t="shared" si="31"/>
        <v>959787.82078640594</v>
      </c>
      <c r="N115" s="7">
        <f t="shared" si="31"/>
        <v>954570.97893811646</v>
      </c>
      <c r="O115" s="7">
        <f t="shared" si="31"/>
        <v>949310.66340775788</v>
      </c>
      <c r="P115" s="7">
        <f t="shared" si="31"/>
        <v>944006.51191464637</v>
      </c>
      <c r="Q115" s="7">
        <f t="shared" si="31"/>
        <v>938658.15915909223</v>
      </c>
      <c r="R115" s="7">
        <f t="shared" si="31"/>
        <v>933265.23679724184</v>
      </c>
      <c r="S115" s="7">
        <f t="shared" si="31"/>
        <v>927827.37341570936</v>
      </c>
      <c r="T115" s="7">
        <f t="shared" si="31"/>
        <v>922344.19450599735</v>
      </c>
      <c r="U115" s="7">
        <f t="shared" si="31"/>
        <v>916815.32243870443</v>
      </c>
      <c r="V115" s="7">
        <f t="shared" si="31"/>
        <v>911240.37643751747</v>
      </c>
      <c r="W115" s="7">
        <f t="shared" si="31"/>
        <v>905618.97255298728</v>
      </c>
      <c r="X115" s="7">
        <f t="shared" si="31"/>
        <v>899950.72363608598</v>
      </c>
      <c r="Y115" s="7">
        <f t="shared" si="31"/>
        <v>894235.23931154388</v>
      </c>
      <c r="Z115" s="7">
        <f t="shared" si="31"/>
        <v>888472.12595096382</v>
      </c>
      <c r="AA115" s="7">
        <f t="shared" si="31"/>
        <v>882660.98664571228</v>
      </c>
      <c r="AB115" s="7">
        <f t="shared" si="31"/>
        <v>876801.42117958365</v>
      </c>
      <c r="AC115" s="7">
        <f t="shared" si="31"/>
        <v>870893.02600123733</v>
      </c>
      <c r="AD115" s="7">
        <f t="shared" si="31"/>
        <v>864935.39419640473</v>
      </c>
      <c r="AE115" s="7">
        <f t="shared" si="31"/>
        <v>858928.11545986519</v>
      </c>
      <c r="AF115" s="7">
        <f t="shared" si="31"/>
        <v>852870.77606718789</v>
      </c>
      <c r="AG115" s="7">
        <f t="shared" si="31"/>
        <v>846762.95884623821</v>
      </c>
      <c r="AH115" s="7">
        <f t="shared" si="31"/>
        <v>840604.24314844736</v>
      </c>
      <c r="AI115" s="7">
        <f t="shared" si="31"/>
        <v>834394.20481984154</v>
      </c>
      <c r="AJ115" s="7">
        <f t="shared" si="31"/>
        <v>828132.41617183073</v>
      </c>
      <c r="AK115" s="7">
        <f t="shared" si="31"/>
        <v>821818.44595175306</v>
      </c>
      <c r="AL115" s="7">
        <f t="shared" si="31"/>
        <v>815451.85931317485</v>
      </c>
      <c r="AM115" s="7">
        <f t="shared" si="31"/>
        <v>809032.21778594179</v>
      </c>
      <c r="AN115" s="7">
        <f t="shared" si="31"/>
        <v>802559.07924598176</v>
      </c>
    </row>
    <row r="116" spans="2:61" x14ac:dyDescent="0.3">
      <c r="C116" s="10" t="s">
        <v>26</v>
      </c>
      <c r="D116" s="7">
        <v>1000000</v>
      </c>
      <c r="E116" s="7">
        <f>E115-E114</f>
        <v>995118.25964515714</v>
      </c>
      <c r="F116" s="7">
        <f>F115-F114</f>
        <v>990195.83812069055</v>
      </c>
      <c r="G116" s="7">
        <f>G115-G114</f>
        <v>985232.39641685341</v>
      </c>
      <c r="H116" s="7">
        <f t="shared" ref="H116" si="32">H115-H114</f>
        <v>980227.59269881761</v>
      </c>
      <c r="I116" s="7">
        <f t="shared" ref="I116" si="33">I115-I114</f>
        <v>975181.08228313155</v>
      </c>
      <c r="J116" s="7">
        <f t="shared" ref="J116" si="34">J115-J114</f>
        <v>970092.51761398138</v>
      </c>
      <c r="K116" s="7">
        <f t="shared" ref="K116" si="35">K115-K114</f>
        <v>964961.54823925497</v>
      </c>
      <c r="L116" s="7">
        <f t="shared" ref="L116" si="36">L115-L114</f>
        <v>959787.82078640594</v>
      </c>
      <c r="M116" s="7">
        <f t="shared" ref="M116" si="37">M115-M114</f>
        <v>954570.97893811646</v>
      </c>
      <c r="N116" s="7">
        <f t="shared" ref="N116" si="38">N115-N114</f>
        <v>949310.66340775788</v>
      </c>
      <c r="O116" s="7">
        <f t="shared" ref="O116" si="39">O115-O114</f>
        <v>944006.51191464637</v>
      </c>
      <c r="P116" s="7">
        <f t="shared" ref="P116" si="40">P115-P114</f>
        <v>938658.15915909223</v>
      </c>
      <c r="Q116" s="7">
        <f t="shared" ref="Q116" si="41">Q115-Q114</f>
        <v>933265.23679724184</v>
      </c>
      <c r="R116" s="7">
        <f t="shared" ref="R116" si="42">R115-R114</f>
        <v>927827.37341570936</v>
      </c>
      <c r="S116" s="7">
        <f t="shared" ref="S116" si="43">S115-S114</f>
        <v>922344.19450599735</v>
      </c>
      <c r="T116" s="7">
        <f t="shared" ref="T116" si="44">T115-T114</f>
        <v>916815.32243870443</v>
      </c>
      <c r="U116" s="7">
        <f t="shared" ref="U116" si="45">U115-U114</f>
        <v>911240.37643751747</v>
      </c>
      <c r="V116" s="7">
        <f t="shared" ref="V116" si="46">V115-V114</f>
        <v>905618.97255298728</v>
      </c>
      <c r="W116" s="7">
        <f t="shared" ref="W116" si="47">W115-W114</f>
        <v>899950.72363608598</v>
      </c>
      <c r="X116" s="7">
        <f t="shared" ref="X116" si="48">X115-X114</f>
        <v>894235.23931154388</v>
      </c>
      <c r="Y116" s="7">
        <f t="shared" ref="Y116" si="49">Y115-Y114</f>
        <v>888472.12595096382</v>
      </c>
      <c r="Z116" s="7">
        <f t="shared" ref="Z116" si="50">Z115-Z114</f>
        <v>882660.98664571228</v>
      </c>
      <c r="AA116" s="7">
        <f t="shared" ref="AA116" si="51">AA115-AA114</f>
        <v>876801.42117958365</v>
      </c>
      <c r="AB116" s="7">
        <f t="shared" ref="AB116" si="52">AB115-AB114</f>
        <v>870893.02600123733</v>
      </c>
      <c r="AC116" s="7">
        <f t="shared" ref="AC116" si="53">AC115-AC114</f>
        <v>864935.39419640473</v>
      </c>
      <c r="AD116" s="7">
        <f t="shared" ref="AD116" si="54">AD115-AD114</f>
        <v>858928.11545986519</v>
      </c>
      <c r="AE116" s="7">
        <f t="shared" ref="AE116" si="55">AE115-AE114</f>
        <v>852870.77606718789</v>
      </c>
      <c r="AF116" s="7">
        <f t="shared" ref="AF116" si="56">AF115-AF114</f>
        <v>846762.95884623821</v>
      </c>
      <c r="AG116" s="7">
        <f t="shared" ref="AG116" si="57">AG115-AG114</f>
        <v>840604.24314844736</v>
      </c>
      <c r="AH116" s="7">
        <f t="shared" ref="AH116" si="58">AH115-AH114</f>
        <v>834394.20481984154</v>
      </c>
      <c r="AI116" s="7">
        <f t="shared" ref="AI116" si="59">AI115-AI114</f>
        <v>828132.41617183073</v>
      </c>
      <c r="AJ116" s="7">
        <f t="shared" ref="AJ116" si="60">AJ115-AJ114</f>
        <v>821818.44595175306</v>
      </c>
      <c r="AK116" s="7">
        <f t="shared" ref="AK116" si="61">AK115-AK114</f>
        <v>815451.85931317485</v>
      </c>
      <c r="AL116" s="7">
        <f t="shared" ref="AL116" si="62">AL115-AL114</f>
        <v>809032.21778594179</v>
      </c>
      <c r="AM116" s="7">
        <f t="shared" ref="AM116" si="63">AM115-AM114</f>
        <v>802559.07924598176</v>
      </c>
      <c r="AN116" s="7">
        <f>AN115-AN114</f>
        <v>796031.99788485537</v>
      </c>
    </row>
    <row r="118" spans="2:61" x14ac:dyDescent="0.3">
      <c r="C118" s="3" t="s">
        <v>10</v>
      </c>
    </row>
    <row r="119" spans="2:61" x14ac:dyDescent="0.3">
      <c r="C119" s="4" t="s">
        <v>7</v>
      </c>
      <c r="D119" s="11">
        <v>43193</v>
      </c>
      <c r="E119" s="11">
        <v>43223</v>
      </c>
      <c r="F119" s="11">
        <v>43254</v>
      </c>
      <c r="G119" s="11">
        <v>43284</v>
      </c>
      <c r="H119" s="11">
        <v>43315</v>
      </c>
      <c r="I119" s="11">
        <v>43346</v>
      </c>
      <c r="J119" s="11">
        <v>43376</v>
      </c>
      <c r="K119" s="11">
        <v>43407</v>
      </c>
      <c r="L119" s="11">
        <v>43437</v>
      </c>
      <c r="M119" s="11">
        <v>43468</v>
      </c>
      <c r="N119" s="11">
        <v>43499</v>
      </c>
      <c r="O119" s="11">
        <v>43527</v>
      </c>
      <c r="P119" s="11">
        <v>43558</v>
      </c>
      <c r="Q119" s="11">
        <v>43588</v>
      </c>
      <c r="R119" s="11">
        <v>43619</v>
      </c>
      <c r="S119" s="11">
        <v>43649</v>
      </c>
      <c r="T119" s="11">
        <v>43680</v>
      </c>
      <c r="U119" s="11">
        <v>43711</v>
      </c>
      <c r="V119" s="11">
        <v>43741</v>
      </c>
      <c r="W119" s="11">
        <v>43772</v>
      </c>
      <c r="X119" s="11">
        <v>43802</v>
      </c>
      <c r="Y119" s="11">
        <v>43833</v>
      </c>
      <c r="Z119" s="11">
        <v>43864</v>
      </c>
      <c r="AA119" s="11">
        <v>43893</v>
      </c>
      <c r="AB119" s="11">
        <v>43924</v>
      </c>
      <c r="AC119" s="11">
        <v>43954</v>
      </c>
      <c r="AD119" s="11">
        <v>43985</v>
      </c>
      <c r="AE119" s="11">
        <v>44015</v>
      </c>
      <c r="AF119" s="11">
        <v>44046</v>
      </c>
      <c r="AG119" s="11">
        <v>44077</v>
      </c>
      <c r="AH119" s="11">
        <v>44107</v>
      </c>
      <c r="AI119" s="11">
        <v>44138</v>
      </c>
      <c r="AJ119" s="11">
        <v>44168</v>
      </c>
      <c r="AK119" s="11">
        <v>44199</v>
      </c>
      <c r="AL119" s="11">
        <v>44230</v>
      </c>
      <c r="AM119" s="11">
        <v>44258</v>
      </c>
      <c r="AN119" s="11">
        <v>44289</v>
      </c>
    </row>
    <row r="120" spans="2:61" x14ac:dyDescent="0.3">
      <c r="C120" s="6" t="s">
        <v>13</v>
      </c>
      <c r="D120" s="4" t="s">
        <v>9</v>
      </c>
      <c r="E120" s="21">
        <f>$D$106*E115</f>
        <v>8333.3333333333339</v>
      </c>
      <c r="F120" s="21">
        <f t="shared" ref="F120:AM120" si="64">$D$106*F115</f>
        <v>8292.652163709643</v>
      </c>
      <c r="G120" s="21">
        <f t="shared" si="64"/>
        <v>8251.6319843390884</v>
      </c>
      <c r="H120" s="21">
        <f t="shared" si="64"/>
        <v>8210.2699701404454</v>
      </c>
      <c r="I120" s="21">
        <f t="shared" si="64"/>
        <v>8168.563272490147</v>
      </c>
      <c r="J120" s="21">
        <f t="shared" si="64"/>
        <v>8126.5090190260962</v>
      </c>
      <c r="K120" s="21">
        <f t="shared" si="64"/>
        <v>8084.104313449845</v>
      </c>
      <c r="L120" s="21">
        <f t="shared" si="64"/>
        <v>8041.3462353271243</v>
      </c>
      <c r="M120" s="21">
        <f t="shared" si="64"/>
        <v>7998.2318398867164</v>
      </c>
      <c r="N120" s="21">
        <f t="shared" si="64"/>
        <v>7954.7581578176369</v>
      </c>
      <c r="O120" s="21">
        <f t="shared" si="64"/>
        <v>7910.9221950646488</v>
      </c>
      <c r="P120" s="21">
        <f t="shared" si="64"/>
        <v>7866.7209326220527</v>
      </c>
      <c r="Q120" s="21">
        <f t="shared" si="64"/>
        <v>7822.1513263257684</v>
      </c>
      <c r="R120" s="21">
        <f t="shared" si="64"/>
        <v>7777.2103066436821</v>
      </c>
      <c r="S120" s="21">
        <f t="shared" si="64"/>
        <v>7731.8947784642442</v>
      </c>
      <c r="T120" s="21">
        <f t="shared" si="64"/>
        <v>7686.2016208833111</v>
      </c>
      <c r="U120" s="21">
        <f t="shared" si="64"/>
        <v>7640.1276869892035</v>
      </c>
      <c r="V120" s="21">
        <f t="shared" si="64"/>
        <v>7593.6698036459784</v>
      </c>
      <c r="W120" s="21">
        <f t="shared" si="64"/>
        <v>7546.8247712748935</v>
      </c>
      <c r="X120" s="21">
        <f t="shared" si="64"/>
        <v>7499.5893636340497</v>
      </c>
      <c r="Y120" s="21">
        <f t="shared" si="64"/>
        <v>7451.960327596199</v>
      </c>
      <c r="Z120" s="21">
        <f t="shared" si="64"/>
        <v>7403.9343829246982</v>
      </c>
      <c r="AA120" s="21">
        <f t="shared" si="64"/>
        <v>7355.5082220476024</v>
      </c>
      <c r="AB120" s="21">
        <f t="shared" si="64"/>
        <v>7306.6785098298633</v>
      </c>
      <c r="AC120" s="21">
        <f t="shared" si="64"/>
        <v>7257.4418833436439</v>
      </c>
      <c r="AD120" s="21">
        <f t="shared" si="64"/>
        <v>7207.7949516367062</v>
      </c>
      <c r="AE120" s="21">
        <f t="shared" si="64"/>
        <v>7157.7342954988762</v>
      </c>
      <c r="AF120" s="21">
        <f t="shared" si="64"/>
        <v>7107.2564672265653</v>
      </c>
      <c r="AG120" s="21">
        <f t="shared" si="64"/>
        <v>7056.3579903853179</v>
      </c>
      <c r="AH120" s="21">
        <f t="shared" si="64"/>
        <v>7005.0353595703946</v>
      </c>
      <c r="AI120" s="21">
        <f t="shared" si="64"/>
        <v>6953.2850401653459</v>
      </c>
      <c r="AJ120" s="21">
        <f t="shared" si="64"/>
        <v>6901.1034680985895</v>
      </c>
      <c r="AK120" s="21">
        <f t="shared" si="64"/>
        <v>6848.4870495979421</v>
      </c>
      <c r="AL120" s="21">
        <f t="shared" si="64"/>
        <v>6795.4321609431236</v>
      </c>
      <c r="AM120" s="21">
        <f t="shared" si="64"/>
        <v>6741.935148216181</v>
      </c>
      <c r="AN120" s="21">
        <f>$D$106*AN115</f>
        <v>6687.9923270498475</v>
      </c>
    </row>
    <row r="121" spans="2:61" x14ac:dyDescent="0.3">
      <c r="C121" s="31"/>
      <c r="D121" s="2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3" spans="2:61" x14ac:dyDescent="0.3">
      <c r="B123" s="30" t="s">
        <v>47</v>
      </c>
      <c r="C123" s="3" t="s">
        <v>11</v>
      </c>
    </row>
    <row r="124" spans="2:61" x14ac:dyDescent="0.3">
      <c r="C124" s="4" t="s">
        <v>7</v>
      </c>
      <c r="D124" s="11">
        <v>44289</v>
      </c>
      <c r="E124" s="11">
        <v>44319</v>
      </c>
      <c r="F124" s="11">
        <v>44350</v>
      </c>
      <c r="G124" s="11">
        <v>44380</v>
      </c>
      <c r="H124" s="11">
        <v>44411</v>
      </c>
      <c r="I124" s="11">
        <v>44442</v>
      </c>
      <c r="J124" s="11">
        <v>44472</v>
      </c>
      <c r="K124" s="11">
        <v>44503</v>
      </c>
      <c r="L124" s="11">
        <v>44533</v>
      </c>
      <c r="M124" s="11">
        <v>44564</v>
      </c>
      <c r="N124" s="11">
        <v>44595</v>
      </c>
      <c r="O124" s="11">
        <v>44623</v>
      </c>
      <c r="P124" s="11">
        <v>44654</v>
      </c>
      <c r="Q124" s="11">
        <v>44684</v>
      </c>
      <c r="R124" s="11">
        <v>44715</v>
      </c>
      <c r="S124" s="11">
        <v>44745</v>
      </c>
      <c r="T124" s="11">
        <v>44776</v>
      </c>
      <c r="U124" s="11">
        <v>44807</v>
      </c>
      <c r="V124" s="11">
        <v>44837</v>
      </c>
      <c r="W124" s="11">
        <v>44868</v>
      </c>
      <c r="X124" s="11">
        <v>44898</v>
      </c>
      <c r="Y124" s="11">
        <v>44929</v>
      </c>
      <c r="Z124" s="11">
        <v>44960</v>
      </c>
      <c r="AA124" s="11">
        <v>44988</v>
      </c>
      <c r="AB124" s="11">
        <v>45019</v>
      </c>
      <c r="AC124" s="11">
        <v>45049</v>
      </c>
      <c r="AD124" s="11">
        <v>45080</v>
      </c>
      <c r="AE124" s="11">
        <v>45110</v>
      </c>
      <c r="AF124" s="11">
        <v>45141</v>
      </c>
      <c r="AG124" s="11">
        <v>45172</v>
      </c>
      <c r="AH124" s="11">
        <v>45202</v>
      </c>
      <c r="AI124" s="11">
        <v>45233</v>
      </c>
      <c r="AJ124" s="11">
        <v>45263</v>
      </c>
      <c r="AK124" s="11">
        <v>45294</v>
      </c>
      <c r="AL124" s="11">
        <v>45325</v>
      </c>
      <c r="AM124" s="11">
        <v>45354</v>
      </c>
      <c r="AN124" s="11">
        <v>45385</v>
      </c>
      <c r="AO124" s="11">
        <v>45415</v>
      </c>
      <c r="AP124" s="11">
        <v>45446</v>
      </c>
      <c r="AQ124" s="11">
        <v>45476</v>
      </c>
      <c r="AR124" s="11">
        <v>45507</v>
      </c>
      <c r="AS124" s="11">
        <v>45538</v>
      </c>
      <c r="AT124" s="11">
        <v>45568</v>
      </c>
      <c r="AU124" s="11">
        <v>45599</v>
      </c>
      <c r="AV124" s="11">
        <v>45629</v>
      </c>
      <c r="AW124" s="11">
        <v>45660</v>
      </c>
      <c r="AX124" s="11">
        <v>45691</v>
      </c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</row>
    <row r="125" spans="2:61" x14ac:dyDescent="0.3">
      <c r="C125" s="10" t="s">
        <v>18</v>
      </c>
      <c r="D125" s="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</row>
    <row r="126" spans="2:61" x14ac:dyDescent="0.3">
      <c r="C126" s="4" t="s">
        <v>17</v>
      </c>
      <c r="D126" s="7">
        <v>300000</v>
      </c>
      <c r="E126" s="7">
        <f>$D$109-E132</f>
        <v>9081.4737058024057</v>
      </c>
      <c r="F126" s="7">
        <f t="shared" ref="F126:AW126" si="65">$D$109-F132</f>
        <v>9157.1526533507586</v>
      </c>
      <c r="G126" s="7">
        <f t="shared" si="65"/>
        <v>9233.462258795349</v>
      </c>
      <c r="H126" s="7">
        <f t="shared" si="65"/>
        <v>9310.4077776186441</v>
      </c>
      <c r="I126" s="7">
        <f t="shared" si="65"/>
        <v>9387.9945090987985</v>
      </c>
      <c r="J126" s="7">
        <f t="shared" si="65"/>
        <v>9466.2277966746224</v>
      </c>
      <c r="K126" s="7">
        <f t="shared" si="65"/>
        <v>9545.1130283135772</v>
      </c>
      <c r="L126" s="7">
        <f t="shared" si="65"/>
        <v>9624.6556368828569</v>
      </c>
      <c r="M126" s="7">
        <f t="shared" si="65"/>
        <v>9704.8611005235471</v>
      </c>
      <c r="N126" s="7">
        <f t="shared" si="65"/>
        <v>9785.73494302791</v>
      </c>
      <c r="O126" s="7">
        <f t="shared" si="65"/>
        <v>9867.2827342198107</v>
      </c>
      <c r="P126" s="7">
        <f t="shared" si="65"/>
        <v>9949.5100903383081</v>
      </c>
      <c r="Q126" s="7">
        <f t="shared" si="65"/>
        <v>10032.422674424461</v>
      </c>
      <c r="R126" s="7">
        <f t="shared" si="65"/>
        <v>10116.026196711331</v>
      </c>
      <c r="S126" s="7">
        <f t="shared" si="65"/>
        <v>10200.326415017258</v>
      </c>
      <c r="T126" s="7">
        <f t="shared" si="65"/>
        <v>10285.329135142403</v>
      </c>
      <c r="U126" s="7">
        <f t="shared" si="65"/>
        <v>10371.04021126859</v>
      </c>
      <c r="V126" s="7">
        <f t="shared" si="65"/>
        <v>10457.465546362495</v>
      </c>
      <c r="W126" s="7">
        <f t="shared" si="65"/>
        <v>10544.611092582181</v>
      </c>
      <c r="X126" s="7">
        <f t="shared" si="65"/>
        <v>10632.482851687033</v>
      </c>
      <c r="Y126" s="7">
        <f t="shared" si="65"/>
        <v>10721.086875451092</v>
      </c>
      <c r="Z126" s="7">
        <f t="shared" si="65"/>
        <v>10810.429266079851</v>
      </c>
      <c r="AA126" s="7">
        <f t="shared" si="65"/>
        <v>10900.516176630517</v>
      </c>
      <c r="AB126" s="7">
        <f t="shared" si="65"/>
        <v>10991.353811435771</v>
      </c>
      <c r="AC126" s="7">
        <f t="shared" si="65"/>
        <v>11082.948426531069</v>
      </c>
      <c r="AD126" s="7">
        <f t="shared" si="65"/>
        <v>11175.306330085496</v>
      </c>
      <c r="AE126" s="7">
        <f t="shared" si="65"/>
        <v>11268.433882836207</v>
      </c>
      <c r="AF126" s="7">
        <f t="shared" si="65"/>
        <v>11362.337498526509</v>
      </c>
      <c r="AG126" s="7">
        <f t="shared" si="65"/>
        <v>11457.023644347562</v>
      </c>
      <c r="AH126" s="7">
        <f t="shared" si="65"/>
        <v>11552.498841383793</v>
      </c>
      <c r="AI126" s="7">
        <f t="shared" si="65"/>
        <v>11648.769665061991</v>
      </c>
      <c r="AJ126" s="7">
        <f t="shared" si="65"/>
        <v>11745.842745604174</v>
      </c>
      <c r="AK126" s="7">
        <f t="shared" si="65"/>
        <v>11843.72476848421</v>
      </c>
      <c r="AL126" s="7">
        <f t="shared" si="65"/>
        <v>11942.422474888244</v>
      </c>
      <c r="AM126" s="7">
        <f t="shared" si="65"/>
        <v>12041.942662178979</v>
      </c>
      <c r="AN126" s="7">
        <f t="shared" si="65"/>
        <v>12142.292184363803</v>
      </c>
      <c r="AO126" s="7">
        <f t="shared" si="65"/>
        <v>12243.477952566836</v>
      </c>
      <c r="AP126" s="7">
        <f t="shared" si="65"/>
        <v>12345.506935504893</v>
      </c>
      <c r="AQ126" s="7">
        <f t="shared" si="65"/>
        <v>12448.386159967433</v>
      </c>
      <c r="AR126" s="7">
        <f t="shared" si="65"/>
        <v>12552.122711300495</v>
      </c>
      <c r="AS126" s="7">
        <f t="shared" si="65"/>
        <v>12656.723733894667</v>
      </c>
      <c r="AT126" s="7">
        <f t="shared" si="65"/>
        <v>12762.196431677123</v>
      </c>
      <c r="AU126" s="7">
        <f t="shared" si="65"/>
        <v>12868.548068607764</v>
      </c>
      <c r="AV126" s="7">
        <f t="shared" si="65"/>
        <v>12975.785969179497</v>
      </c>
      <c r="AW126" s="7">
        <f t="shared" si="65"/>
        <v>13083.917518922659</v>
      </c>
      <c r="AX126" s="7">
        <f>AW128</f>
        <v>2654.8227915023872</v>
      </c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 spans="2:61" x14ac:dyDescent="0.3">
      <c r="C127" s="10" t="s">
        <v>27</v>
      </c>
      <c r="D127" s="7">
        <f>AN116</f>
        <v>796031.99788485537</v>
      </c>
      <c r="E127" s="7">
        <f>D128</f>
        <v>496031.99788485537</v>
      </c>
      <c r="F127" s="7">
        <f>E128</f>
        <v>486950.52417905297</v>
      </c>
      <c r="G127" s="7">
        <f t="shared" ref="G127:AX127" si="66">F128</f>
        <v>477793.37152570218</v>
      </c>
      <c r="H127" s="7">
        <f t="shared" si="66"/>
        <v>468559.90926690685</v>
      </c>
      <c r="I127" s="7">
        <f t="shared" si="66"/>
        <v>459249.50148928823</v>
      </c>
      <c r="J127" s="7">
        <f t="shared" si="66"/>
        <v>449861.50698018941</v>
      </c>
      <c r="K127" s="7">
        <f t="shared" si="66"/>
        <v>440395.27918351477</v>
      </c>
      <c r="L127" s="7">
        <f t="shared" si="66"/>
        <v>430850.16615520121</v>
      </c>
      <c r="M127" s="7">
        <f t="shared" si="66"/>
        <v>421225.51051831833</v>
      </c>
      <c r="N127" s="7">
        <f t="shared" si="66"/>
        <v>411520.64941779478</v>
      </c>
      <c r="O127" s="7">
        <f t="shared" si="66"/>
        <v>401734.91447476688</v>
      </c>
      <c r="P127" s="7">
        <f t="shared" si="66"/>
        <v>391867.63174054708</v>
      </c>
      <c r="Q127" s="7">
        <f t="shared" si="66"/>
        <v>381918.12165020878</v>
      </c>
      <c r="R127" s="7">
        <f t="shared" si="66"/>
        <v>371885.6989757843</v>
      </c>
      <c r="S127" s="7">
        <f t="shared" si="66"/>
        <v>361769.67277907295</v>
      </c>
      <c r="T127" s="7">
        <f t="shared" si="66"/>
        <v>351569.3463640557</v>
      </c>
      <c r="U127" s="7">
        <f t="shared" si="66"/>
        <v>341284.01722891332</v>
      </c>
      <c r="V127" s="7">
        <f t="shared" si="66"/>
        <v>330912.97701764473</v>
      </c>
      <c r="W127" s="7">
        <f t="shared" si="66"/>
        <v>320455.51147128223</v>
      </c>
      <c r="X127" s="7">
        <f t="shared" si="66"/>
        <v>309910.90037870005</v>
      </c>
      <c r="Y127" s="7">
        <f t="shared" si="66"/>
        <v>299278.41752701299</v>
      </c>
      <c r="Z127" s="7">
        <f t="shared" si="66"/>
        <v>288557.3306515619</v>
      </c>
      <c r="AA127" s="7">
        <f t="shared" si="66"/>
        <v>277746.90138548205</v>
      </c>
      <c r="AB127" s="7">
        <f t="shared" si="66"/>
        <v>266846.38520885154</v>
      </c>
      <c r="AC127" s="7">
        <f t="shared" si="66"/>
        <v>255855.03139741576</v>
      </c>
      <c r="AD127" s="7">
        <f t="shared" si="66"/>
        <v>244772.08297088469</v>
      </c>
      <c r="AE127" s="7">
        <f t="shared" si="66"/>
        <v>233596.77664079919</v>
      </c>
      <c r="AF127" s="7">
        <f t="shared" si="66"/>
        <v>222328.34275796299</v>
      </c>
      <c r="AG127" s="7">
        <f t="shared" si="66"/>
        <v>210966.0052594365</v>
      </c>
      <c r="AH127" s="7">
        <f t="shared" si="66"/>
        <v>199508.98161508894</v>
      </c>
      <c r="AI127" s="7">
        <f t="shared" si="66"/>
        <v>187956.48277370515</v>
      </c>
      <c r="AJ127" s="7">
        <f t="shared" si="66"/>
        <v>176307.71310864316</v>
      </c>
      <c r="AK127" s="7">
        <f t="shared" si="66"/>
        <v>164561.87036303899</v>
      </c>
      <c r="AL127" s="7">
        <f t="shared" si="66"/>
        <v>152718.14559455478</v>
      </c>
      <c r="AM127" s="7">
        <f t="shared" si="66"/>
        <v>140775.72311966654</v>
      </c>
      <c r="AN127" s="7">
        <f t="shared" si="66"/>
        <v>128733.78045748756</v>
      </c>
      <c r="AO127" s="7">
        <f t="shared" si="66"/>
        <v>116591.48827312376</v>
      </c>
      <c r="AP127" s="7">
        <f t="shared" si="66"/>
        <v>104348.01032055692</v>
      </c>
      <c r="AQ127" s="7">
        <f t="shared" si="66"/>
        <v>92002.503385052027</v>
      </c>
      <c r="AR127" s="7">
        <f t="shared" si="66"/>
        <v>79554.117225084599</v>
      </c>
      <c r="AS127" s="7">
        <f t="shared" si="66"/>
        <v>67001.994513784099</v>
      </c>
      <c r="AT127" s="7">
        <f t="shared" si="66"/>
        <v>54345.270779889433</v>
      </c>
      <c r="AU127" s="7">
        <f t="shared" si="66"/>
        <v>41583.074348212307</v>
      </c>
      <c r="AV127" s="7">
        <f t="shared" si="66"/>
        <v>28714.526279604543</v>
      </c>
      <c r="AW127" s="7">
        <f t="shared" si="66"/>
        <v>15738.740310425046</v>
      </c>
      <c r="AX127" s="7">
        <f t="shared" si="66"/>
        <v>2654.8227915023872</v>
      </c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 spans="2:61" x14ac:dyDescent="0.3">
      <c r="C128" s="10" t="s">
        <v>26</v>
      </c>
      <c r="D128" s="7">
        <f>D127-D126</f>
        <v>496031.99788485537</v>
      </c>
      <c r="E128" s="7">
        <f>E127-E126</f>
        <v>486950.52417905297</v>
      </c>
      <c r="F128" s="7">
        <f>F127-F126</f>
        <v>477793.37152570218</v>
      </c>
      <c r="G128" s="7">
        <f t="shared" ref="G128:AW128" si="67">G127-G126</f>
        <v>468559.90926690685</v>
      </c>
      <c r="H128" s="7">
        <f t="shared" si="67"/>
        <v>459249.50148928823</v>
      </c>
      <c r="I128" s="7">
        <f t="shared" si="67"/>
        <v>449861.50698018941</v>
      </c>
      <c r="J128" s="7">
        <f t="shared" si="67"/>
        <v>440395.27918351477</v>
      </c>
      <c r="K128" s="7">
        <f t="shared" si="67"/>
        <v>430850.16615520121</v>
      </c>
      <c r="L128" s="7">
        <f t="shared" si="67"/>
        <v>421225.51051831833</v>
      </c>
      <c r="M128" s="7">
        <f t="shared" si="67"/>
        <v>411520.64941779478</v>
      </c>
      <c r="N128" s="7">
        <f t="shared" si="67"/>
        <v>401734.91447476688</v>
      </c>
      <c r="O128" s="7">
        <f t="shared" si="67"/>
        <v>391867.63174054708</v>
      </c>
      <c r="P128" s="7">
        <f t="shared" si="67"/>
        <v>381918.12165020878</v>
      </c>
      <c r="Q128" s="7">
        <f t="shared" si="67"/>
        <v>371885.6989757843</v>
      </c>
      <c r="R128" s="7">
        <f t="shared" si="67"/>
        <v>361769.67277907295</v>
      </c>
      <c r="S128" s="7">
        <f t="shared" si="67"/>
        <v>351569.3463640557</v>
      </c>
      <c r="T128" s="7">
        <f t="shared" si="67"/>
        <v>341284.01722891332</v>
      </c>
      <c r="U128" s="7">
        <f t="shared" si="67"/>
        <v>330912.97701764473</v>
      </c>
      <c r="V128" s="7">
        <f t="shared" si="67"/>
        <v>320455.51147128223</v>
      </c>
      <c r="W128" s="7">
        <f t="shared" si="67"/>
        <v>309910.90037870005</v>
      </c>
      <c r="X128" s="7">
        <f t="shared" si="67"/>
        <v>299278.41752701299</v>
      </c>
      <c r="Y128" s="7">
        <f t="shared" si="67"/>
        <v>288557.3306515619</v>
      </c>
      <c r="Z128" s="7">
        <f t="shared" si="67"/>
        <v>277746.90138548205</v>
      </c>
      <c r="AA128" s="7">
        <f t="shared" si="67"/>
        <v>266846.38520885154</v>
      </c>
      <c r="AB128" s="7">
        <f t="shared" si="67"/>
        <v>255855.03139741576</v>
      </c>
      <c r="AC128" s="7">
        <f t="shared" si="67"/>
        <v>244772.08297088469</v>
      </c>
      <c r="AD128" s="7">
        <f t="shared" si="67"/>
        <v>233596.77664079919</v>
      </c>
      <c r="AE128" s="7">
        <f t="shared" si="67"/>
        <v>222328.34275796299</v>
      </c>
      <c r="AF128" s="7">
        <f t="shared" si="67"/>
        <v>210966.0052594365</v>
      </c>
      <c r="AG128" s="7">
        <f t="shared" si="67"/>
        <v>199508.98161508894</v>
      </c>
      <c r="AH128" s="7">
        <f t="shared" si="67"/>
        <v>187956.48277370515</v>
      </c>
      <c r="AI128" s="7">
        <f t="shared" si="67"/>
        <v>176307.71310864316</v>
      </c>
      <c r="AJ128" s="7">
        <f t="shared" si="67"/>
        <v>164561.87036303899</v>
      </c>
      <c r="AK128" s="7">
        <f t="shared" si="67"/>
        <v>152718.14559455478</v>
      </c>
      <c r="AL128" s="7">
        <f t="shared" si="67"/>
        <v>140775.72311966654</v>
      </c>
      <c r="AM128" s="7">
        <f t="shared" si="67"/>
        <v>128733.78045748756</v>
      </c>
      <c r="AN128" s="7">
        <f t="shared" si="67"/>
        <v>116591.48827312376</v>
      </c>
      <c r="AO128" s="7">
        <f t="shared" si="67"/>
        <v>104348.01032055692</v>
      </c>
      <c r="AP128" s="7">
        <f t="shared" si="67"/>
        <v>92002.503385052027</v>
      </c>
      <c r="AQ128" s="7">
        <f t="shared" si="67"/>
        <v>79554.117225084599</v>
      </c>
      <c r="AR128" s="7">
        <f t="shared" si="67"/>
        <v>67001.994513784099</v>
      </c>
      <c r="AS128" s="7">
        <f t="shared" si="67"/>
        <v>54345.270779889433</v>
      </c>
      <c r="AT128" s="7">
        <f t="shared" si="67"/>
        <v>41583.074348212307</v>
      </c>
      <c r="AU128" s="7">
        <f t="shared" si="67"/>
        <v>28714.526279604543</v>
      </c>
      <c r="AV128" s="7">
        <f t="shared" si="67"/>
        <v>15738.740310425046</v>
      </c>
      <c r="AW128" s="7">
        <f t="shared" si="67"/>
        <v>2654.8227915023872</v>
      </c>
      <c r="AX128" s="7">
        <v>0</v>
      </c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 spans="1:61" x14ac:dyDescent="0.3"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</row>
    <row r="130" spans="1:61" x14ac:dyDescent="0.3">
      <c r="C130" s="3" t="s">
        <v>10</v>
      </c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</row>
    <row r="131" spans="1:61" x14ac:dyDescent="0.3">
      <c r="C131" s="4" t="s">
        <v>7</v>
      </c>
      <c r="D131" s="11">
        <v>44289</v>
      </c>
      <c r="E131" s="11">
        <v>44319</v>
      </c>
      <c r="F131" s="11">
        <v>44350</v>
      </c>
      <c r="G131" s="11">
        <v>44380</v>
      </c>
      <c r="H131" s="11">
        <v>44411</v>
      </c>
      <c r="I131" s="11">
        <v>44442</v>
      </c>
      <c r="J131" s="11">
        <v>44472</v>
      </c>
      <c r="K131" s="11">
        <v>44503</v>
      </c>
      <c r="L131" s="11">
        <v>44533</v>
      </c>
      <c r="M131" s="11">
        <v>44564</v>
      </c>
      <c r="N131" s="11">
        <v>44595</v>
      </c>
      <c r="O131" s="11">
        <v>44623</v>
      </c>
      <c r="P131" s="11">
        <v>44654</v>
      </c>
      <c r="Q131" s="11">
        <v>44684</v>
      </c>
      <c r="R131" s="11">
        <v>44715</v>
      </c>
      <c r="S131" s="11">
        <v>44745</v>
      </c>
      <c r="T131" s="11">
        <v>44776</v>
      </c>
      <c r="U131" s="11">
        <v>44807</v>
      </c>
      <c r="V131" s="11">
        <v>44837</v>
      </c>
      <c r="W131" s="11">
        <v>44868</v>
      </c>
      <c r="X131" s="11">
        <v>44898</v>
      </c>
      <c r="Y131" s="11">
        <v>44929</v>
      </c>
      <c r="Z131" s="11">
        <v>44960</v>
      </c>
      <c r="AA131" s="11">
        <v>44988</v>
      </c>
      <c r="AB131" s="11">
        <v>45019</v>
      </c>
      <c r="AC131" s="11">
        <v>45049</v>
      </c>
      <c r="AD131" s="11">
        <v>45080</v>
      </c>
      <c r="AE131" s="11">
        <v>45110</v>
      </c>
      <c r="AF131" s="11">
        <v>45141</v>
      </c>
      <c r="AG131" s="11">
        <v>45172</v>
      </c>
      <c r="AH131" s="11">
        <v>45202</v>
      </c>
      <c r="AI131" s="11">
        <v>45233</v>
      </c>
      <c r="AJ131" s="11">
        <v>45263</v>
      </c>
      <c r="AK131" s="11">
        <v>45294</v>
      </c>
      <c r="AL131" s="11">
        <v>45325</v>
      </c>
      <c r="AM131" s="11">
        <v>45354</v>
      </c>
      <c r="AN131" s="11">
        <v>45385</v>
      </c>
      <c r="AO131" s="11">
        <v>45415</v>
      </c>
      <c r="AP131" s="11">
        <v>45446</v>
      </c>
      <c r="AQ131" s="11">
        <v>45476</v>
      </c>
      <c r="AR131" s="11">
        <v>45507</v>
      </c>
      <c r="AS131" s="11">
        <v>45538</v>
      </c>
      <c r="AT131" s="11">
        <v>45568</v>
      </c>
      <c r="AU131" s="11">
        <v>45599</v>
      </c>
      <c r="AV131" s="11">
        <v>45629</v>
      </c>
      <c r="AW131" s="11">
        <v>45660</v>
      </c>
      <c r="AX131" s="11">
        <v>45691</v>
      </c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</row>
    <row r="132" spans="1:61" x14ac:dyDescent="0.3">
      <c r="C132" s="6" t="s">
        <v>13</v>
      </c>
      <c r="D132" s="4" t="s">
        <v>9</v>
      </c>
      <c r="E132" s="21">
        <f>$D$106*E127</f>
        <v>4133.5999823737948</v>
      </c>
      <c r="F132" s="21">
        <f>$D$106*F127</f>
        <v>4057.9210348254414</v>
      </c>
      <c r="G132" s="21">
        <f t="shared" ref="G132:AW132" si="68">$D$106*G127</f>
        <v>3981.6114293808514</v>
      </c>
      <c r="H132" s="21">
        <f t="shared" si="68"/>
        <v>3904.6659105575568</v>
      </c>
      <c r="I132" s="21">
        <f t="shared" si="68"/>
        <v>3827.0791790774019</v>
      </c>
      <c r="J132" s="21">
        <f t="shared" si="68"/>
        <v>3748.8458915015785</v>
      </c>
      <c r="K132" s="21">
        <f t="shared" si="68"/>
        <v>3669.9606598626228</v>
      </c>
      <c r="L132" s="21">
        <f t="shared" si="68"/>
        <v>3590.4180512933435</v>
      </c>
      <c r="M132" s="21">
        <f t="shared" si="68"/>
        <v>3510.2125876526529</v>
      </c>
      <c r="N132" s="21">
        <f t="shared" si="68"/>
        <v>3429.3387451482899</v>
      </c>
      <c r="O132" s="21">
        <f t="shared" si="68"/>
        <v>3347.7909539563907</v>
      </c>
      <c r="P132" s="21">
        <f t="shared" si="68"/>
        <v>3265.5635978378923</v>
      </c>
      <c r="Q132" s="21">
        <f t="shared" si="68"/>
        <v>3182.6510137517398</v>
      </c>
      <c r="R132" s="21">
        <f t="shared" si="68"/>
        <v>3099.0474914648689</v>
      </c>
      <c r="S132" s="21">
        <f t="shared" si="68"/>
        <v>3014.7472731589414</v>
      </c>
      <c r="T132" s="21">
        <f t="shared" si="68"/>
        <v>2929.7445530337973</v>
      </c>
      <c r="U132" s="21">
        <f t="shared" si="68"/>
        <v>2844.0334769076107</v>
      </c>
      <c r="V132" s="21">
        <f t="shared" si="68"/>
        <v>2757.608141813706</v>
      </c>
      <c r="W132" s="21">
        <f t="shared" si="68"/>
        <v>2670.4625955940187</v>
      </c>
      <c r="X132" s="21">
        <f t="shared" si="68"/>
        <v>2582.590836489167</v>
      </c>
      <c r="Y132" s="21">
        <f t="shared" si="68"/>
        <v>2493.9868127251084</v>
      </c>
      <c r="Z132" s="21">
        <f t="shared" si="68"/>
        <v>2404.644422096349</v>
      </c>
      <c r="AA132" s="21">
        <f t="shared" si="68"/>
        <v>2314.5575115456836</v>
      </c>
      <c r="AB132" s="21">
        <f t="shared" si="68"/>
        <v>2223.7198767404293</v>
      </c>
      <c r="AC132" s="21">
        <f t="shared" si="68"/>
        <v>2132.1252616451311</v>
      </c>
      <c r="AD132" s="21">
        <f t="shared" si="68"/>
        <v>2039.7673580907058</v>
      </c>
      <c r="AE132" s="21">
        <f t="shared" si="68"/>
        <v>1946.6398053399932</v>
      </c>
      <c r="AF132" s="21">
        <f t="shared" si="68"/>
        <v>1852.7361896496916</v>
      </c>
      <c r="AG132" s="21">
        <f t="shared" si="68"/>
        <v>1758.0500438286374</v>
      </c>
      <c r="AH132" s="21">
        <f t="shared" si="68"/>
        <v>1662.5748467924077</v>
      </c>
      <c r="AI132" s="21">
        <f t="shared" si="68"/>
        <v>1566.3040231142095</v>
      </c>
      <c r="AJ132" s="21">
        <f t="shared" si="68"/>
        <v>1469.2309425720264</v>
      </c>
      <c r="AK132" s="21">
        <f t="shared" si="68"/>
        <v>1371.3489196919916</v>
      </c>
      <c r="AL132" s="21">
        <f t="shared" si="68"/>
        <v>1272.6512132879566</v>
      </c>
      <c r="AM132" s="21">
        <f t="shared" si="68"/>
        <v>1173.1310259972211</v>
      </c>
      <c r="AN132" s="21">
        <f t="shared" si="68"/>
        <v>1072.7815038123963</v>
      </c>
      <c r="AO132" s="21">
        <f t="shared" si="68"/>
        <v>971.59573560936462</v>
      </c>
      <c r="AP132" s="21">
        <f t="shared" si="68"/>
        <v>869.56675267130765</v>
      </c>
      <c r="AQ132" s="21">
        <f t="shared" si="68"/>
        <v>766.68752820876693</v>
      </c>
      <c r="AR132" s="21">
        <f t="shared" si="68"/>
        <v>662.95097687570501</v>
      </c>
      <c r="AS132" s="21">
        <f t="shared" si="68"/>
        <v>558.34995428153411</v>
      </c>
      <c r="AT132" s="21">
        <f t="shared" si="68"/>
        <v>452.87725649907861</v>
      </c>
      <c r="AU132" s="21">
        <f t="shared" si="68"/>
        <v>346.5256195684359</v>
      </c>
      <c r="AV132" s="21">
        <f t="shared" si="68"/>
        <v>239.28771899670451</v>
      </c>
      <c r="AW132" s="21">
        <f t="shared" si="68"/>
        <v>131.15616925354206</v>
      </c>
      <c r="AX132" s="21">
        <f>$D$106*AX127</f>
        <v>22.123523262519893</v>
      </c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</row>
    <row r="135" spans="1:61" ht="15.6" x14ac:dyDescent="0.3">
      <c r="A135" s="15" t="s">
        <v>48</v>
      </c>
      <c r="C135" t="s">
        <v>63</v>
      </c>
    </row>
    <row r="136" spans="1:61" ht="15.6" x14ac:dyDescent="0.3">
      <c r="A136" s="40"/>
      <c r="C136" t="s">
        <v>64</v>
      </c>
    </row>
    <row r="137" spans="1:61" ht="15.6" x14ac:dyDescent="0.3">
      <c r="A137" s="40"/>
      <c r="C137" t="s">
        <v>65</v>
      </c>
    </row>
    <row r="138" spans="1:61" ht="15.6" x14ac:dyDescent="0.3">
      <c r="A138" s="40"/>
      <c r="C138" t="s">
        <v>66</v>
      </c>
    </row>
    <row r="139" spans="1:61" ht="15.6" x14ac:dyDescent="0.3">
      <c r="A139" s="40"/>
      <c r="C139" t="s">
        <v>71</v>
      </c>
    </row>
    <row r="140" spans="1:61" ht="15.6" x14ac:dyDescent="0.3">
      <c r="A140" s="40"/>
    </row>
    <row r="141" spans="1:61" ht="15.6" x14ac:dyDescent="0.3">
      <c r="A141" s="40"/>
      <c r="B141" s="30" t="s">
        <v>67</v>
      </c>
      <c r="C141" t="s">
        <v>69</v>
      </c>
      <c r="D141" s="41">
        <v>0.1</v>
      </c>
    </row>
    <row r="142" spans="1:61" ht="15.6" x14ac:dyDescent="0.3">
      <c r="A142" s="40"/>
      <c r="C142" t="s">
        <v>76</v>
      </c>
      <c r="D142" s="42">
        <v>3</v>
      </c>
    </row>
    <row r="143" spans="1:61" ht="15.6" x14ac:dyDescent="0.3">
      <c r="A143" s="40"/>
      <c r="C143" t="s">
        <v>73</v>
      </c>
      <c r="D143" s="42" t="s">
        <v>74</v>
      </c>
    </row>
    <row r="144" spans="1:61" ht="15.6" x14ac:dyDescent="0.3">
      <c r="A144" s="40"/>
      <c r="C144" t="s">
        <v>68</v>
      </c>
      <c r="D144">
        <f>(1+D141)^3</f>
        <v>1.3310000000000004</v>
      </c>
    </row>
    <row r="145" spans="1:10" ht="15.6" x14ac:dyDescent="0.3">
      <c r="A145" s="40"/>
    </row>
    <row r="146" spans="1:10" ht="15.6" x14ac:dyDescent="0.3">
      <c r="A146" s="40"/>
      <c r="B146" s="30" t="s">
        <v>70</v>
      </c>
      <c r="C146" t="s">
        <v>68</v>
      </c>
      <c r="D146">
        <f>D144</f>
        <v>1.3310000000000004</v>
      </c>
    </row>
    <row r="147" spans="1:10" ht="15.6" x14ac:dyDescent="0.3">
      <c r="A147" s="40"/>
      <c r="C147" t="s">
        <v>76</v>
      </c>
      <c r="D147" s="42">
        <v>3</v>
      </c>
    </row>
    <row r="148" spans="1:10" ht="15.6" x14ac:dyDescent="0.3">
      <c r="A148" s="40"/>
      <c r="C148" t="s">
        <v>73</v>
      </c>
      <c r="D148" s="42" t="s">
        <v>75</v>
      </c>
    </row>
    <row r="149" spans="1:10" ht="15.6" x14ac:dyDescent="0.3">
      <c r="A149" s="40"/>
      <c r="C149" t="s">
        <v>72</v>
      </c>
      <c r="D149" s="43">
        <f>D146^(1/(D147*12))-1</f>
        <v>7.9741404289037643E-3</v>
      </c>
    </row>
    <row r="150" spans="1:10" ht="15.6" x14ac:dyDescent="0.3">
      <c r="A150" s="40"/>
    </row>
    <row r="152" spans="1:10" ht="15.6" x14ac:dyDescent="0.3">
      <c r="A152" s="15" t="s">
        <v>52</v>
      </c>
    </row>
    <row r="153" spans="1:10" x14ac:dyDescent="0.3">
      <c r="C153" s="4" t="s">
        <v>53</v>
      </c>
      <c r="D153" s="37">
        <v>0.125</v>
      </c>
    </row>
    <row r="154" spans="1:10" x14ac:dyDescent="0.3">
      <c r="C154" s="4" t="s">
        <v>54</v>
      </c>
      <c r="D154" s="16">
        <v>0.1</v>
      </c>
    </row>
    <row r="155" spans="1:10" x14ac:dyDescent="0.3">
      <c r="C155" s="4" t="s">
        <v>56</v>
      </c>
      <c r="D155" s="4">
        <v>3</v>
      </c>
    </row>
    <row r="156" spans="1:10" x14ac:dyDescent="0.3">
      <c r="C156" s="4" t="s">
        <v>55</v>
      </c>
      <c r="D156" s="4" t="s">
        <v>34</v>
      </c>
    </row>
    <row r="157" spans="1:10" x14ac:dyDescent="0.3">
      <c r="C157" s="4" t="s">
        <v>57</v>
      </c>
      <c r="D157" s="4">
        <v>1</v>
      </c>
    </row>
    <row r="160" spans="1:10" x14ac:dyDescent="0.3">
      <c r="C160" s="4" t="s">
        <v>62</v>
      </c>
      <c r="D160" s="4">
        <v>0</v>
      </c>
      <c r="E160" s="4">
        <v>1</v>
      </c>
      <c r="F160" s="4">
        <v>2</v>
      </c>
      <c r="G160" s="4">
        <v>3</v>
      </c>
      <c r="H160" s="4">
        <v>4</v>
      </c>
      <c r="I160" s="4">
        <v>5</v>
      </c>
      <c r="J160" s="4">
        <v>6</v>
      </c>
    </row>
    <row r="161" spans="3:10" x14ac:dyDescent="0.3">
      <c r="C161" s="4" t="s">
        <v>58</v>
      </c>
      <c r="D161" s="4">
        <v>0</v>
      </c>
      <c r="E161" s="4">
        <f>$D$157*$D$154/2</f>
        <v>0.05</v>
      </c>
      <c r="F161" s="4">
        <f t="shared" ref="F161:I161" si="69">$D$157*$D$154/2</f>
        <v>0.05</v>
      </c>
      <c r="G161" s="4">
        <f t="shared" si="69"/>
        <v>0.05</v>
      </c>
      <c r="H161" s="4">
        <f t="shared" si="69"/>
        <v>0.05</v>
      </c>
      <c r="I161" s="4">
        <f t="shared" si="69"/>
        <v>0.05</v>
      </c>
      <c r="J161" s="4">
        <f>$D$157*$D$154/2+1</f>
        <v>1.05</v>
      </c>
    </row>
    <row r="162" spans="3:10" x14ac:dyDescent="0.3">
      <c r="C162" s="4" t="s">
        <v>59</v>
      </c>
      <c r="D162" s="4">
        <f>1/((1+$D$153)^D160)</f>
        <v>1</v>
      </c>
      <c r="E162" s="4">
        <f t="shared" ref="E162:J162" si="70">1/((1+$D$153/2)^E160)</f>
        <v>0.94117647058823528</v>
      </c>
      <c r="F162" s="4">
        <f t="shared" si="70"/>
        <v>0.88581314878892736</v>
      </c>
      <c r="G162" s="4">
        <f t="shared" si="70"/>
        <v>0.83370649297781396</v>
      </c>
      <c r="H162" s="4">
        <f t="shared" si="70"/>
        <v>0.78466493456735431</v>
      </c>
      <c r="I162" s="4">
        <f t="shared" si="70"/>
        <v>0.73850817371045108</v>
      </c>
      <c r="J162" s="4">
        <f t="shared" si="70"/>
        <v>0.69506651643336581</v>
      </c>
    </row>
    <row r="163" spans="3:10" x14ac:dyDescent="0.3">
      <c r="C163" s="4" t="s">
        <v>60</v>
      </c>
      <c r="D163" s="4">
        <f>D162*D161</f>
        <v>0</v>
      </c>
      <c r="E163" s="4">
        <f>E162*E161</f>
        <v>4.7058823529411764E-2</v>
      </c>
      <c r="F163" s="4">
        <f t="shared" ref="F163" si="71">F162*F161</f>
        <v>4.4290657439446372E-2</v>
      </c>
      <c r="G163" s="4">
        <f t="shared" ref="G163" si="72">G162*G161</f>
        <v>4.1685324648890701E-2</v>
      </c>
      <c r="H163" s="4">
        <f t="shared" ref="H163" si="73">H162*H161</f>
        <v>3.923324672836772E-2</v>
      </c>
      <c r="I163" s="4">
        <f t="shared" ref="I163" si="74">I162*I161</f>
        <v>3.6925408685522555E-2</v>
      </c>
      <c r="J163" s="4">
        <f t="shared" ref="J163" si="75">J162*J161</f>
        <v>0.72981984225503416</v>
      </c>
    </row>
    <row r="165" spans="3:10" x14ac:dyDescent="0.3">
      <c r="C165" s="38" t="s">
        <v>61</v>
      </c>
      <c r="D165" s="39">
        <f>SUM(D163:J163)</f>
        <v>0.93901330328667321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2018-12-03T13:08:18Z</dcterms:modified>
</cp:coreProperties>
</file>