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PDF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" l="1"/>
  <c r="C118" i="1"/>
  <c r="B117" i="1"/>
  <c r="B118" i="1"/>
  <c r="C4" i="1"/>
  <c r="C3" i="1"/>
  <c r="B4" i="1"/>
  <c r="B146" i="1" l="1"/>
  <c r="B145" i="1"/>
  <c r="B3" i="1"/>
  <c r="B205" i="1" l="1"/>
  <c r="B206" i="1"/>
  <c r="B207" i="1"/>
  <c r="B208" i="1"/>
  <c r="B209" i="1"/>
  <c r="C205" i="1"/>
  <c r="G205" i="1" s="1"/>
  <c r="C206" i="1"/>
  <c r="G206" i="1" s="1"/>
  <c r="C207" i="1"/>
  <c r="G207" i="1" s="1"/>
  <c r="C208" i="1"/>
  <c r="G208" i="1" s="1"/>
  <c r="C209" i="1"/>
  <c r="G209" i="1" s="1"/>
  <c r="G210" i="1"/>
  <c r="F205" i="1"/>
  <c r="F206" i="1"/>
  <c r="F207" i="1"/>
  <c r="F208" i="1"/>
  <c r="F209" i="1"/>
  <c r="F210" i="1"/>
  <c r="C94" i="1" l="1"/>
  <c r="B94" i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B70" i="1" l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C70" i="1"/>
  <c r="G70" i="1" s="1"/>
  <c r="C71" i="1"/>
  <c r="G71" i="1" s="1"/>
  <c r="C72" i="1"/>
  <c r="G72" i="1" s="1"/>
  <c r="C73" i="1"/>
  <c r="G73" i="1" s="1"/>
  <c r="C74" i="1"/>
  <c r="G74" i="1" s="1"/>
  <c r="G75" i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G94" i="1"/>
  <c r="C95" i="1"/>
  <c r="G95" i="1" s="1"/>
  <c r="C96" i="1"/>
  <c r="G96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9" i="1"/>
  <c r="B120" i="1"/>
  <c r="B121" i="1"/>
  <c r="B122" i="1"/>
  <c r="C97" i="1"/>
  <c r="G97" i="1" s="1"/>
  <c r="C98" i="1"/>
  <c r="G98" i="1" s="1"/>
  <c r="C99" i="1"/>
  <c r="G99" i="1" s="1"/>
  <c r="C100" i="1"/>
  <c r="G100" i="1" s="1"/>
  <c r="G101" i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G110" i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G117" i="1"/>
  <c r="G118" i="1"/>
  <c r="C119" i="1"/>
  <c r="G119" i="1" s="1"/>
  <c r="C120" i="1"/>
  <c r="G120" i="1" s="1"/>
  <c r="C121" i="1"/>
  <c r="G121" i="1" s="1"/>
  <c r="C122" i="1"/>
  <c r="G122" i="1" s="1"/>
  <c r="F97" i="1"/>
  <c r="F98" i="1"/>
  <c r="F99" i="1"/>
  <c r="F100" i="1"/>
  <c r="F101" i="1"/>
  <c r="F102" i="1"/>
  <c r="F103" i="1"/>
  <c r="F120" i="1"/>
  <c r="F121" i="1"/>
  <c r="F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7" i="1"/>
  <c r="B138" i="1"/>
  <c r="B139" i="1"/>
  <c r="B140" i="1"/>
  <c r="B141" i="1"/>
  <c r="B142" i="1"/>
  <c r="B143" i="1"/>
  <c r="B144" i="1"/>
  <c r="B147" i="1"/>
  <c r="B148" i="1"/>
  <c r="B149" i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G136" i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G145" i="1"/>
  <c r="G146" i="1"/>
  <c r="C147" i="1"/>
  <c r="G147" i="1" s="1"/>
  <c r="C148" i="1"/>
  <c r="G148" i="1" s="1"/>
  <c r="C149" i="1"/>
  <c r="G149" i="1" s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B204" i="1"/>
  <c r="C204" i="1"/>
  <c r="G204" i="1" s="1"/>
  <c r="F204" i="1"/>
  <c r="B36" i="1"/>
  <c r="C36" i="1"/>
  <c r="G36" i="1" s="1"/>
  <c r="F36" i="1"/>
  <c r="B37" i="1"/>
  <c r="C37" i="1"/>
  <c r="G37" i="1" s="1"/>
  <c r="F37" i="1"/>
  <c r="B38" i="1"/>
  <c r="C38" i="1"/>
  <c r="G38" i="1" s="1"/>
  <c r="F38" i="1"/>
  <c r="B39" i="1"/>
  <c r="C39" i="1"/>
  <c r="G39" i="1" s="1"/>
  <c r="F39" i="1"/>
  <c r="B40" i="1"/>
  <c r="C40" i="1"/>
  <c r="G40" i="1" s="1"/>
  <c r="F40" i="1"/>
  <c r="B41" i="1"/>
  <c r="C41" i="1"/>
  <c r="G41" i="1" s="1"/>
  <c r="F41" i="1"/>
  <c r="B42" i="1"/>
  <c r="C42" i="1"/>
  <c r="G42" i="1" s="1"/>
  <c r="F42" i="1"/>
  <c r="B43" i="1"/>
  <c r="C43" i="1"/>
  <c r="G43" i="1" s="1"/>
  <c r="F43" i="1"/>
  <c r="B44" i="1"/>
  <c r="C44" i="1"/>
  <c r="G44" i="1" s="1"/>
  <c r="F44" i="1"/>
  <c r="B45" i="1"/>
  <c r="C45" i="1"/>
  <c r="G45" i="1" s="1"/>
  <c r="F45" i="1"/>
  <c r="B46" i="1"/>
  <c r="C46" i="1"/>
  <c r="G46" i="1" s="1"/>
  <c r="F46" i="1"/>
  <c r="B47" i="1"/>
  <c r="C47" i="1"/>
  <c r="G47" i="1" s="1"/>
  <c r="F47" i="1"/>
  <c r="B48" i="1"/>
  <c r="C48" i="1"/>
  <c r="G48" i="1" s="1"/>
  <c r="F48" i="1"/>
  <c r="B49" i="1"/>
  <c r="C49" i="1"/>
  <c r="G49" i="1" s="1"/>
  <c r="F49" i="1"/>
  <c r="B50" i="1"/>
  <c r="C50" i="1"/>
  <c r="G50" i="1" s="1"/>
  <c r="F50" i="1"/>
  <c r="B51" i="1"/>
  <c r="C51" i="1"/>
  <c r="G51" i="1" s="1"/>
  <c r="F51" i="1"/>
  <c r="B52" i="1"/>
  <c r="C52" i="1"/>
  <c r="G52" i="1" s="1"/>
  <c r="F52" i="1"/>
  <c r="B53" i="1"/>
  <c r="C53" i="1"/>
  <c r="G53" i="1" s="1"/>
  <c r="F53" i="1"/>
  <c r="B54" i="1"/>
  <c r="C54" i="1"/>
  <c r="G54" i="1" s="1"/>
  <c r="F54" i="1"/>
  <c r="B55" i="1"/>
  <c r="C55" i="1"/>
  <c r="G55" i="1" s="1"/>
  <c r="F55" i="1"/>
  <c r="B56" i="1"/>
  <c r="C56" i="1"/>
  <c r="G56" i="1" s="1"/>
  <c r="F56" i="1"/>
  <c r="B57" i="1"/>
  <c r="C57" i="1"/>
  <c r="G57" i="1" s="1"/>
  <c r="F57" i="1"/>
  <c r="B58" i="1"/>
  <c r="C58" i="1"/>
  <c r="G58" i="1" s="1"/>
  <c r="F58" i="1"/>
  <c r="B59" i="1"/>
  <c r="C59" i="1"/>
  <c r="G59" i="1" s="1"/>
  <c r="F59" i="1"/>
  <c r="B60" i="1"/>
  <c r="C60" i="1"/>
  <c r="G60" i="1" s="1"/>
  <c r="F60" i="1"/>
  <c r="B61" i="1"/>
  <c r="C61" i="1"/>
  <c r="G61" i="1" s="1"/>
  <c r="F61" i="1"/>
  <c r="B62" i="1"/>
  <c r="C62" i="1"/>
  <c r="G62" i="1" s="1"/>
  <c r="F62" i="1"/>
  <c r="B63" i="1"/>
  <c r="C63" i="1"/>
  <c r="G63" i="1" s="1"/>
  <c r="F63" i="1"/>
  <c r="B64" i="1"/>
  <c r="C64" i="1"/>
  <c r="G64" i="1" s="1"/>
  <c r="F64" i="1"/>
  <c r="B65" i="1"/>
  <c r="C65" i="1"/>
  <c r="G65" i="1" s="1"/>
  <c r="F65" i="1"/>
  <c r="B66" i="1"/>
  <c r="C66" i="1"/>
  <c r="G66" i="1" s="1"/>
  <c r="F66" i="1"/>
  <c r="B67" i="1"/>
  <c r="C67" i="1"/>
  <c r="G67" i="1" s="1"/>
  <c r="F67" i="1"/>
  <c r="B68" i="1"/>
  <c r="C68" i="1"/>
  <c r="G68" i="1" s="1"/>
  <c r="F68" i="1"/>
  <c r="B69" i="1"/>
  <c r="C69" i="1"/>
  <c r="G69" i="1" s="1"/>
  <c r="F69" i="1"/>
  <c r="G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27" i="1" l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F27" i="1"/>
  <c r="F28" i="1"/>
  <c r="F29" i="1"/>
  <c r="F30" i="1"/>
  <c r="F31" i="1"/>
  <c r="F32" i="1"/>
  <c r="F33" i="1"/>
  <c r="F34" i="1"/>
  <c r="F35" i="1"/>
  <c r="C24" i="1"/>
  <c r="G24" i="1" s="1"/>
  <c r="C25" i="1"/>
  <c r="G25" i="1" s="1"/>
  <c r="C26" i="1"/>
  <c r="G26" i="1" s="1"/>
  <c r="F24" i="1"/>
  <c r="F25" i="1"/>
  <c r="F26" i="1"/>
  <c r="C19" i="1"/>
  <c r="G19" i="1" s="1"/>
  <c r="C20" i="1"/>
  <c r="G20" i="1" s="1"/>
  <c r="C21" i="1"/>
  <c r="G21" i="1" s="1"/>
  <c r="C22" i="1"/>
  <c r="G22" i="1" s="1"/>
  <c r="C23" i="1"/>
  <c r="G23" i="1" s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F211" i="1" l="1"/>
</calcChain>
</file>

<file path=xl/sharedStrings.xml><?xml version="1.0" encoding="utf-8"?>
<sst xmlns="http://schemas.openxmlformats.org/spreadsheetml/2006/main" count="35" uniqueCount="25">
  <si>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</si>
  <si>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</si>
  <si>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</si>
  <si>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</si>
  <si>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</si>
  <si>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</si>
  <si>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</si>
  <si>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</si>
  <si>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</si>
  <si>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</si>
  <si>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</si>
  <si>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</si>
  <si>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</si>
  <si>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</si>
  <si>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</si>
  <si>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SG0087040161CE</t>
  </si>
  <si>
    <t>PICO COCINA FLEX NEGRO COLOR-IN EDESA</t>
  </si>
  <si>
    <t>SC0052800001BO</t>
  </si>
  <si>
    <t>SC0050700001BO</t>
  </si>
  <si>
    <t>DESAGUE 1 1/4 PP PUSH BUTTON UNIVERSAL</t>
  </si>
  <si>
    <t>KIT INSTALACION WC+LAV EDESA</t>
  </si>
  <si>
    <t>SC0024660001CE</t>
  </si>
  <si>
    <t>VPM LAV. ANDES BL S/PEDESTAL EDESA</t>
  </si>
  <si>
    <t>CS0055611301CE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</si>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</sst>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03.356299305553" createdVersion="5" refreshedVersion="5" minRefreshableVersion="3" recordCount="209">
  <cacheSource type="worksheet">
    <worksheetSource name="Tabla1"/>
  </cacheSource>
  <cacheFields count="7">
    <cacheField name="SKU" numFmtId="0">
      <sharedItems containsSemiMixedTypes="0" containsString="0" containsNumber="1" containsInteger="1" minValue="9106" maxValue="929917"/>
    </cacheField>
    <cacheField name="DESCRIPCIÓN" numFmtId="0">
      <sharedItems/>
    </cacheField>
    <cacheField name="REFERENCIA" numFmtId="0">
      <sharedItems containsBlank="1"/>
    </cacheField>
    <cacheField name="CANTIDAD" numFmtId="0">
      <sharedItems containsSemiMixedTypes="0" containsString="0" containsNumber="1" containsInteger="1" minValue="1" maxValue="400"/>
    </cacheField>
    <cacheField name="COSTO UNITARIO" numFmtId="0">
      <sharedItems containsSemiMixedTypes="0" containsString="0" containsNumber="1" minValue="0.60760000000000003" maxValue="389.22460000000001"/>
    </cacheField>
    <cacheField name="SUBTOTAL" numFmtId="0">
      <sharedItems containsSemiMixedTypes="0" containsString="0" containsNumber="1" minValue="8.8343999999999987" maxValue="6570.2719999999999"/>
    </cacheField>
    <cacheField name="SECT" numFmtId="0">
      <sharedItems containsBlank="1" count="8">
        <s v="SANITARIOS"/>
        <s v="PLASTICOS"/>
        <s v="BAÑERAS"/>
        <s v="COMPLEMENTOS"/>
        <s v="GRIFERIA"/>
        <e v="#N/A"/>
        <s v="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n v="9106"/>
    <s v="COMBO EGO PURE REDONDO BLANCO BRIGGS"/>
    <s v="JSP161141301CB"/>
    <n v="40"/>
    <n v="164.2568"/>
    <n v="6570.2719999999999"/>
    <x v="0"/>
  </r>
  <r>
    <n v="22101"/>
    <s v="VPM COMBO ECONOMICO CELESTE WC+LAV.+GRIFECONOM"/>
    <s v="JSCC42627221B0"/>
    <n v="30"/>
    <n v="49.791600000000003"/>
    <n v="1493.748"/>
    <x v="0"/>
  </r>
  <r>
    <n v="38431"/>
    <s v="COMBO OASIS LV POMPANO BONE"/>
    <s v="JSP160487331CE"/>
    <n v="10"/>
    <n v="156.48599999999999"/>
    <n v="1564.86"/>
    <x v="0"/>
  </r>
  <r>
    <n v="40021"/>
    <s v="LAV. SOTILLE 90 BLANCO EDESA"/>
    <s v="SSY068201301CB"/>
    <n v="10"/>
    <n v="143.9727"/>
    <n v="1439.7270000000001"/>
    <x v="0"/>
  </r>
  <r>
    <n v="40022"/>
    <s v="LAV. SOTILLE 100 BLANCO EDESA"/>
    <s v="SSY068211301CB"/>
    <n v="10"/>
    <n v="159.9768"/>
    <n v="1599.768"/>
    <x v="0"/>
  </r>
  <r>
    <n v="40026"/>
    <s v="WC OASIS EF RIMLESS POWER CLEAN BLANCO EDESA"/>
    <s v="JSS066441301CE"/>
    <n v="20"/>
    <n v="95.230900000000005"/>
    <n v="1904.6180000000002"/>
    <x v="0"/>
  </r>
  <r>
    <n v="40038"/>
    <s v="WC OASIS RIMLESS REDONDO BLANCO-ARAGON"/>
    <s v="JS0066431301CE"/>
    <n v="60"/>
    <n v="68.200400000000002"/>
    <n v="4092.0240000000003"/>
    <x v="0"/>
  </r>
  <r>
    <n v="42669"/>
    <s v="ONE PIECE EGO EF BLANCO PURE-FORLI"/>
    <s v="JSS061171301CB"/>
    <n v="30"/>
    <n v="107.59269999999999"/>
    <n v="3227.7809999999999"/>
    <x v="0"/>
  </r>
  <r>
    <n v="42673"/>
    <s v="ONE PIECE EGO EF BONE PURE-FORLI"/>
    <s v="JSS061177331CB"/>
    <n v="10"/>
    <n v="118.25"/>
    <n v="1182.5"/>
    <x v="0"/>
  </r>
  <r>
    <n v="42675"/>
    <s v="ONE PIECE EGO PURE RF BLANCO-CROWN"/>
    <s v="JSS061141301CB"/>
    <n v="30"/>
    <n v="103.3203"/>
    <n v="3099.6089999999999"/>
    <x v="0"/>
  </r>
  <r>
    <n v="46914"/>
    <s v="LAV FUENTE FONTANA BL"/>
    <s v="CSY068501301CB"/>
    <n v="10"/>
    <n v="107.5819"/>
    <n v="1075.819"/>
    <x v="0"/>
  </r>
  <r>
    <n v="94994"/>
    <s v="ASIENTO PRATO ENVOLVENTE BLANCO ALARGADO"/>
    <s v="SP0096881301CG"/>
    <n v="12"/>
    <n v="19.2864"/>
    <n v="231.43680000000001"/>
    <x v="1"/>
  </r>
  <r>
    <n v="94995"/>
    <s v="Asiento Fantasía Universal Blanco"/>
    <s v="SP2095811301CG"/>
    <n v="300"/>
    <n v="3.5"/>
    <n v="1050"/>
    <x v="1"/>
  </r>
  <r>
    <n v="94996"/>
    <s v="Asiento Universal Fantasía Bone"/>
    <s v="SP2095817331CG"/>
    <n v="150"/>
    <n v="3.5"/>
    <n v="525"/>
    <x v="1"/>
  </r>
  <r>
    <n v="105311"/>
    <s v="COLUMNA ARES"/>
    <s v="SB0056650001M3"/>
    <n v="25"/>
    <n v="111.67100000000001"/>
    <n v="2791.7750000000001"/>
    <x v="2"/>
  </r>
  <r>
    <n v="106666"/>
    <s v="COLUMNA DUCHA 1.39X0.36X.17BL 2/REP 6JET"/>
    <s v="SB0048431301M3"/>
    <n v="6"/>
    <n v="155.47370000000001"/>
    <n v="932.84220000000005"/>
    <x v="2"/>
  </r>
  <r>
    <n v="107522"/>
    <s v="CABINA SQUARE OPACA 90X200 EDESA"/>
    <s v="SB0050123061M3"/>
    <n v="1"/>
    <n v="389.22460000000001"/>
    <n v="389.22460000000001"/>
    <x v="2"/>
  </r>
  <r>
    <n v="109495"/>
    <s v="FLAPPER CAMPEON 9MM PLASTICO"/>
    <s v="SP0037720001BO"/>
    <n v="200"/>
    <n v="0.75409999999999999"/>
    <n v="150.82"/>
    <x v="1"/>
  </r>
  <r>
    <n v="110191"/>
    <s v="SELLO DE CERA EDESA"/>
    <s v="SC001319000100"/>
    <n v="400"/>
    <n v="1.5484"/>
    <n v="619.36"/>
    <x v="3"/>
  </r>
  <r>
    <n v="110728"/>
    <s v="MONOBLCK ECO NOVO P/COCINA"/>
    <s v="SG0080073061CE"/>
    <n v="12"/>
    <n v="37.056899999999999"/>
    <n v="444.68279999999999"/>
    <x v="4"/>
  </r>
  <r>
    <n v="110736"/>
    <s v="MEZ ECO NOVO 8&quot; P/LAV DES/REJ/SIF"/>
    <s v="SG0079933061CE"/>
    <n v="36"/>
    <n v="50.969200000000001"/>
    <n v="1834.8912"/>
    <x v="4"/>
  </r>
  <r>
    <n v="110795"/>
    <s v="LLAVE P/LAV C/PEDAL USO HOSPITALARI0    BRIGGS"/>
    <s v="CG0065523061CW"/>
    <n v="10"/>
    <n v="150.7346"/>
    <n v="1507.346"/>
    <x v="4"/>
  </r>
  <r>
    <n v="110922"/>
    <s v="LLAVE COCINA P/PARED PICO ALTO DES/SIF"/>
    <s v="SG0081803061CE"/>
    <n v="12"/>
    <n v="19.915600000000001"/>
    <n v="238.98720000000003"/>
    <x v="4"/>
  </r>
  <r>
    <n v="111406"/>
    <s v="MANGUERA 12&quot; LAV P/ANGULAR 1/2&quot;X1/2&quot;"/>
    <s v="SC0075873061BO"/>
    <n v="96"/>
    <n v="2.3908"/>
    <n v="229.51679999999999"/>
    <x v="3"/>
  </r>
  <r>
    <n v="111417"/>
    <s v="BRIGGS MANGUERA FLEXIBLE PVC"/>
    <s v="SC0077890001BO"/>
    <n v="180"/>
    <n v="5.1063000000000001"/>
    <n v="919.13400000000001"/>
    <x v="3"/>
  </r>
  <r>
    <n v="111418"/>
    <s v="BRIGGS ANGULAR - MANGUERA 12&quot; LAVAMANOS"/>
    <s v="SC0018293061BO"/>
    <n v="48"/>
    <n v="5.4013"/>
    <n v="259.26240000000001"/>
    <x v="3"/>
  </r>
  <r>
    <n v="112771"/>
    <s v="LLAVE SENCILLA LAV LIVORNO CR BRIGGS"/>
    <s v="SG0082193061CW"/>
    <n v="24"/>
    <n v="42.589399999999998"/>
    <n v="1022.1455999999999"/>
    <x v="4"/>
  </r>
  <r>
    <n v="113530"/>
    <s v="PLATO DUCHA RUBI DELGADO 120X80 C/D BL"/>
    <s v="SB0050671301M3"/>
    <n v="3"/>
    <n v="141.0814"/>
    <n v="423.24419999999998"/>
    <x v="2"/>
  </r>
  <r>
    <n v="114000"/>
    <s v="TINA CRETA BLANCO 1.70X0.70 S/D BRIGGS"/>
    <s v="SB0050791301M3"/>
    <n v="3"/>
    <n v="234.26750000000001"/>
    <n v="702.80250000000001"/>
    <x v="2"/>
  </r>
  <r>
    <n v="114002"/>
    <s v="TINA CRETA BLANCA 150X70 S/D BRIGGS"/>
    <s v="SB0050781301M3"/>
    <n v="4"/>
    <n v="214.251"/>
    <n v="857.00400000000002"/>
    <x v="2"/>
  </r>
  <r>
    <n v="114324"/>
    <s v="TINA HIERRO 1.5 BLANCA S/DESAG EDESA"/>
    <s v="SBD045161301M3"/>
    <n v="10"/>
    <n v="118.0998"/>
    <n v="1180.998"/>
    <x v="2"/>
  </r>
  <r>
    <n v="114405"/>
    <s v="REGADERA REDONDA ABS 20CM BRIGGS"/>
    <s v="SG0086543061CW"/>
    <n v="20"/>
    <n v="22.5989"/>
    <n v="451.97800000000001"/>
    <x v="4"/>
  </r>
  <r>
    <n v="114421"/>
    <s v="TINA HIERRO 1.7 BLANCA S/DESAG EDESA"/>
    <s v="SBD045181301M3"/>
    <n v="3"/>
    <n v="135.26939999999999"/>
    <n v="405.80819999999994"/>
    <x v="2"/>
  </r>
  <r>
    <n v="114507"/>
    <s v="Regadera Slim cuadrada negra 20 cm"/>
    <s v="SG0089090161CW"/>
    <n v="30"/>
    <n v="37.600299999999997"/>
    <n v="1128.009"/>
    <x v="4"/>
  </r>
  <r>
    <n v="114529"/>
    <s v="BRAZO DUCHA REDONDO 38 CM BRIGGS"/>
    <s v="SG0086503061CW"/>
    <n v="48"/>
    <n v="18.096299999999999"/>
    <n v="868.62239999999997"/>
    <x v="4"/>
  </r>
  <r>
    <n v="114693"/>
    <s v="ASIENTO DE DUCHA AEREO"/>
    <s v="SC0026853061CW"/>
    <n v="5"/>
    <n v="123.2668"/>
    <n v="616.33400000000006"/>
    <x v="3"/>
  </r>
  <r>
    <n v="115096"/>
    <s v="MONOMANDO COCINA ESTANDAR BELA BRIGGS"/>
    <s v="SG0087083061CW"/>
    <n v="30"/>
    <n v="45.47"/>
    <n v="1364.1"/>
    <x v="4"/>
  </r>
  <r>
    <n v="115097"/>
    <s v="Scarlet Monomando Cocina Pull Out Negro"/>
    <s v="SG0089140161CW"/>
    <n v="30"/>
    <n v="77.184200000000004"/>
    <n v="2315.5260000000003"/>
    <x v="4"/>
  </r>
  <r>
    <n v="115098"/>
    <s v="Livorno monomando Cocina Pull Out Negro"/>
    <s v="SG0089150161CW"/>
    <n v="10"/>
    <n v="172.85310000000001"/>
    <n v="1728.5310000000002"/>
    <x v="4"/>
  </r>
  <r>
    <n v="115118"/>
    <s v="MONOMANDO COCINA PULL OUT BEL BRIGGS"/>
    <s v="SG0087093061CW"/>
    <n v="8"/>
    <n v="112.812"/>
    <n v="902.49599999999998"/>
    <x v="4"/>
  </r>
  <r>
    <n v="115142"/>
    <s v="MONOMANDO ALTO LAV. BELA BRIGGS"/>
    <s v="SG0082023061CW"/>
    <n v="6"/>
    <n v="97.799899999999994"/>
    <n v="586.79939999999999"/>
    <x v="4"/>
  </r>
  <r>
    <n v="115509"/>
    <s v="ASIENTO ACOLCHADO STANDAR BLANCO"/>
    <s v="SP0096581301BL"/>
    <n v="60"/>
    <n v="9.7509999999999994"/>
    <n v="585.05999999999995"/>
    <x v="1"/>
  </r>
  <r>
    <n v="115594"/>
    <s v="ASINETO STATUS ALARGADO BLANCO EDESA"/>
    <s v="SP0095091301CG"/>
    <n v="50"/>
    <n v="12.0344"/>
    <n v="601.72"/>
    <x v="1"/>
  </r>
  <r>
    <n v="115595"/>
    <s v="ASIENTO STATUS ALARGADO BONE EDESA"/>
    <s v="SP0095097331CG"/>
    <n v="20"/>
    <n v="12.0344"/>
    <n v="240.68799999999999"/>
    <x v="1"/>
  </r>
  <r>
    <n v="115597"/>
    <s v="STATUS PREMIUN REDONDO BL"/>
    <s v="SP0095081301CG"/>
    <n v="20"/>
    <n v="14.151199999999999"/>
    <n v="283.024"/>
    <x v="1"/>
  </r>
  <r>
    <n v="115598"/>
    <s v="STATUS PREMIUN REDONDO BONE"/>
    <s v="SP0095087331CG"/>
    <n v="10"/>
    <n v="14.151199999999999"/>
    <n v="141.512"/>
    <x v="1"/>
  </r>
  <r>
    <n v="115960"/>
    <s v="Asiento Aragon Redondo Blanco"/>
    <s v="SP0098021301CG"/>
    <n v="140"/>
    <n v="5.4320000000000004"/>
    <n v="760.48"/>
    <x v="1"/>
  </r>
  <r>
    <n v="115961"/>
    <s v="Asiento Aragon Redondo Bone"/>
    <s v="SP0098027331CG"/>
    <n v="84"/>
    <n v="5.4291999999999998"/>
    <n v="456.05279999999999"/>
    <x v="1"/>
  </r>
  <r>
    <n v="115962"/>
    <s v="Asiento Aragon Redondo Negro"/>
    <s v="SP0098020161CG"/>
    <n v="28"/>
    <n v="5.4306999999999999"/>
    <n v="152.05959999999999"/>
    <x v="1"/>
  </r>
  <r>
    <n v="115965"/>
    <s v="Asiento Aragon Redondo Verde Teal"/>
    <s v="SP0098020611CG"/>
    <n v="42"/>
    <n v="5.4320000000000004"/>
    <n v="228.14400000000001"/>
    <x v="1"/>
  </r>
  <r>
    <n v="115966"/>
    <s v="Asiento Aragon Redondo Cherry"/>
    <s v="SP0098020651CG"/>
    <n v="42"/>
    <n v="5.4320000000000004"/>
    <n v="228.14400000000001"/>
    <x v="1"/>
  </r>
  <r>
    <n v="115970"/>
    <s v="ASIENTO ARAGÓN ALARGADO BLANCO"/>
    <s v="SP0098031301CG"/>
    <n v="90"/>
    <n v="6.9720000000000004"/>
    <n v="627.48"/>
    <x v="1"/>
  </r>
  <r>
    <n v="116327"/>
    <s v="REGADERA REDONDA MEDIUM ABS CR 10.5CM BRIGGS"/>
    <s v="SG0069653061CW"/>
    <n v="48"/>
    <n v="9.6557999999999993"/>
    <n v="463.47839999999997"/>
    <x v="4"/>
  </r>
  <r>
    <n v="116771"/>
    <s v="LAV OVAL SLIM BLANCO C/DESG EDESA"/>
    <s v="SSY068971301CE"/>
    <n v="10"/>
    <n v="42.334200000000003"/>
    <n v="423.34200000000004"/>
    <x v="0"/>
  </r>
  <r>
    <n v="117854"/>
    <s v="LAV POMPANO C/P 4&quot; BLANCO EDESA."/>
    <s v="JSP066261301CE"/>
    <n v="24"/>
    <n v="32.534100000000002"/>
    <n v="780.81840000000011"/>
    <x v="0"/>
  </r>
  <r>
    <n v="117992"/>
    <s v="LAV ARIA MEDIUM BLANCO C/DESAG EDESA"/>
    <s v="SSY068281301CB"/>
    <n v="10"/>
    <n v="56.0015"/>
    <n v="560.01499999999999"/>
    <x v="0"/>
  </r>
  <r>
    <n v="118389"/>
    <s v="LAV SHELBY C/PEDESTAL BLANCO EDESA"/>
    <s v="JS0057101301CE"/>
    <n v="24"/>
    <n v="17.4694"/>
    <n v="419.26560000000001"/>
    <x v="0"/>
  </r>
  <r>
    <n v="120063"/>
    <s v="REGADERA CUADRADA TOP ABS CR 20X20CR BRIGGS"/>
    <s v="SG0086563061CW"/>
    <n v="20"/>
    <n v="22.406199999999998"/>
    <n v="448.12399999999997"/>
    <x v="4"/>
  </r>
  <r>
    <n v="120073"/>
    <s v="LLAVE SENCILLA LAV. SCARLET CR BRIGGS"/>
    <s v="SG0082183061CW"/>
    <n v="12"/>
    <n v="35.019500000000001"/>
    <n v="420.23400000000004"/>
    <x v="4"/>
  </r>
  <r>
    <n v="120080"/>
    <s v="DUCHA D/MANO SCARLET T/TELEFONO CR EDESA"/>
    <s v="SG0072523061CW"/>
    <n v="10"/>
    <n v="48.045400000000001"/>
    <n v="480.45400000000001"/>
    <x v="4"/>
  </r>
  <r>
    <n v="120120"/>
    <s v="PORTAROLLO GANCHO SCARLET CR"/>
    <s v="SC0088553061CW"/>
    <n v="10"/>
    <n v="10.0097"/>
    <n v="100.09700000000001"/>
    <x v="3"/>
  </r>
  <r>
    <n v="120129"/>
    <s v="JABONERA SCARLET CR BRIGGS"/>
    <s v="SC0088533061CW"/>
    <n v="10"/>
    <n v="25.861999999999998"/>
    <n v="258.62"/>
    <x v="3"/>
  </r>
  <r>
    <n v="120132"/>
    <s v="CROMATIC BASE MONOMANDO COCINA"/>
    <s v="SG0057933061CE"/>
    <n v="72"/>
    <n v="33.456200000000003"/>
    <n v="2408.8464000000004"/>
    <x v="4"/>
  </r>
  <r>
    <n v="120133"/>
    <s v="PICO COCINA FLEX CROSMATIC NEGRO"/>
    <s v="SG0057943061CE"/>
    <n v="50"/>
    <n v="20.206700000000001"/>
    <n v="1010.335"/>
    <x v="4"/>
  </r>
  <r>
    <n v="120137"/>
    <s v="PICO COCINA FLEX CROSMATIC BLANCO"/>
    <s v="SG0057973061CE"/>
    <n v="50"/>
    <n v="20.206700000000001"/>
    <n v="1010.335"/>
    <x v="4"/>
  </r>
  <r>
    <n v="120143"/>
    <s v="MONOMANDO COCINA NEW PRINCESS"/>
    <s v="SG0075353061CE"/>
    <n v="12"/>
    <n v="40.572200000000002"/>
    <n v="486.8664"/>
    <x v="4"/>
  </r>
  <r>
    <n v="120144"/>
    <s v="MONOMANDO COCINA CORVUS"/>
    <s v="SG0059443061CE"/>
    <n v="24"/>
    <n v="34.683900000000001"/>
    <n v="832.41360000000009"/>
    <x v="4"/>
  </r>
  <r>
    <n v="120173"/>
    <s v="ASIENTO FORLI EF BLANCO SLOW DOWN"/>
    <s v="SP0096891301CG"/>
    <n v="126"/>
    <n v="16.199400000000001"/>
    <n v="2041.1244000000002"/>
    <x v="1"/>
  </r>
  <r>
    <n v="120174"/>
    <s v="ASIENTO FORLI EF BONE SLOW DOWN"/>
    <s v="SP0096897331CG"/>
    <n v="24"/>
    <n v="16.199400000000001"/>
    <n v="388.78560000000004"/>
    <x v="1"/>
  </r>
  <r>
    <n v="120220"/>
    <s v="MONOMANDO LAV. ALTO PORTO AGUA FRIA CR  BRIGGS"/>
    <s v="SG0087553061CE"/>
    <n v="24"/>
    <n v="49.132100000000001"/>
    <n v="1179.1704"/>
    <x v="4"/>
  </r>
  <r>
    <n v="120221"/>
    <s v="MONOMANDO LAV. BAJO AGUA FRIA PORTO CR  BRIGGS"/>
    <s v="SG0087543061CE"/>
    <n v="24"/>
    <n v="25.09"/>
    <n v="602.16"/>
    <x v="4"/>
  </r>
  <r>
    <n v="120222"/>
    <s v="MONOMANDO COCINA PORTO CR BRIGGS"/>
    <s v="SG0087583061CE"/>
    <n v="12"/>
    <n v="67.368600000000001"/>
    <n v="808.42319999999995"/>
    <x v="4"/>
  </r>
  <r>
    <n v="120233"/>
    <s v="Cuerpo Pared Cocina Shelby"/>
    <s v="SG0060033061BO"/>
    <n v="180"/>
    <n v="9.8059999999999992"/>
    <n v="1765.08"/>
    <x v="4"/>
  </r>
  <r>
    <n v="120242"/>
    <e v="#N/A"/>
    <e v="#N/A"/>
    <n v="180"/>
    <n v="13.9785"/>
    <n v="2516.13"/>
    <x v="5"/>
  </r>
  <r>
    <n v="120247"/>
    <s v="Shelby Pared Cocina  SK Pico Flex Gris"/>
    <s v="SG0087050001CE"/>
    <n v="276"/>
    <n v="12.5471"/>
    <n v="3462.9996000000001"/>
    <x v="4"/>
  </r>
  <r>
    <n v="120250"/>
    <s v="Cuerpo Mesa Cocina Shelby"/>
    <s v="SG0060043061BO"/>
    <n v="336"/>
    <n v="10.777900000000001"/>
    <n v="3621.3744000000002"/>
    <x v="4"/>
  </r>
  <r>
    <n v="120342"/>
    <s v="URINARIO BOLTON BLANCO EDESA  "/>
    <s v="CS0065921301CE"/>
    <n v="36"/>
    <n v="34.68"/>
    <n v="1248.48"/>
    <x v="0"/>
  </r>
  <r>
    <n v="120359"/>
    <s v="BARRA DE APOYO INCLINADA"/>
    <s v="SC0026613061CW"/>
    <n v="40"/>
    <n v="23.32"/>
    <n v="932.8"/>
    <x v="3"/>
  </r>
  <r>
    <n v="121000"/>
    <s v="MONOMANDO LAV ECONOM SHELBY"/>
    <s v="SG0082123061CE"/>
    <n v="12"/>
    <n v="29.158799999999999"/>
    <n v="349.90559999999999"/>
    <x v="4"/>
  </r>
  <r>
    <n v="121003"/>
    <s v="MONOMANDO LAV ECONOM NEW PRINCESS"/>
    <s v="SG0083133061CE"/>
    <n v="96"/>
    <n v="22.510899999999999"/>
    <n v="2161.0464000000002"/>
    <x v="4"/>
  </r>
  <r>
    <n v="121053"/>
    <s v="DESAGUE ROSCADO 1 1/2 SIFON FLEXIBLE"/>
    <s v="CC0029230001BO"/>
    <n v="400"/>
    <n v="4.0312000000000001"/>
    <n v="1612.48"/>
    <x v="3"/>
  </r>
  <r>
    <n v="121436"/>
    <s v="MONOMANDO NIZA P/DUCHA S/REGADERA"/>
    <s v="SG0079103061CW"/>
    <n v="36"/>
    <n v="40.153100000000002"/>
    <n v="1445.5116"/>
    <x v="4"/>
  </r>
  <r>
    <n v="121657"/>
    <s v="KIT AIREADOR COCINA"/>
    <s v="SG0059383061BO"/>
    <n v="24"/>
    <n v="1.4108000000000001"/>
    <n v="33.859200000000001"/>
    <x v="4"/>
  </r>
  <r>
    <n v="121681"/>
    <s v="MAGUERA DUCHA TELEFONO 1.5 M"/>
    <s v="SG0049550001BO"/>
    <n v="120"/>
    <n v="5.2115"/>
    <n v="625.38"/>
    <x v="4"/>
  </r>
  <r>
    <n v="122491"/>
    <s v="LLAVE D/PARED P/COCINA SHELBY"/>
    <s v="SG0056603061BO"/>
    <n v="24"/>
    <n v="21.264600000000002"/>
    <n v="510.35040000000004"/>
    <x v="4"/>
  </r>
  <r>
    <n v="122548"/>
    <s v="LLAVE SENCILLA CORVUS CR"/>
    <s v="SG0059043061BO"/>
    <n v="48"/>
    <n v="12.190200000000001"/>
    <n v="585.12959999999998"/>
    <x v="4"/>
  </r>
  <r>
    <n v="123250"/>
    <s v="MEZ LAV 4&quot; SHELBY   CROMO"/>
    <s v="SG0090113061BO"/>
    <n v="12"/>
    <n v="24.26"/>
    <n v="291.12"/>
    <x v="4"/>
  </r>
  <r>
    <n v="124133"/>
    <s v="URINARIO ECO ZERO BLANCO  (VALV-KEY)"/>
    <s v="JS0177651301CF"/>
    <n v="10"/>
    <n v="164.6634"/>
    <n v="1646.634"/>
    <x v="0"/>
  </r>
  <r>
    <n v="124397"/>
    <s v="MONOMNADO CIRA DUCHA D/BARRA"/>
    <s v="SG0080783061CW"/>
    <n v="20"/>
    <n v="183.64519999999999"/>
    <n v="3672.9039999999995"/>
    <x v="4"/>
  </r>
  <r>
    <n v="124575"/>
    <s v="REGADERA D/MANO MEDIUM ABS CR 18X19CM   BRIGGS"/>
    <s v="SG0075273061CW"/>
    <n v="24"/>
    <n v="6.8067000000000002"/>
    <n v="163.36080000000001"/>
    <x v="4"/>
  </r>
  <r>
    <n v="125032"/>
    <s v="SIFON FLEXIBLE PLASTICO EDESA"/>
    <s v="SC0028080001BO"/>
    <n v="400"/>
    <n v="1.9458"/>
    <n v="778.31999999999994"/>
    <x v="3"/>
  </r>
  <r>
    <n v="126535"/>
    <s v="ALARGUE DE DESAGUE 1 1/2&quot; BL"/>
    <s v="SCD035140001BO"/>
    <n v="72"/>
    <n v="0.86240000000000006"/>
    <n v="62.092800000000004"/>
    <x v="3"/>
  </r>
  <r>
    <n v="126691"/>
    <s v="ALARGUE DE DESAGUE 1 1/4&quot; BL"/>
    <s v="SCD035150001BO"/>
    <n v="240"/>
    <n v="0.81010000000000004"/>
    <n v="194.42400000000001"/>
    <x v="3"/>
  </r>
  <r>
    <n v="127361"/>
    <s v="CAMPANOLA NEW PRINCESS"/>
    <s v="SG0075153061BO"/>
    <n v="20"/>
    <n v="2.2349999999999999"/>
    <n v="44.699999999999996"/>
    <x v="4"/>
  </r>
  <r>
    <n v="129004"/>
    <s v="FLAPPER C/CADENA METALICA"/>
    <s v="SP0037900001BO"/>
    <n v="200"/>
    <n v="0.97289999999999999"/>
    <n v="194.57999999999998"/>
    <x v="1"/>
  </r>
  <r>
    <n v="129852"/>
    <s v="WC CAMPEON HET BLANCO 1.4 EDESA"/>
    <s v="JS0042621301B0"/>
    <n v="30"/>
    <n v="39.840000000000003"/>
    <n v="1195.2"/>
    <x v="0"/>
  </r>
  <r>
    <n v="130077"/>
    <s v="MEZ DUCHA DUBAI CR"/>
    <s v="SG0050053061CW"/>
    <n v="6"/>
    <n v="92.948899999999995"/>
    <n v="557.6934"/>
    <x v="4"/>
  </r>
  <r>
    <n v="130081"/>
    <s v="MANIJA UNIVERSAL P/WC BL PLASTICA"/>
    <s v="SP0031120001BO"/>
    <n v="150"/>
    <n v="0.81140000000000001"/>
    <n v="121.71000000000001"/>
    <x v="1"/>
  </r>
  <r>
    <n v="130435"/>
    <s v="LLAVE SENCILLA SHELBY  EDESA"/>
    <s v="SG0090023061BO"/>
    <n v="48"/>
    <n v="11.0223"/>
    <n v="529.07039999999995"/>
    <x v="4"/>
  </r>
  <r>
    <n v="133702"/>
    <s v="DESAGUE 1 1/4 PP PUSH BUTTON UNIVERSAL"/>
    <s v="SC0052800001BO"/>
    <n v="50"/>
    <n v="5.76"/>
    <n v="288"/>
    <x v="3"/>
  </r>
  <r>
    <n v="134554"/>
    <s v="DESAGUE 11/2 PP + SIFON 1 1/2"/>
    <s v="SC0059020001BO"/>
    <n v="60"/>
    <n v="4.6959999999999997"/>
    <n v="281.76"/>
    <x v="3"/>
  </r>
  <r>
    <n v="134571"/>
    <s v="DESAGUE 1 1/4&quot; PP REJILLA BL S/REBOSADERO "/>
    <s v="SC0015906001BO"/>
    <n v="90"/>
    <n v="2.59"/>
    <n v="233.1"/>
    <x v="3"/>
  </r>
  <r>
    <n v="134716"/>
    <s v="SIFON 1 1/2 PP CON ACOPLE"/>
    <s v="SC0040180001BO"/>
    <n v="36"/>
    <n v="3.0653999999999999"/>
    <n v="110.3544"/>
    <x v="3"/>
  </r>
  <r>
    <n v="134717"/>
    <s v="SIFON DOBLE FLEX BL 1 1/2&quot; EDESA"/>
    <s v="SC0028270001BO"/>
    <n v="48"/>
    <n v="4.6642999999999999"/>
    <n v="223.88639999999998"/>
    <x v="3"/>
  </r>
  <r>
    <n v="134910"/>
    <s v="MANG 12&quot; LAVAMANOS 1/2 X 1/2"/>
    <s v="SC001659000100"/>
    <n v="96"/>
    <n v="2.5375999999999999"/>
    <n v="243.6096"/>
    <x v="3"/>
  </r>
  <r>
    <n v="135127"/>
    <s v="LLAVE ANGULAR 1/2 X 1/2 BRIGGS"/>
    <s v="SC0018233061BL"/>
    <n v="400"/>
    <n v="5.5114999999999998"/>
    <n v="2204.6"/>
    <x v="3"/>
  </r>
  <r>
    <n v="135194"/>
    <s v="DESAGUE PUSH BOTTON"/>
    <s v="SC0016963061BO"/>
    <n v="36"/>
    <n v="11.116099999999999"/>
    <n v="400.17959999999999"/>
    <x v="3"/>
  </r>
  <r>
    <n v="135275"/>
    <s v="LIVORNO INOX GANCHO BRIGGS"/>
    <s v="SC0025585151CW"/>
    <n v="24"/>
    <n v="11.439299999999999"/>
    <n v="274.54319999999996"/>
    <x v="3"/>
  </r>
  <r>
    <n v="137103"/>
    <s v="BISAGRA BONE MONTECRISTO EDESA"/>
    <m/>
    <n v="250"/>
    <n v="0.60760000000000003"/>
    <n v="151.9"/>
    <x v="6"/>
  </r>
  <r>
    <n v="141763"/>
    <s v="ALARGUE DESAG S/REBORZADERO 19.4CM"/>
    <s v="SCD035133061CW"/>
    <n v="12"/>
    <n v="1.4112"/>
    <n v="16.9344"/>
    <x v="3"/>
  </r>
  <r>
    <n v="144061"/>
    <s v="REGADERA REDONDA SLIM INOX CR 20CM BRIGGG"/>
    <s v="SG0080013061CW"/>
    <n v="36"/>
    <n v="39.524900000000002"/>
    <n v="1422.8964000000001"/>
    <x v="4"/>
  </r>
  <r>
    <n v="144193"/>
    <s v="REGADERA REDONDA SLIM INOC CR 40CM BRIGGS"/>
    <s v="SG0080033061CW"/>
    <n v="6"/>
    <n v="1.4723999999999999"/>
    <n v="8.8343999999999987"/>
    <x v="4"/>
  </r>
  <r>
    <n v="144258"/>
    <s v="REGADERA CUADRADA SLIM INOX CR 20CM BRIGGS"/>
    <s v="SG0081013061CW"/>
    <n v="36"/>
    <n v="47.0959"/>
    <n v="1695.4524000000001"/>
    <x v="4"/>
  </r>
  <r>
    <n v="144259"/>
    <s v="REGADERA CUADRADA SLIM ABS CR 20X20CM BRIGGS"/>
    <s v="SG0074633061CW"/>
    <n v="20"/>
    <n v="24.1128"/>
    <n v="482.25599999999997"/>
    <x v="4"/>
  </r>
  <r>
    <n v="144260"/>
    <s v="REGADERA REDONDA SLIM ABS CR 20CM BRIGG"/>
    <s v="SG0072663061CW"/>
    <n v="20"/>
    <n v="16.379100000000001"/>
    <n v="327.58199999999999"/>
    <x v="4"/>
  </r>
  <r>
    <n v="145502"/>
    <s v="MONOMANDO COCINA ALTO DUBAI"/>
    <s v="SG0050193061CW"/>
    <n v="18"/>
    <n v="85.718500000000006"/>
    <n v="1542.933"/>
    <x v="4"/>
  </r>
  <r>
    <n v="145503"/>
    <s v="BIMANDO COCINA MESA DOCCIA ABS EDESA"/>
    <s v="SG0071513061CE"/>
    <n v="12"/>
    <n v="18.899999999999999"/>
    <n v="226.79999999999998"/>
    <x v="4"/>
  </r>
  <r>
    <n v="147427"/>
    <s v="MONOMANDO DUCHA BELA S/REGADERA CR"/>
    <s v="SG0087173061CW"/>
    <n v="18"/>
    <n v="45.818800000000003"/>
    <n v="824.73840000000007"/>
    <x v="4"/>
  </r>
  <r>
    <n v="147478"/>
    <s v="MONOMANDO DUCHA BELFORT"/>
    <s v="SG0075793061CW"/>
    <n v="36"/>
    <n v="39.897399999999998"/>
    <n v="1436.3063999999999"/>
    <x v="4"/>
  </r>
  <r>
    <n v="148539"/>
    <s v="MONOMANDO COCINA PULL OUT CIRA BRIGGS"/>
    <s v="SG0080803061CW"/>
    <n v="6"/>
    <n v="138.7407"/>
    <n v="832.44420000000002"/>
    <x v="4"/>
  </r>
  <r>
    <n v="148567"/>
    <s v="MONOMANDO DUCHA PLACA DUADRADA NEW PRINCCESS"/>
    <s v="SG0083143061CE"/>
    <n v="12"/>
    <n v="32.827800000000003"/>
    <n v="393.93360000000007"/>
    <x v="4"/>
  </r>
  <r>
    <n v="148573"/>
    <s v="MONOMANDO LAV ALTO CAMBERRA CR"/>
    <s v="SG0090163061CW"/>
    <n v="6"/>
    <n v="142.4408"/>
    <n v="854.64480000000003"/>
    <x v="4"/>
  </r>
  <r>
    <n v="148578"/>
    <s v="Berlín mezcladora redonda ducha 1F"/>
    <s v="SG0089030161CW"/>
    <n v="12"/>
    <n v="46.781100000000002"/>
    <n v="561.3732"/>
    <x v="4"/>
  </r>
  <r>
    <n v="148579"/>
    <s v="Berlín mezcladora cuadrada ducha 1F"/>
    <s v="SG0089040161CW"/>
    <n v="48"/>
    <n v="50.797400000000003"/>
    <n v="2438.2752"/>
    <x v="4"/>
  </r>
  <r>
    <n v="148580"/>
    <s v="Berlín mezcladora cuadrada ducha 2F"/>
    <s v="SG0089050161CW"/>
    <n v="12"/>
    <n v="83.236999999999995"/>
    <n v="998.84399999999994"/>
    <x v="4"/>
  </r>
  <r>
    <n v="150017"/>
    <s v="LLAVE TEMPORIZADA URINARIO PLUS"/>
    <s v="SG0057843061CE"/>
    <n v="36"/>
    <n v="43.031300000000002"/>
    <n v="1549.1268"/>
    <x v="4"/>
  </r>
  <r>
    <n v="151149"/>
    <s v="LLAVE ECO NOVO COCINA/MESA"/>
    <s v="SG0079993061CE"/>
    <n v="24"/>
    <n v="23.9907"/>
    <n v="575.77679999999998"/>
    <x v="4"/>
  </r>
  <r>
    <n v="151564"/>
    <s v="MEZ LAV 4&quot; DOCCIA CROMO"/>
    <s v="SG0063373061CE"/>
    <n v="60"/>
    <n v="12.8917"/>
    <n v="773.50199999999995"/>
    <x v="4"/>
  </r>
  <r>
    <n v="151692"/>
    <s v="CABEZA DUCHA SLIM ABS 30CM CR BRIGGS"/>
    <s v="SG0072673061CW"/>
    <n v="30"/>
    <n v="30.107800000000001"/>
    <n v="903.23400000000004"/>
    <x v="4"/>
  </r>
  <r>
    <n v="151734"/>
    <s v="LLAVE SENCILLA DOCCIA REJILLA CROMO"/>
    <s v="SG0064133061BO"/>
    <n v="24"/>
    <n v="8.5726999999999993"/>
    <n v="205.7448"/>
    <x v="4"/>
  </r>
  <r>
    <n v="151831"/>
    <s v="HERRAJE CAMPEON"/>
    <s v="SP0037610001BO"/>
    <n v="15"/>
    <n v="5.8996000000000004"/>
    <n v="88.494"/>
    <x v="1"/>
  </r>
  <r>
    <n v="151939"/>
    <s v="HERRAJE EGO 7 1/2&quot;"/>
    <s v="SP0037730001BO"/>
    <n v="90"/>
    <n v="10.32"/>
    <n v="928.80000000000007"/>
    <x v="1"/>
  </r>
  <r>
    <n v="155764"/>
    <s v="MEZ LAV 8&quot; CROMO CORVUS"/>
    <s v="SG0059063061BO"/>
    <n v="12"/>
    <n v="54.507100000000001"/>
    <n v="654.08519999999999"/>
    <x v="4"/>
  </r>
  <r>
    <n v="156345"/>
    <s v="KIT INSTALACION WC EDESA"/>
    <s v="SC0024640001CE"/>
    <n v="150"/>
    <n v="9.31"/>
    <n v="1396.5"/>
    <x v="3"/>
  </r>
  <r>
    <n v="156400"/>
    <s v="KIT INSTALACION WC+LAV EDESA"/>
    <s v="SC0024660001CE"/>
    <n v="120"/>
    <n v="15.648"/>
    <n v="1877.76"/>
    <x v="3"/>
  </r>
  <r>
    <n v="156614"/>
    <s v="MEZ DUCHA CORVUS S/REGADERA"/>
    <s v="SG0059083061CE"/>
    <n v="12"/>
    <n v="35.727499999999999"/>
    <n v="428.73"/>
    <x v="4"/>
  </r>
  <r>
    <n v="157732"/>
    <s v="MONOMANDO EXTENSIBLE P/COCINA CROMO LIVO"/>
    <s v="SG0063563061CW"/>
    <n v="6"/>
    <n v="184.93369999999999"/>
    <n v="1109.6021999999998"/>
    <x v="4"/>
  </r>
  <r>
    <n v="157767"/>
    <s v="MONOMANDO P/DUCHA TINA CR NIZA"/>
    <s v="SG0063783061CW"/>
    <n v="12"/>
    <n v="62.786700000000003"/>
    <n v="753.44040000000007"/>
    <x v="4"/>
  </r>
  <r>
    <n v="157783"/>
    <s v="MONOMANDO D/MESA P/COCINA CR NIZA"/>
    <s v="SG0063793061CW"/>
    <n v="12"/>
    <n v="49.779299999999999"/>
    <n v="597.35159999999996"/>
    <x v="4"/>
  </r>
  <r>
    <n v="160245"/>
    <s v="BRAZO DUCHA CUADRADO 38CM BRIGGS"/>
    <s v="SG0086483061CW"/>
    <n v="24"/>
    <n v="27.8992"/>
    <n v="669.58079999999995"/>
    <x v="4"/>
  </r>
  <r>
    <n v="165603"/>
    <s v="LLAVE LAV PARED LIVORNO MANILLA TOP"/>
    <s v="SG0086963061CW"/>
    <n v="12"/>
    <n v="42.739400000000003"/>
    <n v="512.8728000000001"/>
    <x v="4"/>
  </r>
  <r>
    <n v="166510"/>
    <s v="PORTA CEPILLO ROTONDO"/>
    <s v="SC0027143061CW"/>
    <n v="10"/>
    <n v="21.350300000000001"/>
    <n v="213.50300000000001"/>
    <x v="3"/>
  </r>
  <r>
    <n v="166512"/>
    <s v="Berlín Escobilla De Baño"/>
    <s v="SG0016680161CW"/>
    <n v="10"/>
    <n v="20.355699999999999"/>
    <n v="203.55699999999999"/>
    <x v="4"/>
  </r>
  <r>
    <n v="166514"/>
    <s v="Berlín Portarrollo"/>
    <s v="SC0052800001BO"/>
    <n v="200"/>
    <n v="13.936199999999999"/>
    <n v="2787.24"/>
    <x v="3"/>
  </r>
  <r>
    <n v="172251"/>
    <s v="HERRAJE CONSERVER 7 1/2&quot;"/>
    <s v="SC0050700001BO"/>
    <n v="45"/>
    <n v="9.0306999999999995"/>
    <n v="406.38149999999996"/>
    <x v="3"/>
  </r>
  <r>
    <n v="180003"/>
    <s v="LLAVE LIVIANA PASO H-H 1/2&quot; CR"/>
    <s v="SZ0030023061BO"/>
    <n v="48"/>
    <n v="4.3600000000000003"/>
    <n v="209.28000000000003"/>
    <x v="3"/>
  </r>
  <r>
    <n v="180005"/>
    <s v="VALVULA CHECK 1/2&quot; BR"/>
    <s v="SZ0030044021BO"/>
    <n v="96"/>
    <n v="6.1224999999999996"/>
    <n v="587.76"/>
    <x v="3"/>
  </r>
  <r>
    <n v="180006"/>
    <s v="REJILLA INOX DE DISEÑO 10X10 CON TRAMPA"/>
    <s v="SZ0020615151CW"/>
    <n v="50"/>
    <n v="13.739599999999999"/>
    <n v="686.98"/>
    <x v="3"/>
  </r>
  <r>
    <n v="180020"/>
    <s v="REJILLA DE DISEÑO LISA 60×8 CM C/TRAMPA"/>
    <s v="SZ0025495151CW"/>
    <n v="10"/>
    <n v="50.685600000000001"/>
    <n v="506.85599999999999"/>
    <x v="3"/>
  </r>
  <r>
    <n v="180023"/>
    <s v="REJILLA 10×10 DISEÑO REJILLA "/>
    <s v="SZ0026355151CW"/>
    <n v="50"/>
    <n v="13.112399999999999"/>
    <n v="655.62"/>
    <x v="3"/>
  </r>
  <r>
    <n v="180024"/>
    <s v="REJILLA DE DISEÑO LISA 80×8 CM C/TRAMPA"/>
    <s v="SZ0026075151CW"/>
    <n v="5"/>
    <n v="67.629800000000003"/>
    <n v="338.149"/>
    <x v="3"/>
  </r>
  <r>
    <n v="181234"/>
    <s v="VALVULA D/BOLA MANILLA MARIPOSA EDESA"/>
    <s v="SZ0020304021BO"/>
    <n v="100"/>
    <n v="3.4114"/>
    <n v="341.14"/>
    <x v="3"/>
  </r>
  <r>
    <n v="181269"/>
    <s v="LLAVE D/PASO BRONCE EDESA LIVIANA"/>
    <s v="SZ0020054021BO"/>
    <n v="96"/>
    <n v="4.5324999999999998"/>
    <n v="435.12"/>
    <x v="3"/>
  </r>
  <r>
    <n v="181838"/>
    <s v="LLAVE DE MANG 1/2&quot; CR PESADA."/>
    <s v="SZ0020003061BO"/>
    <n v="96"/>
    <n v="7.5834999999999999"/>
    <n v="728.01599999999996"/>
    <x v="3"/>
  </r>
  <r>
    <n v="182133"/>
    <s v="LLAVE ESFERICA 3/4&quot; STANDAR PASO TOTAL"/>
    <s v="SZ0079363061BO"/>
    <n v="96"/>
    <n v="3.1539000000000001"/>
    <n v="302.77440000000001"/>
    <x v="3"/>
  </r>
  <r>
    <n v="183725"/>
    <s v="LLAVE D/MANGUERA PESADA BR MANILLA REDON"/>
    <s v="SZ0020064021BO"/>
    <n v="144"/>
    <n v="6.9718999999999998"/>
    <n v="1003.9535999999999"/>
    <x v="3"/>
  </r>
  <r>
    <n v="184527"/>
    <s v="LLAVE DE URINARIO CON MANILLA"/>
    <s v="SG0050003061BO"/>
    <n v="36"/>
    <n v="16.565200000000001"/>
    <n v="596.34720000000004"/>
    <x v="4"/>
  </r>
  <r>
    <n v="213748"/>
    <s v="KIT MANILLA CORVUS CROMO"/>
    <s v="SG0049753061BO"/>
    <n v="24"/>
    <n v="4.1589999999999998"/>
    <n v="99.816000000000003"/>
    <x v="4"/>
  </r>
  <r>
    <n v="213950"/>
    <s v="KIT MANILLA PALANCA SHELBY CR"/>
    <s v="SG0058720001BO"/>
    <n v="12"/>
    <n v="2.5398000000000001"/>
    <n v="30.477600000000002"/>
    <x v="4"/>
  </r>
  <r>
    <n v="213993"/>
    <s v="CARTUCHO CERAMICO ECON. FRIO"/>
    <s v="SGF049800001BO"/>
    <n v="72"/>
    <n v="4.5273000000000003"/>
    <n v="325.96559999999999"/>
    <x v="4"/>
  </r>
  <r>
    <n v="214779"/>
    <s v="CARTUCHO CERAMICO ECON. CALIENTE"/>
    <s v="SGC049800001BO"/>
    <n v="60"/>
    <n v="4.5346000000000002"/>
    <n v="272.07600000000002"/>
    <x v="4"/>
  </r>
  <r>
    <n v="214787"/>
    <s v="CARTUCHO CERA.ECONO. FRIO"/>
    <s v="SGF049900001BO"/>
    <n v="36"/>
    <n v="4.5800999999999998"/>
    <n v="164.8836"/>
    <x v="4"/>
  </r>
  <r>
    <n v="214825"/>
    <s v="MANGUERA JGO MONOBLOCK 1/2XM10 CR"/>
    <s v="SG0055560001BO"/>
    <n v="180"/>
    <n v="2.6396000000000002"/>
    <n v="475.12800000000004"/>
    <x v="4"/>
  </r>
  <r>
    <n v="230642"/>
    <s v="ARIES KIT MANILLA"/>
    <s v="SG0049743061BO"/>
    <n v="24"/>
    <n v="3.1082000000000001"/>
    <n v="74.596800000000002"/>
    <x v="4"/>
  </r>
  <r>
    <n v="235482"/>
    <s v="MEZ DUCHA NIZA 2 FUNCIONES CR"/>
    <s v="SG0077353061CW"/>
    <n v="12"/>
    <n v="69.966200000000001"/>
    <n v="839.59439999999995"/>
    <x v="4"/>
  </r>
  <r>
    <n v="238082"/>
    <s v="REJILLA DE DISEÑO 60 × 8 CM CON TRAMPA"/>
    <s v="SZ0020120001CW"/>
    <n v="10"/>
    <n v="50.821199999999997"/>
    <n v="508.21199999999999"/>
    <x v="3"/>
  </r>
  <r>
    <n v="242195"/>
    <s v="MONOMANDO LAV CR VITTORIA"/>
    <s v="SG0070423061CE"/>
    <n v="12"/>
    <n v="27.2073"/>
    <n v="326.48759999999999"/>
    <x v="4"/>
  </r>
  <r>
    <n v="245101"/>
    <s v="HERRAJE ONE PIECE DUAL FLUSH 6 / 4.1LT"/>
    <s v="SP0038900001BO"/>
    <n v="105"/>
    <n v="11.4072"/>
    <n v="1197.7559999999999"/>
    <x v="1"/>
  </r>
  <r>
    <n v="250589"/>
    <s v="DESAGUE DE 1 1/2&quot; PP C/REJILLA"/>
    <s v="SC0021570001BL"/>
    <n v="36"/>
    <n v="2.3089"/>
    <n v="83.120400000000004"/>
    <x v="3"/>
  </r>
  <r>
    <n v="250600"/>
    <s v="HERRAJE UNIV MANIJA PLAST CROMO"/>
    <s v="SPMD51970001BO"/>
    <n v="150"/>
    <n v="6.0143000000000004"/>
    <n v="902.1450000000001"/>
    <x v="1"/>
  </r>
  <r>
    <n v="251054"/>
    <s v="ASIENTO CROWN ENVOLVENTE SLOW DOWN RF BL"/>
    <s v="SP0096871301CG"/>
    <n v="90"/>
    <n v="17.395"/>
    <n v="1565.55"/>
    <x v="1"/>
  </r>
  <r>
    <n v="251186"/>
    <s v="ASIENTO CROWN ENVOLVENTE SLOW DOWN RF BO"/>
    <s v="SP0096877331CG"/>
    <n v="30"/>
    <n v="17.395"/>
    <n v="521.85"/>
    <x v="1"/>
  </r>
  <r>
    <n v="253197"/>
    <s v="SOPORTE DE DUCHA"/>
    <s v="SG0049593061BO"/>
    <n v="36"/>
    <n v="2.4918"/>
    <n v="89.704800000000006"/>
    <x v="4"/>
  </r>
  <r>
    <n v="257592"/>
    <s v="VALVULA ADMISION PILOTADA PLUS"/>
    <s v="SP0063450001BO"/>
    <n v="150"/>
    <n v="4.6726999999999999"/>
    <n v="700.90499999999997"/>
    <x v="1"/>
  </r>
  <r>
    <n v="258024"/>
    <s v="BOTTON PUSH MEDIUM"/>
    <s v="SP0022913061BO"/>
    <n v="200"/>
    <n v="1.7688999999999999"/>
    <n v="353.78"/>
    <x v="1"/>
  </r>
  <r>
    <n v="265055"/>
    <s v="LLAVE PRESMATIC STANDAR P/LAVAMANOS BRIG"/>
    <s v="SG0065463061CW"/>
    <n v="20"/>
    <n v="37.327599999999997"/>
    <n v="746.55199999999991"/>
    <x v="4"/>
  </r>
  <r>
    <n v="289086"/>
    <s v="WC ANDES REDONDO BLANCO PUSH SUPERIOR"/>
    <s v="JS0022641301CE"/>
    <n v="24"/>
    <n v="39.753900000000002"/>
    <n v="954.09360000000004"/>
    <x v="0"/>
  </r>
  <r>
    <n v="317292"/>
    <s v="MONOMANDO COCINA PULL UP SCARLET CROMO"/>
    <s v="SG0072603061CW"/>
    <n v="8"/>
    <n v="97.031599999999997"/>
    <n v="776.25279999999998"/>
    <x v="4"/>
  </r>
  <r>
    <n v="352586"/>
    <s v="REGADERA REDONDA ESTANDAR ABS CR 4.5CM  EDESA"/>
    <s v="SG0058883061BO"/>
    <n v="48"/>
    <n v="3.6981999999999999"/>
    <n v="177.5136"/>
    <x v="4"/>
  </r>
  <r>
    <n v="352594"/>
    <s v="FLOTADOR SIN VARILLA"/>
    <s v="SPSV51040001BO"/>
    <n v="50"/>
    <n v="0.63690000000000002"/>
    <n v="31.845000000000002"/>
    <x v="1"/>
  </r>
  <r>
    <n v="361357"/>
    <s v="GANCHO DOBLE DUBAI"/>
    <s v="SC0050223061CW"/>
    <n v="60"/>
    <n v="8.1410999999999998"/>
    <n v="488.46600000000001"/>
    <x v="3"/>
  </r>
  <r>
    <n v="361358"/>
    <s v="TOALLERO ARO DUBAI CR"/>
    <s v="SC0050253061CW"/>
    <n v="40"/>
    <n v="16.6798"/>
    <n v="667.19200000000001"/>
    <x v="3"/>
  </r>
  <r>
    <n v="361359"/>
    <s v="PAPELERA DUBAI CR"/>
    <s v="SC0050243061CW"/>
    <n v="60"/>
    <n v="7.1197999999999997"/>
    <n v="427.18799999999999"/>
    <x v="3"/>
  </r>
  <r>
    <n v="361362"/>
    <s v="TOALLERO DUBAI LARGO 54CM CR"/>
    <s v="SC0050233061CW"/>
    <n v="40"/>
    <n v="17.133700000000001"/>
    <n v="685.34800000000007"/>
    <x v="3"/>
  </r>
  <r>
    <n v="361375"/>
    <s v="Berlín Toallero Redondo"/>
    <s v="SG0016600161CW"/>
    <n v="20"/>
    <n v="12.7476"/>
    <n v="254.952"/>
    <x v="4"/>
  </r>
  <r>
    <n v="361376"/>
    <s v="Berlín Toallero"/>
    <s v="SG0016640161CW"/>
    <n v="20"/>
    <n v="21.052099999999999"/>
    <n v="421.04199999999997"/>
    <x v="4"/>
  </r>
  <r>
    <n v="361377"/>
    <s v="Berlín Toallero Doble"/>
    <s v="SG0016670161CW"/>
    <n v="20"/>
    <n v="26.4315"/>
    <n v="528.63"/>
    <x v="4"/>
  </r>
  <r>
    <n v="361378"/>
    <s v="Berlín Gancho"/>
    <s v="SG0016590161CW"/>
    <n v="30"/>
    <n v="6.9862000000000002"/>
    <n v="209.58600000000001"/>
    <x v="4"/>
  </r>
  <r>
    <n v="361534"/>
    <s v="PAPELERA CUADRATO BRIGGS"/>
    <s v="SC0027253061CW"/>
    <n v="24"/>
    <n v="14.5191"/>
    <n v="348.45839999999998"/>
    <x v="3"/>
  </r>
  <r>
    <n v="361682"/>
    <s v="TOALLERO CUADRATO BRIGGS"/>
    <s v="SC0027273061CW"/>
    <n v="20"/>
    <n v="33.868400000000001"/>
    <n v="677.36800000000005"/>
    <x v="3"/>
  </r>
  <r>
    <n v="367532"/>
    <s v="LLAVE DOCCIA COCINA/MESA C/SIF/PLAS"/>
    <s v="SG0070633061BO"/>
    <n v="48"/>
    <n v="13.377599999999999"/>
    <n v="642.12479999999994"/>
    <x v="4"/>
  </r>
  <r>
    <n v="551716"/>
    <s v="DESAGUE AUTOMATICO C/SIFON PP P/BA"/>
    <s v="SBS035280001BO"/>
    <n v="30"/>
    <n v="29.363700000000001"/>
    <n v="880.91100000000006"/>
    <x v="2"/>
  </r>
  <r>
    <n v="591955"/>
    <s v="LLAV SHELBY COCINA MESA C/SIF"/>
    <s v="SG0057753061BO"/>
    <n v="24"/>
    <n v="22.921099999999999"/>
    <n v="550.10640000000001"/>
    <x v="4"/>
  </r>
  <r>
    <n v="604798"/>
    <s v="LLAVE COCINA PARED ALTA DES/SIF NEW PRINCESS"/>
    <s v="SG0081823061CE"/>
    <n v="12"/>
    <n v="22.296700000000001"/>
    <n v="267.56040000000002"/>
    <x v="4"/>
  </r>
  <r>
    <n v="701705"/>
    <s v="BERLIN MONOMANDO ALTO LAV MEZCLADOR"/>
    <s v="SG0088220161CW"/>
    <n v="30"/>
    <n v="93.618899999999996"/>
    <n v="2808.567"/>
    <x v="4"/>
  </r>
  <r>
    <n v="701707"/>
    <s v="BRAZO DE DUCHA VERTICAL CUADRADO 30 CM"/>
    <s v="SG0089773061CW"/>
    <n v="4"/>
    <n v="28.7059"/>
    <n v="114.8236"/>
    <x v="4"/>
  </r>
  <r>
    <n v="701708"/>
    <s v="BERLIN MONOMANDO COCINA"/>
    <s v="SG0088240161CW"/>
    <n v="15"/>
    <n v="68.304900000000004"/>
    <n v="1024.5735"/>
    <x v="4"/>
  </r>
  <r>
    <n v="701709"/>
    <s v="BERLIN MONOMANDO DUCHA BARRA"/>
    <s v="SG0088290161CW"/>
    <n v="6"/>
    <n v="243.8537"/>
    <n v="1463.1222"/>
    <x v="4"/>
  </r>
  <r>
    <n v="701722"/>
    <s v="FUENTE STYLO CUADRATO BLANCO SLIM"/>
    <s v="SS0050351301CB"/>
    <n v="20"/>
    <n v="35.696399999999997"/>
    <n v="713.92799999999988"/>
    <x v="0"/>
  </r>
  <r>
    <n v="701725"/>
    <s v="FUENTE STYLO ROTONDO BLANCO SLIM"/>
    <s v="SS0050331301CB"/>
    <n v="20"/>
    <n v="37.246899999999997"/>
    <n v="744.93799999999987"/>
    <x v="0"/>
  </r>
  <r>
    <n v="701728"/>
    <s v="FUENTE STYLO ROTONDO OPAQUE BLACK SLIM"/>
    <s v="SS0050336161CB"/>
    <n v="10"/>
    <n v="63.319699999999997"/>
    <n v="633.197"/>
    <x v="0"/>
  </r>
  <r>
    <n v="705160"/>
    <s v="ACOPLE SIFON DE 1 1/2&quot; PP"/>
    <s v="SC0040200001BO"/>
    <n v="36"/>
    <n v="0.82030000000000003"/>
    <n v="29.530799999999999"/>
    <x v="3"/>
  </r>
  <r>
    <n v="705837"/>
    <s v="ANILLO DE CERA BRIGGS"/>
    <s v="SC001318000100"/>
    <n v="200"/>
    <n v="1.5484"/>
    <n v="309.68"/>
    <x v="3"/>
  </r>
  <r>
    <n v="722537"/>
    <s v="MONOMANDO P/LAV BAJO CR FONTE"/>
    <s v="SG0079313061CW"/>
    <n v="18"/>
    <n v="74.878399999999999"/>
    <n v="1347.8112000000001"/>
    <x v="4"/>
  </r>
  <r>
    <n v="750034"/>
    <s v="LAV LUGANO BLANCO BRIGGS"/>
    <s v="SS0057311301CW"/>
    <n v="10"/>
    <n v="34.731900000000003"/>
    <n v="347.31900000000002"/>
    <x v="0"/>
  </r>
  <r>
    <n v="768820"/>
    <s v="DUCHA D/BARRA REGULABLE CR 10.6X16X70CM BRIGGS"/>
    <s v="SG0081563061CW"/>
    <n v="48"/>
    <n v="35.6691"/>
    <n v="1712.1168"/>
    <x v="4"/>
  </r>
  <r>
    <n v="770113"/>
    <s v="MEZ DUCHA BELLA 2 FUNCIONES"/>
    <s v="SG0087183061CW"/>
    <n v="6"/>
    <n v="109.086"/>
    <n v="654.51599999999996"/>
    <x v="4"/>
  </r>
  <r>
    <n v="887072"/>
    <s v="MEZ DUCHA SCARLET 2 FUNCIONES CR"/>
    <s v="SG0072503061CW"/>
    <n v="10"/>
    <n v="70.421899999999994"/>
    <n v="704.21899999999994"/>
    <x v="4"/>
  </r>
  <r>
    <n v="929917"/>
    <s v="VPM LAV. ANDES BL S/PEDESTAL EDESA"/>
    <s v="CS0055611301CE"/>
    <n v="30"/>
    <n v="8.4954000000000001"/>
    <n v="254.861999999999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1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x="6"/>
        <item x="2"/>
        <item x="3"/>
        <item x="4"/>
        <item x="1"/>
        <item x="0"/>
        <item x="5"/>
        <item m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8">
    <i>
      <x v="3"/>
    </i>
    <i>
      <x v="5"/>
    </i>
    <i>
      <x v="2"/>
    </i>
    <i>
      <x v="4"/>
    </i>
    <i>
      <x v="1"/>
    </i>
    <i>
      <x v="6"/>
    </i>
    <i>
      <x/>
    </i>
    <i t="grand">
      <x/>
    </i>
  </rowItems>
  <colItems count="1">
    <i/>
  </colItems>
  <dataFields count="1">
    <dataField name="Suma de SUBTOTAL" fld="5" baseField="0" baseItem="0"/>
  </dataFields>
  <formats count="1">
    <format dxfId="15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11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x="6"/>
        <item x="2"/>
        <item x="3"/>
        <item x="4"/>
        <item x="1"/>
        <item x="0"/>
        <item x="5"/>
        <item m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8">
    <i>
      <x v="3"/>
    </i>
    <i>
      <x v="5"/>
    </i>
    <i>
      <x v="2"/>
    </i>
    <i>
      <x v="4"/>
    </i>
    <i>
      <x v="1"/>
    </i>
    <i>
      <x v="6"/>
    </i>
    <i>
      <x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6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11" totalsRowCount="1" dataDxfId="14">
  <autoFilter ref="A1:G210"/>
  <tableColumns count="7">
    <tableColumn id="1" name="SKU" dataDxfId="13" totalsRowDxfId="5"/>
    <tableColumn id="2" name="DESCRIPCIÓN" dataDxfId="12" totalsRowDxfId="4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11" totalsRowDxfId="3"/>
    <tableColumn id="5" name="COSTO UNITARIO" dataDxfId="10" totalsRowDxfId="2"/>
    <tableColumn id="6" name="SUBTOTAL" totalsRowFunction="sum" dataDxfId="9" totalsRowDxfId="1">
      <calculatedColumnFormula>Tabla1[[#This Row],[CANTIDAD]]*Tabla1[[#This Row],[COSTO UNITARIO]]</calculatedColumnFormula>
    </tableColumn>
    <tableColumn id="8" name="SECT" dataDxfId="8" totalsRowDxfId="0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A9" sqref="A9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2">
        <v>85047.505700000009</v>
      </c>
      <c r="D4" s="4" t="s">
        <v>10</v>
      </c>
      <c r="E4" s="6">
        <v>0.48236684910954963</v>
      </c>
    </row>
    <row r="5" spans="1:5" x14ac:dyDescent="0.25">
      <c r="A5" s="7" t="s">
        <v>6</v>
      </c>
      <c r="B5" s="2">
        <v>37172.818600000006</v>
      </c>
      <c r="D5" s="7" t="s">
        <v>6</v>
      </c>
      <c r="E5" s="6">
        <v>0.21083434761570979</v>
      </c>
    </row>
    <row r="6" spans="1:5" x14ac:dyDescent="0.25">
      <c r="A6" s="4" t="s">
        <v>9</v>
      </c>
      <c r="B6" s="2">
        <v>27561.005699999991</v>
      </c>
      <c r="D6" s="4" t="s">
        <v>9</v>
      </c>
      <c r="E6" s="6">
        <v>0.15631869939484105</v>
      </c>
    </row>
    <row r="7" spans="1:5" x14ac:dyDescent="0.25">
      <c r="A7" s="4" t="s">
        <v>14</v>
      </c>
      <c r="B7" s="2">
        <v>15298.946199999998</v>
      </c>
      <c r="D7" s="4" t="s">
        <v>14</v>
      </c>
      <c r="E7" s="6">
        <v>8.6771556819337931E-2</v>
      </c>
    </row>
    <row r="8" spans="1:5" x14ac:dyDescent="0.25">
      <c r="A8" s="4" t="s">
        <v>8</v>
      </c>
      <c r="B8" s="2">
        <v>8564.6096999999991</v>
      </c>
      <c r="D8" s="4" t="s">
        <v>8</v>
      </c>
      <c r="E8" s="6">
        <v>4.857618998745173E-2</v>
      </c>
    </row>
    <row r="9" spans="1:5" x14ac:dyDescent="0.25">
      <c r="A9" s="4" t="s">
        <v>24</v>
      </c>
      <c r="B9" s="2">
        <v>2516.13</v>
      </c>
      <c r="D9" s="4" t="s">
        <v>24</v>
      </c>
      <c r="E9" s="6">
        <v>1.4270820643832368E-2</v>
      </c>
    </row>
    <row r="10" spans="1:5" x14ac:dyDescent="0.25">
      <c r="A10" s="4"/>
      <c r="B10" s="2">
        <v>151.9</v>
      </c>
      <c r="D10" s="4"/>
      <c r="E10" s="6">
        <v>8.6153642927755587E-4</v>
      </c>
    </row>
    <row r="11" spans="1:5" x14ac:dyDescent="0.25">
      <c r="A11" s="4" t="s">
        <v>11</v>
      </c>
      <c r="B11" s="2">
        <v>176312.91589999999</v>
      </c>
      <c r="D11" s="4" t="s">
        <v>11</v>
      </c>
      <c r="E11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opLeftCell="A201" workbookViewId="0">
      <selection activeCell="A214" sqref="A214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9106</v>
      </c>
      <c r="B2" s="1" t="str">
        <f>VLOOKUP(Tabla1[[#This Row],[SKU]],[1]CARGAR!$B$7:$D$2282,2,0)</f>
        <v>COMBO EGO PURE REDONDO BLANCO BRIGGS</v>
      </c>
      <c r="C2" t="str">
        <f>VLOOKUP(A2,[1]CARGAR!$B$7:$D$2282,3,0)</f>
        <v>JSP161141301CB</v>
      </c>
      <c r="D2" s="1">
        <v>40</v>
      </c>
      <c r="E2" s="1">
        <v>164.2568</v>
      </c>
      <c r="F2">
        <f>Tabla1[[#This Row],[CANTIDAD]]*Tabla1[[#This Row],[COSTO UNITARIO]]</f>
        <v>6570.2719999999999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22101</v>
      </c>
      <c r="B3" s="1" t="str">
        <f>VLOOKUP(Tabla1[[#This Row],[SKU]],[1]CARGAR!$B$7:$D$2282,2,0)</f>
        <v>VPM COMBO ECONOMICO CELESTE WC+LAV.+GRIFECONOM</v>
      </c>
      <c r="C3" t="str">
        <f>VLOOKUP(A3,[1]CARGAR!$B$7:$D$2282,3,0)</f>
        <v>JSCC42627221B0</v>
      </c>
      <c r="D3" s="1">
        <v>30</v>
      </c>
      <c r="E3" s="1">
        <v>49.791600000000003</v>
      </c>
      <c r="F3">
        <f>Tabla1[[#This Row],[CANTIDAD]]*Tabla1[[#This Row],[COSTO UNITARIO]]</f>
        <v>1493.748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38431</v>
      </c>
      <c r="B4" s="1" t="str">
        <f>VLOOKUP(Tabla1[[#This Row],[SKU]],[1]CARGAR!$B$7:$D$2282,2,0)</f>
        <v>COMBO OASIS LV POMPANO BONE</v>
      </c>
      <c r="C4" t="str">
        <f>VLOOKUP(A4,[1]CARGAR!$B$7:$D$2282,3,0)</f>
        <v>JSP160487331CE</v>
      </c>
      <c r="D4" s="1">
        <v>10</v>
      </c>
      <c r="E4" s="1">
        <v>156.48599999999999</v>
      </c>
      <c r="F4">
        <f>Tabla1[[#This Row],[CANTIDAD]]*Tabla1[[#This Row],[COSTO UNITARIO]]</f>
        <v>1564.86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40021</v>
      </c>
      <c r="B5" s="1" t="str">
        <f>VLOOKUP(Tabla1[[#This Row],[SKU]],[1]CARGAR!$B$7:$D$2282,2,0)</f>
        <v>LAV. SOTILLE 90 BLANCO EDESA</v>
      </c>
      <c r="C5" t="str">
        <f>VLOOKUP(A5,[1]CARGAR!$B$7:$D$2282,3,0)</f>
        <v>SSY068201301CB</v>
      </c>
      <c r="D5" s="1">
        <v>10</v>
      </c>
      <c r="E5" s="1">
        <v>143.9727</v>
      </c>
      <c r="F5">
        <f>Tabla1[[#This Row],[CANTIDAD]]*Tabla1[[#This Row],[COSTO UNITARIO]]</f>
        <v>1439.7270000000001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40022</v>
      </c>
      <c r="B6" s="1" t="str">
        <f>VLOOKUP(Tabla1[[#This Row],[SKU]],[1]CARGAR!$B$7:$D$2282,2,0)</f>
        <v>LAV. SOTILLE 100 BLANCO EDESA</v>
      </c>
      <c r="C6" t="str">
        <f>VLOOKUP(A6,[1]CARGAR!$B$7:$D$2282,3,0)</f>
        <v>SSY068211301CB</v>
      </c>
      <c r="D6" s="1">
        <v>10</v>
      </c>
      <c r="E6" s="1">
        <v>159.9768</v>
      </c>
      <c r="F6">
        <f>Tabla1[[#This Row],[CANTIDAD]]*Tabla1[[#This Row],[COSTO UNITARIO]]</f>
        <v>1599.768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40026</v>
      </c>
      <c r="B7" s="1" t="str">
        <f>VLOOKUP(Tabla1[[#This Row],[SKU]],[1]CARGAR!$B$7:$D$2282,2,0)</f>
        <v>WC OASIS EF RIMLESS POWER CLEAN BLANCO EDESA</v>
      </c>
      <c r="C7" t="str">
        <f>VLOOKUP(A7,[1]CARGAR!$B$7:$D$2282,3,0)</f>
        <v>JSS066441301CE</v>
      </c>
      <c r="D7" s="1">
        <v>20</v>
      </c>
      <c r="E7" s="1">
        <v>95.230900000000005</v>
      </c>
      <c r="F7">
        <f>Tabla1[[#This Row],[CANTIDAD]]*Tabla1[[#This Row],[COSTO UNITARIO]]</f>
        <v>1904.6180000000002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40038</v>
      </c>
      <c r="B8" s="1" t="str">
        <f>VLOOKUP(Tabla1[[#This Row],[SKU]],[1]CARGAR!$B$7:$D$2282,2,0)</f>
        <v>WC OASIS RIMLESS REDONDO BLANCO-ARAGON</v>
      </c>
      <c r="C8" t="str">
        <f>VLOOKUP(A8,[1]CARGAR!$B$7:$D$2282,3,0)</f>
        <v>JS0066431301CE</v>
      </c>
      <c r="D8" s="1">
        <v>60</v>
      </c>
      <c r="E8" s="1">
        <v>68.200400000000002</v>
      </c>
      <c r="F8">
        <f>Tabla1[[#This Row],[CANTIDAD]]*Tabla1[[#This Row],[COSTO UNITARIO]]</f>
        <v>4092.0240000000003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42669</v>
      </c>
      <c r="B9" s="1" t="str">
        <f>VLOOKUP(Tabla1[[#This Row],[SKU]],[1]CARGAR!$B$7:$D$2282,2,0)</f>
        <v>ONE PIECE EGO EF BLANCO PURE-FORLI</v>
      </c>
      <c r="C9" t="str">
        <f>VLOOKUP(A9,[1]CARGAR!$B$7:$D$2282,3,0)</f>
        <v>JSS061171301CB</v>
      </c>
      <c r="D9" s="1">
        <v>30</v>
      </c>
      <c r="E9" s="1">
        <v>107.59269999999999</v>
      </c>
      <c r="F9">
        <f>Tabla1[[#This Row],[CANTIDAD]]*Tabla1[[#This Row],[COSTO UNITARIO]]</f>
        <v>3227.7809999999999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42673</v>
      </c>
      <c r="B10" s="1" t="str">
        <f>VLOOKUP(Tabla1[[#This Row],[SKU]],[1]CARGAR!$B$7:$D$2282,2,0)</f>
        <v>ONE PIECE EGO EF BONE PURE-FORLI</v>
      </c>
      <c r="C10" t="str">
        <f>VLOOKUP(A10,[1]CARGAR!$B$7:$D$2282,3,0)</f>
        <v>JSS061177331CB</v>
      </c>
      <c r="D10" s="1">
        <v>10</v>
      </c>
      <c r="E10" s="1">
        <v>118.25</v>
      </c>
      <c r="F10">
        <f>Tabla1[[#This Row],[CANTIDAD]]*Tabla1[[#This Row],[COSTO UNITARIO]]</f>
        <v>1182.5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42675</v>
      </c>
      <c r="B11" s="1" t="str">
        <f>VLOOKUP(Tabla1[[#This Row],[SKU]],[1]CARGAR!$B$7:$D$2282,2,0)</f>
        <v>ONE PIECE EGO PURE RF BLANCO-CROWN</v>
      </c>
      <c r="C11" t="str">
        <f>VLOOKUP(A11,[1]CARGAR!$B$7:$D$2282,3,0)</f>
        <v>JSS061141301CB</v>
      </c>
      <c r="D11" s="1">
        <v>30</v>
      </c>
      <c r="E11" s="1">
        <v>103.3203</v>
      </c>
      <c r="F11">
        <f>Tabla1[[#This Row],[CANTIDAD]]*Tabla1[[#This Row],[COSTO UNITARIO]]</f>
        <v>3099.6089999999999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46914</v>
      </c>
      <c r="B12" s="1" t="str">
        <f>VLOOKUP(Tabla1[[#This Row],[SKU]],[1]CARGAR!$B$7:$D$2282,2,0)</f>
        <v>LAV FUENTE FONTANA BL</v>
      </c>
      <c r="C12" t="str">
        <f>VLOOKUP(A12,[1]CARGAR!$B$7:$D$2282,3,0)</f>
        <v>CSY068501301CB</v>
      </c>
      <c r="D12" s="1">
        <v>10</v>
      </c>
      <c r="E12" s="1">
        <v>107.5819</v>
      </c>
      <c r="F12">
        <f>Tabla1[[#This Row],[CANTIDAD]]*Tabla1[[#This Row],[COSTO UNITARIO]]</f>
        <v>1075.819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94994</v>
      </c>
      <c r="B13" s="1" t="str">
        <f>VLOOKUP(Tabla1[[#This Row],[SKU]],[1]CARGAR!$B$7:$D$2282,2,0)</f>
        <v>ASIENTO PRATO ENVOLVENTE BLANCO ALARGADO</v>
      </c>
      <c r="C13" t="str">
        <f>VLOOKUP(A13,[1]CARGAR!$B$7:$D$2282,3,0)</f>
        <v>SP0096881301CG</v>
      </c>
      <c r="D13" s="1">
        <v>12</v>
      </c>
      <c r="E13" s="1">
        <v>19.2864</v>
      </c>
      <c r="F13">
        <f>Tabla1[[#This Row],[CANTIDAD]]*Tabla1[[#This Row],[COSTO UNITARIO]]</f>
        <v>231.43680000000001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  <c r="I13" s="1"/>
    </row>
    <row r="14" spans="1:9" x14ac:dyDescent="0.25">
      <c r="A14" s="1">
        <v>94995</v>
      </c>
      <c r="B14" s="1" t="str">
        <f>VLOOKUP(Tabla1[[#This Row],[SKU]],[1]CARGAR!$B$7:$D$2282,2,0)</f>
        <v>Asiento Fantasía Universal Blanco</v>
      </c>
      <c r="C14" t="str">
        <f>VLOOKUP(A14,[1]CARGAR!$B$7:$D$2282,3,0)</f>
        <v>SP2095811301CG</v>
      </c>
      <c r="D14" s="1">
        <v>300</v>
      </c>
      <c r="E14" s="1">
        <v>3.5</v>
      </c>
      <c r="F14">
        <f>Tabla1[[#This Row],[CANTIDAD]]*Tabla1[[#This Row],[COSTO UNITARIO]]</f>
        <v>1050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" spans="1:9" x14ac:dyDescent="0.25">
      <c r="A15" s="1">
        <v>94996</v>
      </c>
      <c r="B15" s="1" t="str">
        <f>VLOOKUP(Tabla1[[#This Row],[SKU]],[1]CARGAR!$B$7:$D$2282,2,0)</f>
        <v>Asiento Universal Fantasía Bone</v>
      </c>
      <c r="C15" t="str">
        <f>VLOOKUP(A15,[1]CARGAR!$B$7:$D$2282,3,0)</f>
        <v>SP2095817331CG</v>
      </c>
      <c r="D15" s="1">
        <v>150</v>
      </c>
      <c r="E15" s="1">
        <v>3.5</v>
      </c>
      <c r="F15">
        <f>Tabla1[[#This Row],[CANTIDAD]]*Tabla1[[#This Row],[COSTO UNITARIO]]</f>
        <v>525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" spans="1:9" x14ac:dyDescent="0.25">
      <c r="A16" s="1">
        <v>105311</v>
      </c>
      <c r="B16" s="1" t="str">
        <f>VLOOKUP(Tabla1[[#This Row],[SKU]],[1]CARGAR!$B$7:$D$2282,2,0)</f>
        <v>COLUMNA ARES</v>
      </c>
      <c r="C16" t="str">
        <f>VLOOKUP(A16,[1]CARGAR!$B$7:$D$2282,3,0)</f>
        <v>SB0056650001M3</v>
      </c>
      <c r="D16" s="1">
        <v>25</v>
      </c>
      <c r="E16" s="1">
        <v>111.67100000000001</v>
      </c>
      <c r="F16">
        <f>Tabla1[[#This Row],[CANTIDAD]]*Tabla1[[#This Row],[COSTO UNITARIO]]</f>
        <v>2791.7750000000001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7" spans="1:7" x14ac:dyDescent="0.25">
      <c r="A17" s="1">
        <v>106666</v>
      </c>
      <c r="B17" s="1" t="str">
        <f>VLOOKUP(Tabla1[[#This Row],[SKU]],[1]CARGAR!$B$7:$D$2282,2,0)</f>
        <v>COLUMNA DUCHA 1.39X0.36X.17BL 2/REP 6JET</v>
      </c>
      <c r="C17" t="str">
        <f>VLOOKUP(A17,[1]CARGAR!$B$7:$D$2282,3,0)</f>
        <v>SB0048431301M3</v>
      </c>
      <c r="D17" s="1">
        <v>6</v>
      </c>
      <c r="E17" s="1">
        <v>155.47370000000001</v>
      </c>
      <c r="F17">
        <f>Tabla1[[#This Row],[CANTIDAD]]*Tabla1[[#This Row],[COSTO UNITARIO]]</f>
        <v>932.84220000000005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8" spans="1:7" x14ac:dyDescent="0.25">
      <c r="A18" s="1">
        <v>107522</v>
      </c>
      <c r="B18" s="1" t="str">
        <f>VLOOKUP(Tabla1[[#This Row],[SKU]],[1]CARGAR!$B$7:$D$2282,2,0)</f>
        <v>CABINA SQUARE OPACA 90X200 EDESA</v>
      </c>
      <c r="C18" t="str">
        <f>VLOOKUP(A18,[1]CARGAR!$B$7:$D$2282,3,0)</f>
        <v>SB0050123061M3</v>
      </c>
      <c r="D18" s="1">
        <v>1</v>
      </c>
      <c r="E18" s="1">
        <v>389.22460000000001</v>
      </c>
      <c r="F18">
        <f>Tabla1[[#This Row],[CANTIDAD]]*Tabla1[[#This Row],[COSTO UNITARIO]]</f>
        <v>389.22460000000001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9" spans="1:7" x14ac:dyDescent="0.25">
      <c r="A19" s="1">
        <v>109495</v>
      </c>
      <c r="B19" s="1" t="str">
        <f>VLOOKUP(Tabla1[[#This Row],[SKU]],[1]CARGAR!$B$7:$D$2282,2,0)</f>
        <v>FLAPPER CAMPEON 9MM PLASTICO</v>
      </c>
      <c r="C19" t="str">
        <f>VLOOKUP(A19,[1]CARGAR!$B$7:$D$2282,3,0)</f>
        <v>SP0037720001BO</v>
      </c>
      <c r="D19" s="1">
        <v>200</v>
      </c>
      <c r="E19" s="1">
        <v>0.75409999999999999</v>
      </c>
      <c r="F19" s="2">
        <f>Tabla1[[#This Row],[CANTIDAD]]*Tabla1[[#This Row],[COSTO UNITARIO]]</f>
        <v>150.82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0" spans="1:7" x14ac:dyDescent="0.25">
      <c r="A20" s="1">
        <v>110191</v>
      </c>
      <c r="B20" s="1" t="str">
        <f>VLOOKUP(Tabla1[[#This Row],[SKU]],[1]CARGAR!$B$7:$D$2282,2,0)</f>
        <v>SELLO DE CERA EDESA</v>
      </c>
      <c r="C20" t="str">
        <f>VLOOKUP(A20,[1]CARGAR!$B$7:$D$2282,3,0)</f>
        <v>SC001319000100</v>
      </c>
      <c r="D20" s="1">
        <v>400</v>
      </c>
      <c r="E20" s="1">
        <v>1.5484</v>
      </c>
      <c r="F20" s="2">
        <f>Tabla1[[#This Row],[CANTIDAD]]*Tabla1[[#This Row],[COSTO UNITARIO]]</f>
        <v>619.36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" spans="1:7" x14ac:dyDescent="0.25">
      <c r="A21" s="1">
        <v>110728</v>
      </c>
      <c r="B21" s="1" t="str">
        <f>VLOOKUP(Tabla1[[#This Row],[SKU]],[1]CARGAR!$B$7:$D$2282,2,0)</f>
        <v>MONOBLCK ECO NOVO P/COCINA</v>
      </c>
      <c r="C21" t="str">
        <f>VLOOKUP(A21,[1]CARGAR!$B$7:$D$2282,3,0)</f>
        <v>SG0080073061CE</v>
      </c>
      <c r="D21" s="1">
        <v>12</v>
      </c>
      <c r="E21" s="1">
        <v>37.056899999999999</v>
      </c>
      <c r="F21" s="2">
        <f>Tabla1[[#This Row],[CANTIDAD]]*Tabla1[[#This Row],[COSTO UNITARIO]]</f>
        <v>444.68279999999999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" spans="1:7" x14ac:dyDescent="0.25">
      <c r="A22" s="1">
        <v>110736</v>
      </c>
      <c r="B22" s="1" t="str">
        <f>VLOOKUP(Tabla1[[#This Row],[SKU]],[1]CARGAR!$B$7:$D$2282,2,0)</f>
        <v>MEZ ECO NOVO 8" P/LAV DES/REJ/SIF</v>
      </c>
      <c r="C22" t="str">
        <f>VLOOKUP(A22,[1]CARGAR!$B$7:$D$2282,3,0)</f>
        <v>SG0079933061CE</v>
      </c>
      <c r="D22" s="1">
        <v>36</v>
      </c>
      <c r="E22" s="1">
        <v>50.969200000000001</v>
      </c>
      <c r="F22" s="2">
        <f>Tabla1[[#This Row],[CANTIDAD]]*Tabla1[[#This Row],[COSTO UNITARIO]]</f>
        <v>1834.8912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" spans="1:7" x14ac:dyDescent="0.25">
      <c r="A23" s="1">
        <v>110795</v>
      </c>
      <c r="B23" s="1" t="str">
        <f>VLOOKUP(Tabla1[[#This Row],[SKU]],[1]CARGAR!$B$7:$D$2282,2,0)</f>
        <v>LLAVE P/LAV C/PEDAL USO HOSPITALARI0    BRIGGS</v>
      </c>
      <c r="C23" t="str">
        <f>VLOOKUP(A23,[1]CARGAR!$B$7:$D$2282,3,0)</f>
        <v>CG0065523061CW</v>
      </c>
      <c r="D23" s="1">
        <v>10</v>
      </c>
      <c r="E23" s="1">
        <v>150.7346</v>
      </c>
      <c r="F23" s="2">
        <f>Tabla1[[#This Row],[CANTIDAD]]*Tabla1[[#This Row],[COSTO UNITARIO]]</f>
        <v>1507.346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" spans="1:7" x14ac:dyDescent="0.25">
      <c r="A24" s="1">
        <v>110922</v>
      </c>
      <c r="B24" s="1" t="str">
        <f>VLOOKUP(Tabla1[[#This Row],[SKU]],[1]CARGAR!$B$7:$D$2282,2,0)</f>
        <v>LLAVE COCINA P/PARED PICO ALTO DES/SIF</v>
      </c>
      <c r="C24" t="str">
        <f>VLOOKUP(A24,[1]CARGAR!$B$7:$D$2282,3,0)</f>
        <v>SG0081803061CE</v>
      </c>
      <c r="D24" s="1">
        <v>12</v>
      </c>
      <c r="E24" s="1">
        <v>19.915600000000001</v>
      </c>
      <c r="F24" s="2">
        <f>Tabla1[[#This Row],[CANTIDAD]]*Tabla1[[#This Row],[COSTO UNITARIO]]</f>
        <v>238.98720000000003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" spans="1:7" x14ac:dyDescent="0.25">
      <c r="A25" s="1">
        <v>111406</v>
      </c>
      <c r="B25" s="1" t="str">
        <f>VLOOKUP(Tabla1[[#This Row],[SKU]],[1]CARGAR!$B$7:$D$2282,2,0)</f>
        <v>MANGUERA 12" LAV P/ANGULAR 1/2"X1/2"</v>
      </c>
      <c r="C25" t="str">
        <f>VLOOKUP(A25,[1]CARGAR!$B$7:$D$2282,3,0)</f>
        <v>SC0075873061BO</v>
      </c>
      <c r="D25" s="1">
        <v>96</v>
      </c>
      <c r="E25" s="1">
        <v>2.3908</v>
      </c>
      <c r="F25" s="2">
        <f>Tabla1[[#This Row],[CANTIDAD]]*Tabla1[[#This Row],[COSTO UNITARIO]]</f>
        <v>229.51679999999999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" spans="1:7" x14ac:dyDescent="0.25">
      <c r="A26" s="1">
        <v>111417</v>
      </c>
      <c r="B26" s="1" t="str">
        <f>VLOOKUP(Tabla1[[#This Row],[SKU]],[1]CARGAR!$B$7:$D$2282,2,0)</f>
        <v>BRIGGS MANGUERA FLEXIBLE PVC</v>
      </c>
      <c r="C26" t="str">
        <f>VLOOKUP(A26,[1]CARGAR!$B$7:$D$2282,3,0)</f>
        <v>SC0077890001BO</v>
      </c>
      <c r="D26" s="1">
        <v>180</v>
      </c>
      <c r="E26" s="1">
        <v>5.1063000000000001</v>
      </c>
      <c r="F26" s="2">
        <f>Tabla1[[#This Row],[CANTIDAD]]*Tabla1[[#This Row],[COSTO UNITARIO]]</f>
        <v>919.13400000000001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" spans="1:7" x14ac:dyDescent="0.25">
      <c r="A27" s="1">
        <v>111418</v>
      </c>
      <c r="B27" s="1" t="str">
        <f>VLOOKUP(Tabla1[[#This Row],[SKU]],[1]CARGAR!$B$7:$D$2282,2,0)</f>
        <v>BRIGGS ANGULAR - MANGUERA 12" LAVAMANOS</v>
      </c>
      <c r="C27" t="str">
        <f>VLOOKUP(A27,[1]CARGAR!$B$7:$D$2282,3,0)</f>
        <v>SC0018293061BO</v>
      </c>
      <c r="D27" s="1">
        <v>48</v>
      </c>
      <c r="E27" s="1">
        <v>5.4013</v>
      </c>
      <c r="F27" s="2">
        <f>Tabla1[[#This Row],[CANTIDAD]]*Tabla1[[#This Row],[COSTO UNITARIO]]</f>
        <v>259.26240000000001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" spans="1:7" x14ac:dyDescent="0.25">
      <c r="A28" s="1">
        <v>112771</v>
      </c>
      <c r="B28" s="1" t="str">
        <f>VLOOKUP(Tabla1[[#This Row],[SKU]],[1]CARGAR!$B$7:$D$2282,2,0)</f>
        <v>LLAVE SENCILLA LAV LIVORNO CR BRIGGS</v>
      </c>
      <c r="C28" t="str">
        <f>VLOOKUP(A28,[1]CARGAR!$B$7:$D$2282,3,0)</f>
        <v>SG0082193061CW</v>
      </c>
      <c r="D28" s="1">
        <v>24</v>
      </c>
      <c r="E28" s="1">
        <v>42.589399999999998</v>
      </c>
      <c r="F28" s="2">
        <f>Tabla1[[#This Row],[CANTIDAD]]*Tabla1[[#This Row],[COSTO UNITARIO]]</f>
        <v>1022.1455999999999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" spans="1:7" x14ac:dyDescent="0.25">
      <c r="A29" s="1">
        <v>113530</v>
      </c>
      <c r="B29" s="1" t="str">
        <f>VLOOKUP(Tabla1[[#This Row],[SKU]],[1]CARGAR!$B$7:$D$2282,2,0)</f>
        <v>PLATO DUCHA RUBI DELGADO 120X80 C/D BL</v>
      </c>
      <c r="C29" t="str">
        <f>VLOOKUP(A29,[1]CARGAR!$B$7:$D$2282,3,0)</f>
        <v>SB0050671301M3</v>
      </c>
      <c r="D29" s="1">
        <v>3</v>
      </c>
      <c r="E29" s="1">
        <v>141.0814</v>
      </c>
      <c r="F29" s="2">
        <f>Tabla1[[#This Row],[CANTIDAD]]*Tabla1[[#This Row],[COSTO UNITARIO]]</f>
        <v>423.24419999999998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0" spans="1:7" x14ac:dyDescent="0.25">
      <c r="A30" s="1">
        <v>114000</v>
      </c>
      <c r="B30" s="1" t="str">
        <f>VLOOKUP(Tabla1[[#This Row],[SKU]],[1]CARGAR!$B$7:$D$2282,2,0)</f>
        <v>TINA CRETA BLANCO 1.70X0.70 S/D BRIGGS</v>
      </c>
      <c r="C30" t="str">
        <f>VLOOKUP(A30,[1]CARGAR!$B$7:$D$2282,3,0)</f>
        <v>SB0050791301M3</v>
      </c>
      <c r="D30" s="1">
        <v>3</v>
      </c>
      <c r="E30" s="1">
        <v>234.26750000000001</v>
      </c>
      <c r="F30" s="2">
        <f>Tabla1[[#This Row],[CANTIDAD]]*Tabla1[[#This Row],[COSTO UNITARIO]]</f>
        <v>702.80250000000001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1" spans="1:7" x14ac:dyDescent="0.25">
      <c r="A31" s="1">
        <v>114002</v>
      </c>
      <c r="B31" s="1" t="str">
        <f>VLOOKUP(Tabla1[[#This Row],[SKU]],[1]CARGAR!$B$7:$D$2282,2,0)</f>
        <v>TINA CRETA BLANCA 150X70 S/D BRIGGS</v>
      </c>
      <c r="C31" t="str">
        <f>VLOOKUP(A31,[1]CARGAR!$B$7:$D$2282,3,0)</f>
        <v>SB0050781301M3</v>
      </c>
      <c r="D31" s="1">
        <v>4</v>
      </c>
      <c r="E31" s="1">
        <v>214.251</v>
      </c>
      <c r="F31" s="2">
        <f>Tabla1[[#This Row],[CANTIDAD]]*Tabla1[[#This Row],[COSTO UNITARIO]]</f>
        <v>857.00400000000002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2" spans="1:7" x14ac:dyDescent="0.25">
      <c r="A32" s="1">
        <v>114324</v>
      </c>
      <c r="B32" s="1" t="str">
        <f>VLOOKUP(Tabla1[[#This Row],[SKU]],[1]CARGAR!$B$7:$D$2282,2,0)</f>
        <v>TINA HIERRO 1.5 BLANCA S/DESAG EDESA</v>
      </c>
      <c r="C32" t="str">
        <f>VLOOKUP(A32,[1]CARGAR!$B$7:$D$2282,3,0)</f>
        <v>SBD045161301M3</v>
      </c>
      <c r="D32" s="1">
        <v>10</v>
      </c>
      <c r="E32" s="1">
        <v>118.0998</v>
      </c>
      <c r="F32" s="2">
        <f>Tabla1[[#This Row],[CANTIDAD]]*Tabla1[[#This Row],[COSTO UNITARIO]]</f>
        <v>1180.998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3" spans="1:7" x14ac:dyDescent="0.25">
      <c r="A33" s="1">
        <v>114405</v>
      </c>
      <c r="B33" s="1" t="str">
        <f>VLOOKUP(Tabla1[[#This Row],[SKU]],[1]CARGAR!$B$7:$D$2282,2,0)</f>
        <v>REGADERA REDONDA ABS 20CM BRIGGS</v>
      </c>
      <c r="C33" t="str">
        <f>VLOOKUP(A33,[1]CARGAR!$B$7:$D$2282,3,0)</f>
        <v>SG0086543061CW</v>
      </c>
      <c r="D33" s="1">
        <v>20</v>
      </c>
      <c r="E33" s="1">
        <v>22.5989</v>
      </c>
      <c r="F33" s="2">
        <f>Tabla1[[#This Row],[CANTIDAD]]*Tabla1[[#This Row],[COSTO UNITARIO]]</f>
        <v>451.97800000000001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" spans="1:7" x14ac:dyDescent="0.25">
      <c r="A34" s="1">
        <v>114421</v>
      </c>
      <c r="B34" s="1" t="str">
        <f>VLOOKUP(Tabla1[[#This Row],[SKU]],[1]CARGAR!$B$7:$D$2282,2,0)</f>
        <v>TINA HIERRO 1.7 BLANCA S/DESAG EDESA</v>
      </c>
      <c r="C34" t="str">
        <f>VLOOKUP(A34,[1]CARGAR!$B$7:$D$2282,3,0)</f>
        <v>SBD045181301M3</v>
      </c>
      <c r="D34" s="1">
        <v>3</v>
      </c>
      <c r="E34" s="1">
        <v>135.26939999999999</v>
      </c>
      <c r="F34" s="2">
        <f>Tabla1[[#This Row],[CANTIDAD]]*Tabla1[[#This Row],[COSTO UNITARIO]]</f>
        <v>405.80819999999994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5" spans="1:7" x14ac:dyDescent="0.25">
      <c r="A35" s="1">
        <v>114507</v>
      </c>
      <c r="B35" s="1" t="str">
        <f>VLOOKUP(Tabla1[[#This Row],[SKU]],[1]CARGAR!$B$7:$D$2282,2,0)</f>
        <v>Regadera Slim cuadrada negra 20 cm</v>
      </c>
      <c r="C35" t="str">
        <f>VLOOKUP(A35,[1]CARGAR!$B$7:$D$2282,3,0)</f>
        <v>SG0089090161CW</v>
      </c>
      <c r="D35" s="1">
        <v>30</v>
      </c>
      <c r="E35" s="1">
        <v>37.600299999999997</v>
      </c>
      <c r="F35" s="2">
        <f>Tabla1[[#This Row],[CANTIDAD]]*Tabla1[[#This Row],[COSTO UNITARIO]]</f>
        <v>1128.009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6" spans="1:7" x14ac:dyDescent="0.25">
      <c r="A36" s="1">
        <v>114529</v>
      </c>
      <c r="B36" s="1" t="str">
        <f>VLOOKUP(Tabla1[[#This Row],[SKU]],[1]CARGAR!$B$7:$D$2282,2,0)</f>
        <v>BRAZO DUCHA REDONDO 38 CM BRIGGS</v>
      </c>
      <c r="C36" t="str">
        <f>VLOOKUP(A36,[1]CARGAR!$B$7:$D$2282,3,0)</f>
        <v>SG0086503061CW</v>
      </c>
      <c r="D36" s="1">
        <v>48</v>
      </c>
      <c r="E36" s="1">
        <v>18.096299999999999</v>
      </c>
      <c r="F36" s="2">
        <f>Tabla1[[#This Row],[CANTIDAD]]*Tabla1[[#This Row],[COSTO UNITARIO]]</f>
        <v>868.62239999999997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7" spans="1:7" x14ac:dyDescent="0.25">
      <c r="A37" s="1">
        <v>114693</v>
      </c>
      <c r="B37" s="1" t="str">
        <f>VLOOKUP(Tabla1[[#This Row],[SKU]],[1]CARGAR!$B$7:$D$2282,2,0)</f>
        <v>ASIENTO DE DUCHA AEREO</v>
      </c>
      <c r="C37" t="str">
        <f>VLOOKUP(A37,[1]CARGAR!$B$7:$D$2282,3,0)</f>
        <v>SC0026853061CW</v>
      </c>
      <c r="D37" s="1">
        <v>5</v>
      </c>
      <c r="E37" s="1">
        <v>123.2668</v>
      </c>
      <c r="F37" s="2">
        <f>Tabla1[[#This Row],[CANTIDAD]]*Tabla1[[#This Row],[COSTO UNITARIO]]</f>
        <v>616.33400000000006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8" spans="1:7" x14ac:dyDescent="0.25">
      <c r="A38" s="1">
        <v>115096</v>
      </c>
      <c r="B38" s="1" t="str">
        <f>VLOOKUP(Tabla1[[#This Row],[SKU]],[1]CARGAR!$B$7:$D$2282,2,0)</f>
        <v>MONOMANDO COCINA ESTANDAR BELA BRIGGS</v>
      </c>
      <c r="C38" t="str">
        <f>VLOOKUP(A38,[1]CARGAR!$B$7:$D$2282,3,0)</f>
        <v>SG0087083061CW</v>
      </c>
      <c r="D38" s="1">
        <v>30</v>
      </c>
      <c r="E38" s="1">
        <v>45.47</v>
      </c>
      <c r="F38" s="2">
        <f>Tabla1[[#This Row],[CANTIDAD]]*Tabla1[[#This Row],[COSTO UNITARIO]]</f>
        <v>1364.1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9" spans="1:7" x14ac:dyDescent="0.25">
      <c r="A39" s="1">
        <v>115097</v>
      </c>
      <c r="B39" s="1" t="str">
        <f>VLOOKUP(Tabla1[[#This Row],[SKU]],[1]CARGAR!$B$7:$D$2282,2,0)</f>
        <v>Scarlet Monomando Cocina Pull Out Negro</v>
      </c>
      <c r="C39" t="str">
        <f>VLOOKUP(A39,[1]CARGAR!$B$7:$D$2282,3,0)</f>
        <v>SG0089140161CW</v>
      </c>
      <c r="D39" s="1">
        <v>30</v>
      </c>
      <c r="E39" s="1">
        <v>77.184200000000004</v>
      </c>
      <c r="F39" s="2">
        <f>Tabla1[[#This Row],[CANTIDAD]]*Tabla1[[#This Row],[COSTO UNITARIO]]</f>
        <v>2315.5260000000003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>
        <v>115098</v>
      </c>
      <c r="B40" s="1" t="str">
        <f>VLOOKUP(Tabla1[[#This Row],[SKU]],[1]CARGAR!$B$7:$D$2282,2,0)</f>
        <v>Livorno monomando Cocina Pull Out Negro</v>
      </c>
      <c r="C40" t="str">
        <f>VLOOKUP(A40,[1]CARGAR!$B$7:$D$2282,3,0)</f>
        <v>SG0089150161CW</v>
      </c>
      <c r="D40" s="1">
        <v>10</v>
      </c>
      <c r="E40" s="1">
        <v>172.85310000000001</v>
      </c>
      <c r="F40" s="2">
        <f>Tabla1[[#This Row],[CANTIDAD]]*Tabla1[[#This Row],[COSTO UNITARIO]]</f>
        <v>1728.5310000000002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1" spans="1:7" x14ac:dyDescent="0.25">
      <c r="A41" s="1">
        <v>115118</v>
      </c>
      <c r="B41" s="1" t="str">
        <f>VLOOKUP(Tabla1[[#This Row],[SKU]],[1]CARGAR!$B$7:$D$2282,2,0)</f>
        <v>MONOMANDO COCINA PULL OUT BEL BRIGGS</v>
      </c>
      <c r="C41" t="str">
        <f>VLOOKUP(A41,[1]CARGAR!$B$7:$D$2282,3,0)</f>
        <v>SG0087093061CW</v>
      </c>
      <c r="D41" s="1">
        <v>8</v>
      </c>
      <c r="E41" s="1">
        <v>112.812</v>
      </c>
      <c r="F41" s="2">
        <f>Tabla1[[#This Row],[CANTIDAD]]*Tabla1[[#This Row],[COSTO UNITARIO]]</f>
        <v>902.49599999999998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>
        <v>115142</v>
      </c>
      <c r="B42" s="1" t="str">
        <f>VLOOKUP(Tabla1[[#This Row],[SKU]],[1]CARGAR!$B$7:$D$2282,2,0)</f>
        <v>MONOMANDO ALTO LAV. BELA BRIGGS</v>
      </c>
      <c r="C42" t="str">
        <f>VLOOKUP(A42,[1]CARGAR!$B$7:$D$2282,3,0)</f>
        <v>SG0082023061CW</v>
      </c>
      <c r="D42" s="1">
        <v>6</v>
      </c>
      <c r="E42" s="1">
        <v>97.799899999999994</v>
      </c>
      <c r="F42" s="2">
        <f>Tabla1[[#This Row],[CANTIDAD]]*Tabla1[[#This Row],[COSTO UNITARIO]]</f>
        <v>586.79939999999999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3" spans="1:7" x14ac:dyDescent="0.25">
      <c r="A43" s="1">
        <v>115509</v>
      </c>
      <c r="B43" s="1" t="str">
        <f>VLOOKUP(Tabla1[[#This Row],[SKU]],[1]CARGAR!$B$7:$D$2282,2,0)</f>
        <v>ASIENTO ACOLCHADO STANDAR BLANCO</v>
      </c>
      <c r="C43" t="str">
        <f>VLOOKUP(A43,[1]CARGAR!$B$7:$D$2282,3,0)</f>
        <v>SP0096581301BL</v>
      </c>
      <c r="D43" s="1">
        <v>60</v>
      </c>
      <c r="E43" s="1">
        <v>9.7509999999999994</v>
      </c>
      <c r="F43" s="2">
        <f>Tabla1[[#This Row],[CANTIDAD]]*Tabla1[[#This Row],[COSTO UNITARIO]]</f>
        <v>585.05999999999995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4" spans="1:7" x14ac:dyDescent="0.25">
      <c r="A44" s="1">
        <v>115594</v>
      </c>
      <c r="B44" s="1" t="str">
        <f>VLOOKUP(Tabla1[[#This Row],[SKU]],[1]CARGAR!$B$7:$D$2282,2,0)</f>
        <v>ASINETO STATUS ALARGADO BLANCO EDESA</v>
      </c>
      <c r="C44" t="str">
        <f>VLOOKUP(A44,[1]CARGAR!$B$7:$D$2282,3,0)</f>
        <v>SP0095091301CG</v>
      </c>
      <c r="D44" s="1">
        <v>50</v>
      </c>
      <c r="E44" s="1">
        <v>12.0344</v>
      </c>
      <c r="F44" s="2">
        <f>Tabla1[[#This Row],[CANTIDAD]]*Tabla1[[#This Row],[COSTO UNITARIO]]</f>
        <v>601.72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5" spans="1:7" x14ac:dyDescent="0.25">
      <c r="A45" s="1">
        <v>115595</v>
      </c>
      <c r="B45" s="1" t="str">
        <f>VLOOKUP(Tabla1[[#This Row],[SKU]],[1]CARGAR!$B$7:$D$2282,2,0)</f>
        <v>ASIENTO STATUS ALARGADO BONE EDESA</v>
      </c>
      <c r="C45" t="str">
        <f>VLOOKUP(A45,[1]CARGAR!$B$7:$D$2282,3,0)</f>
        <v>SP0095097331CG</v>
      </c>
      <c r="D45" s="1">
        <v>20</v>
      </c>
      <c r="E45" s="1">
        <v>12.0344</v>
      </c>
      <c r="F45" s="2">
        <f>Tabla1[[#This Row],[CANTIDAD]]*Tabla1[[#This Row],[COSTO UNITARIO]]</f>
        <v>240.68799999999999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6" spans="1:7" x14ac:dyDescent="0.25">
      <c r="A46" s="1">
        <v>115597</v>
      </c>
      <c r="B46" s="1" t="str">
        <f>VLOOKUP(Tabla1[[#This Row],[SKU]],[1]CARGAR!$B$7:$D$2282,2,0)</f>
        <v>STATUS PREMIUN REDONDO BL</v>
      </c>
      <c r="C46" t="str">
        <f>VLOOKUP(A46,[1]CARGAR!$B$7:$D$2282,3,0)</f>
        <v>SP0095081301CG</v>
      </c>
      <c r="D46" s="1">
        <v>20</v>
      </c>
      <c r="E46" s="1">
        <v>14.151199999999999</v>
      </c>
      <c r="F46" s="2">
        <f>Tabla1[[#This Row],[CANTIDAD]]*Tabla1[[#This Row],[COSTO UNITARIO]]</f>
        <v>283.024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7" spans="1:7" x14ac:dyDescent="0.25">
      <c r="A47" s="1">
        <v>115598</v>
      </c>
      <c r="B47" s="1" t="str">
        <f>VLOOKUP(Tabla1[[#This Row],[SKU]],[1]CARGAR!$B$7:$D$2282,2,0)</f>
        <v>STATUS PREMIUN REDONDO BONE</v>
      </c>
      <c r="C47" t="str">
        <f>VLOOKUP(A47,[1]CARGAR!$B$7:$D$2282,3,0)</f>
        <v>SP0095087331CG</v>
      </c>
      <c r="D47" s="1">
        <v>10</v>
      </c>
      <c r="E47" s="1">
        <v>14.151199999999999</v>
      </c>
      <c r="F47" s="2">
        <f>Tabla1[[#This Row],[CANTIDAD]]*Tabla1[[#This Row],[COSTO UNITARIO]]</f>
        <v>141.512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8" spans="1:7" x14ac:dyDescent="0.25">
      <c r="A48" s="1">
        <v>115960</v>
      </c>
      <c r="B48" s="1" t="str">
        <f>VLOOKUP(Tabla1[[#This Row],[SKU]],[1]CARGAR!$B$7:$D$2282,2,0)</f>
        <v>Asiento Aragon Redondo Blanco</v>
      </c>
      <c r="C48" t="str">
        <f>VLOOKUP(A48,[1]CARGAR!$B$7:$D$2282,3,0)</f>
        <v>SP0098021301CG</v>
      </c>
      <c r="D48" s="1">
        <v>140</v>
      </c>
      <c r="E48" s="1">
        <v>5.4320000000000004</v>
      </c>
      <c r="F48" s="2">
        <f>Tabla1[[#This Row],[CANTIDAD]]*Tabla1[[#This Row],[COSTO UNITARIO]]</f>
        <v>760.48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9" spans="1:7" x14ac:dyDescent="0.25">
      <c r="A49" s="1">
        <v>115961</v>
      </c>
      <c r="B49" s="1" t="str">
        <f>VLOOKUP(Tabla1[[#This Row],[SKU]],[1]CARGAR!$B$7:$D$2282,2,0)</f>
        <v>Asiento Aragon Redondo Bone</v>
      </c>
      <c r="C49" t="str">
        <f>VLOOKUP(A49,[1]CARGAR!$B$7:$D$2282,3,0)</f>
        <v>SP0098027331CG</v>
      </c>
      <c r="D49" s="1">
        <v>84</v>
      </c>
      <c r="E49" s="1">
        <v>5.4291999999999998</v>
      </c>
      <c r="F49" s="2">
        <f>Tabla1[[#This Row],[CANTIDAD]]*Tabla1[[#This Row],[COSTO UNITARIO]]</f>
        <v>456.05279999999999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0" spans="1:7" x14ac:dyDescent="0.25">
      <c r="A50" s="1">
        <v>115962</v>
      </c>
      <c r="B50" s="1" t="str">
        <f>VLOOKUP(Tabla1[[#This Row],[SKU]],[1]CARGAR!$B$7:$D$2282,2,0)</f>
        <v>Asiento Aragon Redondo Negro</v>
      </c>
      <c r="C50" t="str">
        <f>VLOOKUP(A50,[1]CARGAR!$B$7:$D$2282,3,0)</f>
        <v>SP0098020161CG</v>
      </c>
      <c r="D50" s="1">
        <v>28</v>
      </c>
      <c r="E50" s="1">
        <v>5.4306999999999999</v>
      </c>
      <c r="F50" s="2">
        <f>Tabla1[[#This Row],[CANTIDAD]]*Tabla1[[#This Row],[COSTO UNITARIO]]</f>
        <v>152.05959999999999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>
        <v>115965</v>
      </c>
      <c r="B51" s="1" t="str">
        <f>VLOOKUP(Tabla1[[#This Row],[SKU]],[1]CARGAR!$B$7:$D$2282,2,0)</f>
        <v>Asiento Aragon Redondo Verde Teal</v>
      </c>
      <c r="C51" t="str">
        <f>VLOOKUP(A51,[1]CARGAR!$B$7:$D$2282,3,0)</f>
        <v>SP0098020611CG</v>
      </c>
      <c r="D51" s="1">
        <v>42</v>
      </c>
      <c r="E51" s="1">
        <v>5.4320000000000004</v>
      </c>
      <c r="F51" s="2">
        <f>Tabla1[[#This Row],[CANTIDAD]]*Tabla1[[#This Row],[COSTO UNITARIO]]</f>
        <v>228.14400000000001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>
        <v>115966</v>
      </c>
      <c r="B52" s="1" t="str">
        <f>VLOOKUP(Tabla1[[#This Row],[SKU]],[1]CARGAR!$B$7:$D$2282,2,0)</f>
        <v>Asiento Aragon Redondo Cherry</v>
      </c>
      <c r="C52" t="str">
        <f>VLOOKUP(A52,[1]CARGAR!$B$7:$D$2282,3,0)</f>
        <v>SP0098020651CG</v>
      </c>
      <c r="D52" s="1">
        <v>42</v>
      </c>
      <c r="E52" s="1">
        <v>5.4320000000000004</v>
      </c>
      <c r="F52" s="2">
        <f>Tabla1[[#This Row],[CANTIDAD]]*Tabla1[[#This Row],[COSTO UNITARIO]]</f>
        <v>228.14400000000001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>
        <v>115970</v>
      </c>
      <c r="B53" s="1" t="str">
        <f>VLOOKUP(Tabla1[[#This Row],[SKU]],[1]CARGAR!$B$7:$D$2282,2,0)</f>
        <v>ASIENTO ARAGÓN ALARGADO BLANCO</v>
      </c>
      <c r="C53" t="str">
        <f>VLOOKUP(A53,[1]CARGAR!$B$7:$D$2282,3,0)</f>
        <v>SP0098031301CG</v>
      </c>
      <c r="D53" s="1">
        <v>90</v>
      </c>
      <c r="E53" s="1">
        <v>6.9720000000000004</v>
      </c>
      <c r="F53" s="2">
        <f>Tabla1[[#This Row],[CANTIDAD]]*Tabla1[[#This Row],[COSTO UNITARIO]]</f>
        <v>627.48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>
        <v>116327</v>
      </c>
      <c r="B54" s="1" t="str">
        <f>VLOOKUP(Tabla1[[#This Row],[SKU]],[1]CARGAR!$B$7:$D$2282,2,0)</f>
        <v>REGADERA REDONDA MEDIUM ABS CR 10.5CM BRIGGS</v>
      </c>
      <c r="C54" t="str">
        <f>VLOOKUP(A54,[1]CARGAR!$B$7:$D$2282,3,0)</f>
        <v>SG0069653061CW</v>
      </c>
      <c r="D54" s="1">
        <v>48</v>
      </c>
      <c r="E54" s="1">
        <v>9.6557999999999993</v>
      </c>
      <c r="F54" s="2">
        <f>Tabla1[[#This Row],[CANTIDAD]]*Tabla1[[#This Row],[COSTO UNITARIO]]</f>
        <v>463.47839999999997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5" spans="1:7" x14ac:dyDescent="0.25">
      <c r="A55" s="1">
        <v>116771</v>
      </c>
      <c r="B55" s="1" t="str">
        <f>VLOOKUP(Tabla1[[#This Row],[SKU]],[1]CARGAR!$B$7:$D$2282,2,0)</f>
        <v>LAV OVAL SLIM BLANCO C/DESG EDESA</v>
      </c>
      <c r="C55" t="str">
        <f>VLOOKUP(A55,[1]CARGAR!$B$7:$D$2282,3,0)</f>
        <v>SSY068971301CE</v>
      </c>
      <c r="D55" s="1">
        <v>10</v>
      </c>
      <c r="E55" s="1">
        <v>42.334200000000003</v>
      </c>
      <c r="F55" s="2">
        <f>Tabla1[[#This Row],[CANTIDAD]]*Tabla1[[#This Row],[COSTO UNITARIO]]</f>
        <v>423.34200000000004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6" spans="1:7" x14ac:dyDescent="0.25">
      <c r="A56" s="1">
        <v>117854</v>
      </c>
      <c r="B56" s="1" t="str">
        <f>VLOOKUP(Tabla1[[#This Row],[SKU]],[1]CARGAR!$B$7:$D$2282,2,0)</f>
        <v>LAV POMPANO C/P 4" BLANCO EDESA.</v>
      </c>
      <c r="C56" t="str">
        <f>VLOOKUP(A56,[1]CARGAR!$B$7:$D$2282,3,0)</f>
        <v>JSP066261301CE</v>
      </c>
      <c r="D56" s="1">
        <v>24</v>
      </c>
      <c r="E56" s="1">
        <v>32.534100000000002</v>
      </c>
      <c r="F56" s="2">
        <f>Tabla1[[#This Row],[CANTIDAD]]*Tabla1[[#This Row],[COSTO UNITARIO]]</f>
        <v>780.81840000000011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7" spans="1:7" x14ac:dyDescent="0.25">
      <c r="A57" s="1">
        <v>117992</v>
      </c>
      <c r="B57" s="1" t="str">
        <f>VLOOKUP(Tabla1[[#This Row],[SKU]],[1]CARGAR!$B$7:$D$2282,2,0)</f>
        <v>LAV ARIA MEDIUM BLANCO C/DESAG EDESA</v>
      </c>
      <c r="C57" t="str">
        <f>VLOOKUP(A57,[1]CARGAR!$B$7:$D$2282,3,0)</f>
        <v>SSY068281301CB</v>
      </c>
      <c r="D57" s="1">
        <v>10</v>
      </c>
      <c r="E57" s="1">
        <v>56.0015</v>
      </c>
      <c r="F57" s="2">
        <f>Tabla1[[#This Row],[CANTIDAD]]*Tabla1[[#This Row],[COSTO UNITARIO]]</f>
        <v>560.01499999999999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8" spans="1:7" x14ac:dyDescent="0.25">
      <c r="A58" s="1">
        <v>118389</v>
      </c>
      <c r="B58" s="1" t="str">
        <f>VLOOKUP(Tabla1[[#This Row],[SKU]],[1]CARGAR!$B$7:$D$2282,2,0)</f>
        <v>LAV SHELBY C/PEDESTAL BLANCO EDESA</v>
      </c>
      <c r="C58" t="str">
        <f>VLOOKUP(A58,[1]CARGAR!$B$7:$D$2282,3,0)</f>
        <v>JS0057101301CE</v>
      </c>
      <c r="D58" s="1">
        <v>24</v>
      </c>
      <c r="E58" s="1">
        <v>17.4694</v>
      </c>
      <c r="F58" s="2">
        <f>Tabla1[[#This Row],[CANTIDAD]]*Tabla1[[#This Row],[COSTO UNITARIO]]</f>
        <v>419.26560000000001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9" spans="1:7" x14ac:dyDescent="0.25">
      <c r="A59" s="1">
        <v>120063</v>
      </c>
      <c r="B59" s="1" t="str">
        <f>VLOOKUP(Tabla1[[#This Row],[SKU]],[1]CARGAR!$B$7:$D$2282,2,0)</f>
        <v>REGADERA CUADRADA TOP ABS CR 20X20CR BRIGGS</v>
      </c>
      <c r="C59" t="str">
        <f>VLOOKUP(A59,[1]CARGAR!$B$7:$D$2282,3,0)</f>
        <v>SG0086563061CW</v>
      </c>
      <c r="D59" s="1">
        <v>20</v>
      </c>
      <c r="E59" s="1">
        <v>22.406199999999998</v>
      </c>
      <c r="F59" s="2">
        <f>Tabla1[[#This Row],[CANTIDAD]]*Tabla1[[#This Row],[COSTO UNITARIO]]</f>
        <v>448.12399999999997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0" spans="1:7" x14ac:dyDescent="0.25">
      <c r="A60" s="1">
        <v>120073</v>
      </c>
      <c r="B60" s="1" t="str">
        <f>VLOOKUP(Tabla1[[#This Row],[SKU]],[1]CARGAR!$B$7:$D$2282,2,0)</f>
        <v>LLAVE SENCILLA LAV. SCARLET CR BRIGGS</v>
      </c>
      <c r="C60" t="str">
        <f>VLOOKUP(A60,[1]CARGAR!$B$7:$D$2282,3,0)</f>
        <v>SG0082183061CW</v>
      </c>
      <c r="D60" s="1">
        <v>12</v>
      </c>
      <c r="E60" s="1">
        <v>35.019500000000001</v>
      </c>
      <c r="F60" s="2">
        <f>Tabla1[[#This Row],[CANTIDAD]]*Tabla1[[#This Row],[COSTO UNITARIO]]</f>
        <v>420.23400000000004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1" spans="1:7" x14ac:dyDescent="0.25">
      <c r="A61" s="1">
        <v>120080</v>
      </c>
      <c r="B61" s="1" t="str">
        <f>VLOOKUP(Tabla1[[#This Row],[SKU]],[1]CARGAR!$B$7:$D$2282,2,0)</f>
        <v>DUCHA D/MANO SCARLET T/TELEFONO CR EDESA</v>
      </c>
      <c r="C61" t="str">
        <f>VLOOKUP(A61,[1]CARGAR!$B$7:$D$2282,3,0)</f>
        <v>SG0072523061CW</v>
      </c>
      <c r="D61" s="1">
        <v>10</v>
      </c>
      <c r="E61" s="1">
        <v>48.045400000000001</v>
      </c>
      <c r="F61" s="2">
        <f>Tabla1[[#This Row],[CANTIDAD]]*Tabla1[[#This Row],[COSTO UNITARIO]]</f>
        <v>480.45400000000001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2" spans="1:7" x14ac:dyDescent="0.25">
      <c r="A62" s="1">
        <v>120120</v>
      </c>
      <c r="B62" s="1" t="str">
        <f>VLOOKUP(Tabla1[[#This Row],[SKU]],[1]CARGAR!$B$7:$D$2282,2,0)</f>
        <v>PORTAROLLO GANCHO SCARLET CR</v>
      </c>
      <c r="C62" t="str">
        <f>VLOOKUP(A62,[1]CARGAR!$B$7:$D$2282,3,0)</f>
        <v>SC0088553061CW</v>
      </c>
      <c r="D62" s="1">
        <v>10</v>
      </c>
      <c r="E62" s="1">
        <v>10.0097</v>
      </c>
      <c r="F62" s="2">
        <f>Tabla1[[#This Row],[CANTIDAD]]*Tabla1[[#This Row],[COSTO UNITARIO]]</f>
        <v>100.09700000000001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63" spans="1:7" x14ac:dyDescent="0.25">
      <c r="A63" s="1">
        <v>120129</v>
      </c>
      <c r="B63" s="1" t="str">
        <f>VLOOKUP(Tabla1[[#This Row],[SKU]],[1]CARGAR!$B$7:$D$2282,2,0)</f>
        <v>JABONERA SCARLET CR BRIGGS</v>
      </c>
      <c r="C63" t="str">
        <f>VLOOKUP(A63,[1]CARGAR!$B$7:$D$2282,3,0)</f>
        <v>SC0088533061CW</v>
      </c>
      <c r="D63" s="1">
        <v>10</v>
      </c>
      <c r="E63" s="1">
        <v>25.861999999999998</v>
      </c>
      <c r="F63" s="2">
        <f>Tabla1[[#This Row],[CANTIDAD]]*Tabla1[[#This Row],[COSTO UNITARIO]]</f>
        <v>258.62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64" spans="1:7" x14ac:dyDescent="0.25">
      <c r="A64" s="1">
        <v>120132</v>
      </c>
      <c r="B64" s="1" t="str">
        <f>VLOOKUP(Tabla1[[#This Row],[SKU]],[1]CARGAR!$B$7:$D$2282,2,0)</f>
        <v>CROMATIC BASE MONOMANDO COCINA</v>
      </c>
      <c r="C64" t="str">
        <f>VLOOKUP(A64,[1]CARGAR!$B$7:$D$2282,3,0)</f>
        <v>SG0057933061CE</v>
      </c>
      <c r="D64" s="1">
        <v>72</v>
      </c>
      <c r="E64" s="1">
        <v>33.456200000000003</v>
      </c>
      <c r="F64" s="2">
        <f>Tabla1[[#This Row],[CANTIDAD]]*Tabla1[[#This Row],[COSTO UNITARIO]]</f>
        <v>2408.8464000000004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5" spans="1:7" x14ac:dyDescent="0.25">
      <c r="A65" s="1">
        <v>120133</v>
      </c>
      <c r="B65" s="1" t="str">
        <f>VLOOKUP(Tabla1[[#This Row],[SKU]],[1]CARGAR!$B$7:$D$2282,2,0)</f>
        <v>PICO COCINA FLEX CROSMATIC NEGRO</v>
      </c>
      <c r="C65" t="str">
        <f>VLOOKUP(A65,[1]CARGAR!$B$7:$D$2282,3,0)</f>
        <v>SG0057943061CE</v>
      </c>
      <c r="D65" s="1">
        <v>50</v>
      </c>
      <c r="E65" s="1">
        <v>20.206700000000001</v>
      </c>
      <c r="F65" s="2">
        <f>Tabla1[[#This Row],[CANTIDAD]]*Tabla1[[#This Row],[COSTO UNITARIO]]</f>
        <v>1010.335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6" spans="1:7" x14ac:dyDescent="0.25">
      <c r="A66" s="1">
        <v>120137</v>
      </c>
      <c r="B66" s="1" t="str">
        <f>VLOOKUP(Tabla1[[#This Row],[SKU]],[1]CARGAR!$B$7:$D$2282,2,0)</f>
        <v>PICO COCINA FLEX CROSMATIC BLANCO</v>
      </c>
      <c r="C66" t="str">
        <f>VLOOKUP(A66,[1]CARGAR!$B$7:$D$2282,3,0)</f>
        <v>SG0057973061CE</v>
      </c>
      <c r="D66" s="1">
        <v>50</v>
      </c>
      <c r="E66" s="1">
        <v>20.206700000000001</v>
      </c>
      <c r="F66" s="2">
        <f>Tabla1[[#This Row],[CANTIDAD]]*Tabla1[[#This Row],[COSTO UNITARIO]]</f>
        <v>1010.335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7" spans="1:7" x14ac:dyDescent="0.25">
      <c r="A67" s="1">
        <v>120143</v>
      </c>
      <c r="B67" s="5" t="str">
        <f>VLOOKUP(Tabla1[[#This Row],[SKU]],[1]CARGAR!$B$7:$D$2282,2,0)</f>
        <v>MONOMANDO COCINA NEW PRINCESS</v>
      </c>
      <c r="C67" t="str">
        <f>VLOOKUP(A67,[1]CARGAR!$B$7:$D$2282,3,0)</f>
        <v>SG0075353061CE</v>
      </c>
      <c r="D67" s="1">
        <v>12</v>
      </c>
      <c r="E67" s="1">
        <v>40.572200000000002</v>
      </c>
      <c r="F67" s="2">
        <f>Tabla1[[#This Row],[CANTIDAD]]*Tabla1[[#This Row],[COSTO UNITARIO]]</f>
        <v>486.8664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8" spans="1:7" x14ac:dyDescent="0.25">
      <c r="A68" s="1">
        <v>120144</v>
      </c>
      <c r="B68" s="5" t="str">
        <f>VLOOKUP(Tabla1[[#This Row],[SKU]],[1]CARGAR!$B$7:$D$2282,2,0)</f>
        <v>MONOMANDO COCINA CORVUS</v>
      </c>
      <c r="C68" t="str">
        <f>VLOOKUP(A68,[1]CARGAR!$B$7:$D$2282,3,0)</f>
        <v>SG0059443061CE</v>
      </c>
      <c r="D68" s="1">
        <v>24</v>
      </c>
      <c r="E68" s="1">
        <v>34.683900000000001</v>
      </c>
      <c r="F68" s="2">
        <f>Tabla1[[#This Row],[CANTIDAD]]*Tabla1[[#This Row],[COSTO UNITARIO]]</f>
        <v>832.41360000000009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9" spans="1:7" x14ac:dyDescent="0.25">
      <c r="A69" s="1">
        <v>120173</v>
      </c>
      <c r="B69" s="5" t="str">
        <f>VLOOKUP(Tabla1[[#This Row],[SKU]],[1]CARGAR!$B$7:$D$2282,2,0)</f>
        <v>ASIENTO FORLI EF BLANCO SLOW DOWN</v>
      </c>
      <c r="C69" t="str">
        <f>VLOOKUP(A69,[1]CARGAR!$B$7:$D$2282,3,0)</f>
        <v>SP0096891301CG</v>
      </c>
      <c r="D69" s="1">
        <v>126</v>
      </c>
      <c r="E69" s="1">
        <v>16.199400000000001</v>
      </c>
      <c r="F69" s="2">
        <f>Tabla1[[#This Row],[CANTIDAD]]*Tabla1[[#This Row],[COSTO UNITARIO]]</f>
        <v>2041.1244000000002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0" spans="1:7" x14ac:dyDescent="0.25">
      <c r="A70" s="1">
        <v>120174</v>
      </c>
      <c r="B70" s="5" t="str">
        <f>VLOOKUP(Tabla1[[#This Row],[SKU]],[1]CARGAR!$B$7:$D$2282,2,0)</f>
        <v>ASIENTO FORLI EF BONE SLOW DOWN</v>
      </c>
      <c r="C70" t="str">
        <f>VLOOKUP(A70,[1]CARGAR!$B$7:$D$2282,3,0)</f>
        <v>SP0096897331CG</v>
      </c>
      <c r="D70" s="1">
        <v>24</v>
      </c>
      <c r="E70" s="1">
        <v>16.199400000000001</v>
      </c>
      <c r="F70" s="2">
        <f>Tabla1[[#This Row],[CANTIDAD]]*Tabla1[[#This Row],[COSTO UNITARIO]]</f>
        <v>388.78560000000004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1" spans="1:7" x14ac:dyDescent="0.25">
      <c r="A71" s="1">
        <v>120220</v>
      </c>
      <c r="B71" s="5" t="str">
        <f>VLOOKUP(Tabla1[[#This Row],[SKU]],[1]CARGAR!$B$7:$D$2282,2,0)</f>
        <v>MONOMANDO LAV. ALTO PORTO AGUA FRIA CR  BRIGGS</v>
      </c>
      <c r="C71" t="str">
        <f>VLOOKUP(A71,[1]CARGAR!$B$7:$D$2282,3,0)</f>
        <v>SG0087553061CE</v>
      </c>
      <c r="D71" s="1">
        <v>24</v>
      </c>
      <c r="E71" s="1">
        <v>49.132100000000001</v>
      </c>
      <c r="F71" s="2">
        <f>Tabla1[[#This Row],[CANTIDAD]]*Tabla1[[#This Row],[COSTO UNITARIO]]</f>
        <v>1179.1704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2" spans="1:7" x14ac:dyDescent="0.25">
      <c r="A72" s="1">
        <v>120221</v>
      </c>
      <c r="B72" s="5" t="str">
        <f>VLOOKUP(Tabla1[[#This Row],[SKU]],[1]CARGAR!$B$7:$D$2282,2,0)</f>
        <v>MONOMANDO LAV. BAJO AGUA FRIA PORTO CR  BRIGGS</v>
      </c>
      <c r="C72" t="str">
        <f>VLOOKUP(A72,[1]CARGAR!$B$7:$D$2282,3,0)</f>
        <v>SG0087543061CE</v>
      </c>
      <c r="D72" s="1">
        <v>24</v>
      </c>
      <c r="E72" s="1">
        <v>25.09</v>
      </c>
      <c r="F72" s="2">
        <f>Tabla1[[#This Row],[CANTIDAD]]*Tabla1[[#This Row],[COSTO UNITARIO]]</f>
        <v>602.16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3" spans="1:7" x14ac:dyDescent="0.25">
      <c r="A73" s="1">
        <v>120222</v>
      </c>
      <c r="B73" s="5" t="str">
        <f>VLOOKUP(Tabla1[[#This Row],[SKU]],[1]CARGAR!$B$7:$D$2282,2,0)</f>
        <v>MONOMANDO COCINA PORTO CR BRIGGS</v>
      </c>
      <c r="C73" t="str">
        <f>VLOOKUP(A73,[1]CARGAR!$B$7:$D$2282,3,0)</f>
        <v>SG0087583061CE</v>
      </c>
      <c r="D73" s="1">
        <v>12</v>
      </c>
      <c r="E73" s="1">
        <v>67.368600000000001</v>
      </c>
      <c r="F73" s="2">
        <f>Tabla1[[#This Row],[CANTIDAD]]*Tabla1[[#This Row],[COSTO UNITARIO]]</f>
        <v>808.42319999999995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4" spans="1:7" x14ac:dyDescent="0.25">
      <c r="A74" s="1">
        <v>120233</v>
      </c>
      <c r="B74" s="5" t="str">
        <f>VLOOKUP(Tabla1[[#This Row],[SKU]],[1]CARGAR!$B$7:$D$2282,2,0)</f>
        <v>Cuerpo Pared Cocina Shelby</v>
      </c>
      <c r="C74" t="str">
        <f>VLOOKUP(A74,[1]CARGAR!$B$7:$D$2282,3,0)</f>
        <v>SG0060033061BO</v>
      </c>
      <c r="D74" s="1">
        <v>180</v>
      </c>
      <c r="E74" s="1">
        <v>9.8059999999999992</v>
      </c>
      <c r="F74" s="2">
        <f>Tabla1[[#This Row],[CANTIDAD]]*Tabla1[[#This Row],[COSTO UNITARIO]]</f>
        <v>1765.08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5" spans="1:7" x14ac:dyDescent="0.25">
      <c r="A75" s="1">
        <v>120242</v>
      </c>
      <c r="B75" s="1" t="s">
        <v>16</v>
      </c>
      <c r="C75" s="1" t="s">
        <v>15</v>
      </c>
      <c r="D75" s="1">
        <v>180</v>
      </c>
      <c r="E75" s="1">
        <v>13.9785</v>
      </c>
      <c r="F75" s="2">
        <f>Tabla1[[#This Row],[CANTIDAD]]*Tabla1[[#This Row],[COSTO UNITARIO]]</f>
        <v>2516.13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6" spans="1:7" x14ac:dyDescent="0.25">
      <c r="A76" s="1">
        <v>120247</v>
      </c>
      <c r="B76" s="5" t="str">
        <f>VLOOKUP(Tabla1[[#This Row],[SKU]],[1]CARGAR!$B$7:$D$2282,2,0)</f>
        <v>Shelby Pared Cocina  SK Pico Flex Gris</v>
      </c>
      <c r="C76" t="str">
        <f>VLOOKUP(A76,[1]CARGAR!$B$7:$D$2282,3,0)</f>
        <v>SG0087050001CE</v>
      </c>
      <c r="D76" s="1">
        <v>276</v>
      </c>
      <c r="E76" s="1">
        <v>12.5471</v>
      </c>
      <c r="F76" s="2">
        <f>Tabla1[[#This Row],[CANTIDAD]]*Tabla1[[#This Row],[COSTO UNITARIO]]</f>
        <v>3462.9996000000001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7" spans="1:7" x14ac:dyDescent="0.25">
      <c r="A77" s="1">
        <v>120250</v>
      </c>
      <c r="B77" s="5" t="str">
        <f>VLOOKUP(Tabla1[[#This Row],[SKU]],[1]CARGAR!$B$7:$D$2282,2,0)</f>
        <v>Cuerpo Mesa Cocina Shelby</v>
      </c>
      <c r="C77" t="str">
        <f>VLOOKUP(A77,[1]CARGAR!$B$7:$D$2282,3,0)</f>
        <v>SG0060043061BO</v>
      </c>
      <c r="D77" s="1">
        <v>336</v>
      </c>
      <c r="E77" s="1">
        <v>10.777900000000001</v>
      </c>
      <c r="F77" s="2">
        <f>Tabla1[[#This Row],[CANTIDAD]]*Tabla1[[#This Row],[COSTO UNITARIO]]</f>
        <v>3621.3744000000002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8" spans="1:7" x14ac:dyDescent="0.25">
      <c r="A78" s="1">
        <v>120342</v>
      </c>
      <c r="B78" s="5" t="str">
        <f>VLOOKUP(Tabla1[[#This Row],[SKU]],[1]CARGAR!$B$7:$D$2282,2,0)</f>
        <v xml:space="preserve">URINARIO BOLTON BLANCO EDESA  </v>
      </c>
      <c r="C78" t="str">
        <f>VLOOKUP(A78,[1]CARGAR!$B$7:$D$2282,3,0)</f>
        <v>CS0065921301CE</v>
      </c>
      <c r="D78" s="1">
        <v>36</v>
      </c>
      <c r="E78" s="1">
        <v>34.68</v>
      </c>
      <c r="F78" s="2">
        <f>Tabla1[[#This Row],[CANTIDAD]]*Tabla1[[#This Row],[COSTO UNITARIO]]</f>
        <v>1248.48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9" spans="1:7" x14ac:dyDescent="0.25">
      <c r="A79" s="1">
        <v>120359</v>
      </c>
      <c r="B79" s="5" t="str">
        <f>VLOOKUP(Tabla1[[#This Row],[SKU]],[1]CARGAR!$B$7:$D$2282,2,0)</f>
        <v>BARRA DE APOYO INCLINADA</v>
      </c>
      <c r="C79" t="str">
        <f>VLOOKUP(A79,[1]CARGAR!$B$7:$D$2282,3,0)</f>
        <v>SC0026613061CW</v>
      </c>
      <c r="D79" s="1">
        <v>40</v>
      </c>
      <c r="E79" s="1">
        <v>23.32</v>
      </c>
      <c r="F79" s="2">
        <f>Tabla1[[#This Row],[CANTIDAD]]*Tabla1[[#This Row],[COSTO UNITARIO]]</f>
        <v>932.8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0" spans="1:7" x14ac:dyDescent="0.25">
      <c r="A80" s="1">
        <v>121000</v>
      </c>
      <c r="B80" s="5" t="str">
        <f>VLOOKUP(Tabla1[[#This Row],[SKU]],[1]CARGAR!$B$7:$D$2282,2,0)</f>
        <v>MONOMANDO LAV ECONOM SHELBY</v>
      </c>
      <c r="C80" t="str">
        <f>VLOOKUP(A80,[1]CARGAR!$B$7:$D$2282,3,0)</f>
        <v>SG0082123061CE</v>
      </c>
      <c r="D80" s="1">
        <v>12</v>
      </c>
      <c r="E80" s="1">
        <v>29.158799999999999</v>
      </c>
      <c r="F80" s="2">
        <f>Tabla1[[#This Row],[CANTIDAD]]*Tabla1[[#This Row],[COSTO UNITARIO]]</f>
        <v>349.90559999999999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1" spans="1:7" x14ac:dyDescent="0.25">
      <c r="A81" s="1">
        <v>121003</v>
      </c>
      <c r="B81" s="5" t="str">
        <f>VLOOKUP(Tabla1[[#This Row],[SKU]],[1]CARGAR!$B$7:$D$2282,2,0)</f>
        <v>MONOMANDO LAV ECONOM NEW PRINCESS</v>
      </c>
      <c r="C81" t="str">
        <f>VLOOKUP(A81,[1]CARGAR!$B$7:$D$2282,3,0)</f>
        <v>SG0083133061CE</v>
      </c>
      <c r="D81" s="1">
        <v>96</v>
      </c>
      <c r="E81" s="1">
        <v>22.510899999999999</v>
      </c>
      <c r="F81" s="2">
        <f>Tabla1[[#This Row],[CANTIDAD]]*Tabla1[[#This Row],[COSTO UNITARIO]]</f>
        <v>2161.0464000000002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2" spans="1:7" x14ac:dyDescent="0.25">
      <c r="A82" s="1">
        <v>121053</v>
      </c>
      <c r="B82" s="5" t="str">
        <f>VLOOKUP(Tabla1[[#This Row],[SKU]],[1]CARGAR!$B$7:$D$2282,2,0)</f>
        <v>DESAGUE ROSCADO 1 1/2 SIFON FLEXIBLE</v>
      </c>
      <c r="C82" t="str">
        <f>VLOOKUP(A82,[1]CARGAR!$B$7:$D$2282,3,0)</f>
        <v>CC0029230001BO</v>
      </c>
      <c r="D82" s="1">
        <v>400</v>
      </c>
      <c r="E82" s="1">
        <v>4.0312000000000001</v>
      </c>
      <c r="F82" s="2">
        <f>Tabla1[[#This Row],[CANTIDAD]]*Tabla1[[#This Row],[COSTO UNITARIO]]</f>
        <v>1612.48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3" spans="1:7" x14ac:dyDescent="0.25">
      <c r="A83" s="1">
        <v>121436</v>
      </c>
      <c r="B83" s="5" t="str">
        <f>VLOOKUP(Tabla1[[#This Row],[SKU]],[1]CARGAR!$B$7:$D$2282,2,0)</f>
        <v>MONOMANDO NIZA P/DUCHA S/REGADERA</v>
      </c>
      <c r="C83" t="str">
        <f>VLOOKUP(A83,[1]CARGAR!$B$7:$D$2282,3,0)</f>
        <v>SG0079103061CW</v>
      </c>
      <c r="D83" s="1">
        <v>36</v>
      </c>
      <c r="E83" s="1">
        <v>40.153100000000002</v>
      </c>
      <c r="F83" s="2">
        <f>Tabla1[[#This Row],[CANTIDAD]]*Tabla1[[#This Row],[COSTO UNITARIO]]</f>
        <v>1445.5116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4" spans="1:7" x14ac:dyDescent="0.25">
      <c r="A84" s="1">
        <v>121657</v>
      </c>
      <c r="B84" s="5" t="str">
        <f>VLOOKUP(Tabla1[[#This Row],[SKU]],[1]CARGAR!$B$7:$D$2282,2,0)</f>
        <v>KIT AIREADOR COCINA</v>
      </c>
      <c r="C84" t="str">
        <f>VLOOKUP(A84,[1]CARGAR!$B$7:$D$2282,3,0)</f>
        <v>SG0059383061BO</v>
      </c>
      <c r="D84" s="1">
        <v>24</v>
      </c>
      <c r="E84" s="1">
        <v>1.4108000000000001</v>
      </c>
      <c r="F84" s="2">
        <f>Tabla1[[#This Row],[CANTIDAD]]*Tabla1[[#This Row],[COSTO UNITARIO]]</f>
        <v>33.859200000000001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>
        <v>121681</v>
      </c>
      <c r="B85" s="5" t="str">
        <f>VLOOKUP(Tabla1[[#This Row],[SKU]],[1]CARGAR!$B$7:$D$2282,2,0)</f>
        <v>MAGUERA DUCHA TELEFONO 1.5 M</v>
      </c>
      <c r="C85" t="str">
        <f>VLOOKUP(A85,[1]CARGAR!$B$7:$D$2282,3,0)</f>
        <v>SG0049550001BO</v>
      </c>
      <c r="D85" s="1">
        <v>120</v>
      </c>
      <c r="E85" s="1">
        <v>5.2115</v>
      </c>
      <c r="F85" s="2">
        <f>Tabla1[[#This Row],[CANTIDAD]]*Tabla1[[#This Row],[COSTO UNITARIO]]</f>
        <v>625.38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>
        <v>122491</v>
      </c>
      <c r="B86" s="5" t="str">
        <f>VLOOKUP(Tabla1[[#This Row],[SKU]],[1]CARGAR!$B$7:$D$2282,2,0)</f>
        <v>LLAVE D/PARED P/COCINA SHELBY</v>
      </c>
      <c r="C86" t="str">
        <f>VLOOKUP(A86,[1]CARGAR!$B$7:$D$2282,3,0)</f>
        <v>SG0056603061BO</v>
      </c>
      <c r="D86" s="1">
        <v>24</v>
      </c>
      <c r="E86" s="1">
        <v>21.264600000000002</v>
      </c>
      <c r="F86" s="2">
        <f>Tabla1[[#This Row],[CANTIDAD]]*Tabla1[[#This Row],[COSTO UNITARIO]]</f>
        <v>510.35040000000004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>
        <v>122548</v>
      </c>
      <c r="B87" s="5" t="str">
        <f>VLOOKUP(Tabla1[[#This Row],[SKU]],[1]CARGAR!$B$7:$D$2282,2,0)</f>
        <v>LLAVE SENCILLA CORVUS CR</v>
      </c>
      <c r="C87" t="str">
        <f>VLOOKUP(A87,[1]CARGAR!$B$7:$D$2282,3,0)</f>
        <v>SG0059043061BO</v>
      </c>
      <c r="D87" s="1">
        <v>48</v>
      </c>
      <c r="E87" s="1">
        <v>12.190200000000001</v>
      </c>
      <c r="F87" s="2">
        <f>Tabla1[[#This Row],[CANTIDAD]]*Tabla1[[#This Row],[COSTO UNITARIO]]</f>
        <v>585.12959999999998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123250</v>
      </c>
      <c r="B88" s="5" t="str">
        <f>VLOOKUP(Tabla1[[#This Row],[SKU]],[1]CARGAR!$B$7:$D$2282,2,0)</f>
        <v>MEZ LAV 4" SHELBY   CROMO</v>
      </c>
      <c r="C88" t="str">
        <f>VLOOKUP(A88,[1]CARGAR!$B$7:$D$2282,3,0)</f>
        <v>SG0090113061BO</v>
      </c>
      <c r="D88" s="1">
        <v>12</v>
      </c>
      <c r="E88" s="1">
        <v>24.26</v>
      </c>
      <c r="F88" s="2">
        <f>Tabla1[[#This Row],[CANTIDAD]]*Tabla1[[#This Row],[COSTO UNITARIO]]</f>
        <v>291.12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9" spans="1:7" x14ac:dyDescent="0.25">
      <c r="A89" s="1">
        <v>124133</v>
      </c>
      <c r="B89" s="5" t="str">
        <f>VLOOKUP(Tabla1[[#This Row],[SKU]],[1]CARGAR!$B$7:$D$2282,2,0)</f>
        <v>URINARIO ECO ZERO BLANCO  (VALV-KEY)</v>
      </c>
      <c r="C89" t="str">
        <f>VLOOKUP(A89,[1]CARGAR!$B$7:$D$2282,3,0)</f>
        <v>JS0177651301CF</v>
      </c>
      <c r="D89" s="1">
        <v>10</v>
      </c>
      <c r="E89" s="1">
        <v>164.6634</v>
      </c>
      <c r="F89" s="2">
        <f>Tabla1[[#This Row],[CANTIDAD]]*Tabla1[[#This Row],[COSTO UNITARIO]]</f>
        <v>1646.634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0" spans="1:7" x14ac:dyDescent="0.25">
      <c r="A90" s="1">
        <v>124397</v>
      </c>
      <c r="B90" s="5" t="str">
        <f>VLOOKUP(Tabla1[[#This Row],[SKU]],[1]CARGAR!$B$7:$D$2282,2,0)</f>
        <v>MONOMNADO CIRA DUCHA D/BARRA</v>
      </c>
      <c r="C90" t="str">
        <f>VLOOKUP(A90,[1]CARGAR!$B$7:$D$2282,3,0)</f>
        <v>SG0080783061CW</v>
      </c>
      <c r="D90" s="1">
        <v>20</v>
      </c>
      <c r="E90" s="1">
        <v>183.64519999999999</v>
      </c>
      <c r="F90" s="2">
        <f>Tabla1[[#This Row],[CANTIDAD]]*Tabla1[[#This Row],[COSTO UNITARIO]]</f>
        <v>3672.9039999999995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>
        <v>124575</v>
      </c>
      <c r="B91" s="5" t="str">
        <f>VLOOKUP(Tabla1[[#This Row],[SKU]],[1]CARGAR!$B$7:$D$2282,2,0)</f>
        <v>REGADERA D/MANO MEDIUM ABS CR 18X19CM   BRIGGS</v>
      </c>
      <c r="C91" t="str">
        <f>VLOOKUP(A91,[1]CARGAR!$B$7:$D$2282,3,0)</f>
        <v>SG0075273061CW</v>
      </c>
      <c r="D91" s="1">
        <v>24</v>
      </c>
      <c r="E91" s="1">
        <v>6.8067000000000002</v>
      </c>
      <c r="F91" s="2">
        <f>Tabla1[[#This Row],[CANTIDAD]]*Tabla1[[#This Row],[COSTO UNITARIO]]</f>
        <v>163.36080000000001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>
        <v>125032</v>
      </c>
      <c r="B92" s="5" t="str">
        <f>VLOOKUP(Tabla1[[#This Row],[SKU]],[1]CARGAR!$B$7:$D$2282,2,0)</f>
        <v>SIFON FLEXIBLE PLASTICO EDESA</v>
      </c>
      <c r="C92" t="str">
        <f>VLOOKUP(A92,[1]CARGAR!$B$7:$D$2282,3,0)</f>
        <v>SC0028080001BO</v>
      </c>
      <c r="D92" s="1">
        <v>400</v>
      </c>
      <c r="E92" s="1">
        <v>1.9458</v>
      </c>
      <c r="F92" s="2">
        <f>Tabla1[[#This Row],[CANTIDAD]]*Tabla1[[#This Row],[COSTO UNITARIO]]</f>
        <v>778.31999999999994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3" spans="1:7" x14ac:dyDescent="0.25">
      <c r="A93" s="1">
        <v>126535</v>
      </c>
      <c r="B93" s="5" t="str">
        <f>VLOOKUP(Tabla1[[#This Row],[SKU]],[1]CARGAR!$B$7:$D$2282,2,0)</f>
        <v>ALARGUE DE DESAGUE 1 1/2" BL</v>
      </c>
      <c r="C93" t="str">
        <f>VLOOKUP(A93,[1]CARGAR!$B$7:$D$2282,3,0)</f>
        <v>SCD035140001BO</v>
      </c>
      <c r="D93" s="1">
        <v>72</v>
      </c>
      <c r="E93" s="1">
        <v>0.86240000000000006</v>
      </c>
      <c r="F93" s="2">
        <f>Tabla1[[#This Row],[CANTIDAD]]*Tabla1[[#This Row],[COSTO UNITARIO]]</f>
        <v>62.092800000000004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4" spans="1:7" x14ac:dyDescent="0.25">
      <c r="A94" s="1">
        <v>126691</v>
      </c>
      <c r="B94" s="5" t="str">
        <f>VLOOKUP(Tabla1[[#This Row],[SKU]],[1]CARGAR!$B$7:$D$2282,2,0)</f>
        <v>ALARGUE DE DESAGUE 1 1/4" BL</v>
      </c>
      <c r="C94" t="str">
        <f>VLOOKUP(A94,[1]CARGAR!$B$7:$D$2282,3,0)</f>
        <v>SCD035150001BO</v>
      </c>
      <c r="D94" s="1">
        <v>240</v>
      </c>
      <c r="E94" s="1">
        <v>0.81010000000000004</v>
      </c>
      <c r="F94" s="2">
        <f>Tabla1[[#This Row],[CANTIDAD]]*Tabla1[[#This Row],[COSTO UNITARIO]]</f>
        <v>194.42400000000001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5" spans="1:7" x14ac:dyDescent="0.25">
      <c r="A95" s="1">
        <v>127361</v>
      </c>
      <c r="B95" s="5" t="str">
        <f>VLOOKUP(Tabla1[[#This Row],[SKU]],[1]CARGAR!$B$7:$D$2282,2,0)</f>
        <v>CAMPANOLA NEW PRINCESS</v>
      </c>
      <c r="C95" t="str">
        <f>VLOOKUP(A95,[1]CARGAR!$B$7:$D$2282,3,0)</f>
        <v>SG0075153061BO</v>
      </c>
      <c r="D95" s="1">
        <v>20</v>
      </c>
      <c r="E95" s="1">
        <v>2.2349999999999999</v>
      </c>
      <c r="F95" s="2">
        <f>Tabla1[[#This Row],[CANTIDAD]]*Tabla1[[#This Row],[COSTO UNITARIO]]</f>
        <v>44.699999999999996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6" spans="1:7" x14ac:dyDescent="0.25">
      <c r="A96" s="1">
        <v>129004</v>
      </c>
      <c r="B96" s="5" t="str">
        <f>VLOOKUP(Tabla1[[#This Row],[SKU]],[1]CARGAR!$B$7:$D$2282,2,0)</f>
        <v>FLAPPER C/CADENA METALICA</v>
      </c>
      <c r="C96" t="str">
        <f>VLOOKUP(A96,[1]CARGAR!$B$7:$D$2282,3,0)</f>
        <v>SP0037900001BO</v>
      </c>
      <c r="D96" s="1">
        <v>200</v>
      </c>
      <c r="E96" s="1">
        <v>0.97289999999999999</v>
      </c>
      <c r="F96" s="2">
        <f>Tabla1[[#This Row],[CANTIDAD]]*Tabla1[[#This Row],[COSTO UNITARIO]]</f>
        <v>194.57999999999998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7" spans="1:7" x14ac:dyDescent="0.25">
      <c r="A97" s="1">
        <v>129852</v>
      </c>
      <c r="B97" s="5" t="str">
        <f>VLOOKUP(Tabla1[[#This Row],[SKU]],[1]CARGAR!$B$7:$D$2282,2,0)</f>
        <v>WC CAMPEON HET BLANCO 1.4 EDESA</v>
      </c>
      <c r="C97" t="str">
        <f>VLOOKUP(A97,[1]CARGAR!$B$7:$D$2282,3,0)</f>
        <v>JS0042621301B0</v>
      </c>
      <c r="D97" s="1">
        <v>30</v>
      </c>
      <c r="E97" s="1">
        <v>39.840000000000003</v>
      </c>
      <c r="F97" s="2">
        <f>Tabla1[[#This Row],[CANTIDAD]]*Tabla1[[#This Row],[COSTO UNITARIO]]</f>
        <v>1195.2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98" spans="1:7" x14ac:dyDescent="0.25">
      <c r="A98" s="1">
        <v>130077</v>
      </c>
      <c r="B98" s="5" t="str">
        <f>VLOOKUP(Tabla1[[#This Row],[SKU]],[1]CARGAR!$B$7:$D$2282,2,0)</f>
        <v>MEZ DUCHA DUBAI CR</v>
      </c>
      <c r="C98" t="str">
        <f>VLOOKUP(A98,[1]CARGAR!$B$7:$D$2282,3,0)</f>
        <v>SG0050053061CW</v>
      </c>
      <c r="D98" s="1">
        <v>6</v>
      </c>
      <c r="E98" s="1">
        <v>92.948899999999995</v>
      </c>
      <c r="F98" s="2">
        <f>Tabla1[[#This Row],[CANTIDAD]]*Tabla1[[#This Row],[COSTO UNITARIO]]</f>
        <v>557.6934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130081</v>
      </c>
      <c r="B99" s="5" t="str">
        <f>VLOOKUP(Tabla1[[#This Row],[SKU]],[1]CARGAR!$B$7:$D$2282,2,0)</f>
        <v>MANIJA UNIVERSAL P/WC BL PLASTICA</v>
      </c>
      <c r="C99" t="str">
        <f>VLOOKUP(A99,[1]CARGAR!$B$7:$D$2282,3,0)</f>
        <v>SP0031120001BO</v>
      </c>
      <c r="D99" s="1">
        <v>150</v>
      </c>
      <c r="E99" s="1">
        <v>0.81140000000000001</v>
      </c>
      <c r="F99" s="2">
        <f>Tabla1[[#This Row],[CANTIDAD]]*Tabla1[[#This Row],[COSTO UNITARIO]]</f>
        <v>121.71000000000001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00" spans="1:7" x14ac:dyDescent="0.25">
      <c r="A100" s="1">
        <v>130435</v>
      </c>
      <c r="B100" s="5" t="str">
        <f>VLOOKUP(Tabla1[[#This Row],[SKU]],[1]CARGAR!$B$7:$D$2282,2,0)</f>
        <v>LLAVE SENCILLA SHELBY  EDESA</v>
      </c>
      <c r="C100" t="str">
        <f>VLOOKUP(A100,[1]CARGAR!$B$7:$D$2282,3,0)</f>
        <v>SG0090023061BO</v>
      </c>
      <c r="D100" s="1">
        <v>48</v>
      </c>
      <c r="E100" s="1">
        <v>11.0223</v>
      </c>
      <c r="F100" s="2">
        <f>Tabla1[[#This Row],[CANTIDAD]]*Tabla1[[#This Row],[COSTO UNITARIO]]</f>
        <v>529.07039999999995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>
        <v>133702</v>
      </c>
      <c r="B101" s="1" t="s">
        <v>19</v>
      </c>
      <c r="C101" s="1" t="s">
        <v>17</v>
      </c>
      <c r="D101" s="1">
        <v>50</v>
      </c>
      <c r="E101" s="1">
        <v>5.76</v>
      </c>
      <c r="F101" s="2">
        <f>Tabla1[[#This Row],[CANTIDAD]]*Tabla1[[#This Row],[COSTO UNITARIO]]</f>
        <v>288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2" spans="1:7" x14ac:dyDescent="0.25">
      <c r="A102" s="1">
        <v>134554</v>
      </c>
      <c r="B102" s="5" t="str">
        <f>VLOOKUP(Tabla1[[#This Row],[SKU]],[1]CARGAR!$B$7:$D$2282,2,0)</f>
        <v>DESAGUE 11/2 PP + SIFON 1 1/2</v>
      </c>
      <c r="C102" t="str">
        <f>VLOOKUP(A102,[1]CARGAR!$B$7:$D$2282,3,0)</f>
        <v>SC0059020001BO</v>
      </c>
      <c r="D102" s="1">
        <v>60</v>
      </c>
      <c r="E102" s="1">
        <v>4.6959999999999997</v>
      </c>
      <c r="F102" s="2">
        <f>Tabla1[[#This Row],[CANTIDAD]]*Tabla1[[#This Row],[COSTO UNITARIO]]</f>
        <v>281.76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3" spans="1:7" x14ac:dyDescent="0.25">
      <c r="A103" s="1">
        <v>134571</v>
      </c>
      <c r="B103" s="5" t="str">
        <f>VLOOKUP(Tabla1[[#This Row],[SKU]],[1]CARGAR!$B$7:$D$2282,2,0)</f>
        <v>DESAGUE 1 1/4" PP REJILLA BL S/REBOSADERO </v>
      </c>
      <c r="C103" t="str">
        <f>VLOOKUP(A103,[1]CARGAR!$B$7:$D$2282,3,0)</f>
        <v>SC0015906001BO</v>
      </c>
      <c r="D103" s="1">
        <v>90</v>
      </c>
      <c r="E103" s="1">
        <v>2.59</v>
      </c>
      <c r="F103" s="2">
        <f>Tabla1[[#This Row],[CANTIDAD]]*Tabla1[[#This Row],[COSTO UNITARIO]]</f>
        <v>233.1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4" spans="1:7" x14ac:dyDescent="0.25">
      <c r="A104" s="1">
        <v>134716</v>
      </c>
      <c r="B104" s="5" t="str">
        <f>VLOOKUP(Tabla1[[#This Row],[SKU]],[1]CARGAR!$B$7:$D$2282,2,0)</f>
        <v>SIFON 1 1/2 PP CON ACOPLE</v>
      </c>
      <c r="C104" t="str">
        <f>VLOOKUP(A104,[1]CARGAR!$B$7:$D$2282,3,0)</f>
        <v>SC0040180001BO</v>
      </c>
      <c r="D104" s="1">
        <v>36</v>
      </c>
      <c r="E104" s="1">
        <v>3.0653999999999999</v>
      </c>
      <c r="F104" s="2">
        <f>Tabla1[[#This Row],[CANTIDAD]]*Tabla1[[#This Row],[COSTO UNITARIO]]</f>
        <v>110.3544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5" spans="1:7" x14ac:dyDescent="0.25">
      <c r="A105" s="1">
        <v>134717</v>
      </c>
      <c r="B105" s="5" t="str">
        <f>VLOOKUP(Tabla1[[#This Row],[SKU]],[1]CARGAR!$B$7:$D$2282,2,0)</f>
        <v>SIFON DOBLE FLEX BL 1 1/2" EDESA</v>
      </c>
      <c r="C105" t="str">
        <f>VLOOKUP(A105,[1]CARGAR!$B$7:$D$2282,3,0)</f>
        <v>SC0028270001BO</v>
      </c>
      <c r="D105" s="1">
        <v>48</v>
      </c>
      <c r="E105" s="1">
        <v>4.6642999999999999</v>
      </c>
      <c r="F105" s="2">
        <f>Tabla1[[#This Row],[CANTIDAD]]*Tabla1[[#This Row],[COSTO UNITARIO]]</f>
        <v>223.88639999999998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6" spans="1:7" x14ac:dyDescent="0.25">
      <c r="A106" s="1">
        <v>134910</v>
      </c>
      <c r="B106" s="5" t="str">
        <f>VLOOKUP(Tabla1[[#This Row],[SKU]],[1]CARGAR!$B$7:$D$2282,2,0)</f>
        <v>MANG 12" LAVAMANOS 1/2 X 1/2</v>
      </c>
      <c r="C106" t="str">
        <f>VLOOKUP(A106,[1]CARGAR!$B$7:$D$2282,3,0)</f>
        <v>SC001659000100</v>
      </c>
      <c r="D106" s="1">
        <v>96</v>
      </c>
      <c r="E106" s="1">
        <v>2.5375999999999999</v>
      </c>
      <c r="F106" s="2">
        <f>Tabla1[[#This Row],[CANTIDAD]]*Tabla1[[#This Row],[COSTO UNITARIO]]</f>
        <v>243.6096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7" spans="1:7" x14ac:dyDescent="0.25">
      <c r="A107" s="1">
        <v>135127</v>
      </c>
      <c r="B107" s="5" t="str">
        <f>VLOOKUP(Tabla1[[#This Row],[SKU]],[1]CARGAR!$B$7:$D$2282,2,0)</f>
        <v>LLAVE ANGULAR 1/2 X 1/2 BRIGGS</v>
      </c>
      <c r="C107" t="str">
        <f>VLOOKUP(A107,[1]CARGAR!$B$7:$D$2282,3,0)</f>
        <v>SC0018233061BL</v>
      </c>
      <c r="D107" s="1">
        <v>400</v>
      </c>
      <c r="E107" s="1">
        <v>5.5114999999999998</v>
      </c>
      <c r="F107" s="2">
        <f>Tabla1[[#This Row],[CANTIDAD]]*Tabla1[[#This Row],[COSTO UNITARIO]]</f>
        <v>2204.6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8" spans="1:7" x14ac:dyDescent="0.25">
      <c r="A108" s="1">
        <v>135194</v>
      </c>
      <c r="B108" s="5" t="str">
        <f>VLOOKUP(Tabla1[[#This Row],[SKU]],[1]CARGAR!$B$7:$D$2282,2,0)</f>
        <v>DESAGUE PUSH BOTTON</v>
      </c>
      <c r="C108" t="str">
        <f>VLOOKUP(A108,[1]CARGAR!$B$7:$D$2282,3,0)</f>
        <v>SC0016963061BO</v>
      </c>
      <c r="D108" s="1">
        <v>36</v>
      </c>
      <c r="E108" s="1">
        <v>11.116099999999999</v>
      </c>
      <c r="F108" s="2">
        <f>Tabla1[[#This Row],[CANTIDAD]]*Tabla1[[#This Row],[COSTO UNITARIO]]</f>
        <v>400.17959999999999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9" spans="1:7" x14ac:dyDescent="0.25">
      <c r="A109" s="1">
        <v>135275</v>
      </c>
      <c r="B109" s="5" t="str">
        <f>VLOOKUP(Tabla1[[#This Row],[SKU]],[1]CARGAR!$B$7:$D$2282,2,0)</f>
        <v>LIVORNO INOX GANCHO BRIGGS</v>
      </c>
      <c r="C109" t="str">
        <f>VLOOKUP(A109,[1]CARGAR!$B$7:$D$2282,3,0)</f>
        <v>SC0025585151CW</v>
      </c>
      <c r="D109" s="1">
        <v>24</v>
      </c>
      <c r="E109" s="1">
        <v>11.439299999999999</v>
      </c>
      <c r="F109" s="2">
        <f>Tabla1[[#This Row],[CANTIDAD]]*Tabla1[[#This Row],[COSTO UNITARIO]]</f>
        <v>274.54319999999996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0" spans="1:7" x14ac:dyDescent="0.25">
      <c r="A110" s="1">
        <v>137103</v>
      </c>
      <c r="B110" s="5" t="str">
        <f>VLOOKUP(Tabla1[[#This Row],[SKU]],[1]CARGAR!$B$7:$D$2282,2,0)</f>
        <v>BISAGRA BONE MONTECRISTO EDESA</v>
      </c>
      <c r="C110" s="1"/>
      <c r="D110" s="1">
        <v>250</v>
      </c>
      <c r="E110" s="1">
        <v>0.60760000000000003</v>
      </c>
      <c r="F110" s="2">
        <f>Tabla1[[#This Row],[CANTIDAD]]*Tabla1[[#This Row],[COSTO UNITARIO]]</f>
        <v>151.9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/>
      </c>
    </row>
    <row r="111" spans="1:7" x14ac:dyDescent="0.25">
      <c r="A111" s="1">
        <v>141763</v>
      </c>
      <c r="B111" s="5" t="str">
        <f>VLOOKUP(Tabla1[[#This Row],[SKU]],[1]CARGAR!$B$7:$D$2282,2,0)</f>
        <v>ALARGUE DESAG S/REBORZADERO 19.4CM</v>
      </c>
      <c r="C111" t="str">
        <f>VLOOKUP(A111,[1]CARGAR!$B$7:$D$2282,3,0)</f>
        <v>SCD035133061CW</v>
      </c>
      <c r="D111" s="1">
        <v>12</v>
      </c>
      <c r="E111" s="1">
        <v>1.4112</v>
      </c>
      <c r="F111" s="2">
        <f>Tabla1[[#This Row],[CANTIDAD]]*Tabla1[[#This Row],[COSTO UNITARIO]]</f>
        <v>16.9344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2" spans="1:7" x14ac:dyDescent="0.25">
      <c r="A112" s="1">
        <v>144061</v>
      </c>
      <c r="B112" s="5" t="str">
        <f>VLOOKUP(Tabla1[[#This Row],[SKU]],[1]CARGAR!$B$7:$D$2282,2,0)</f>
        <v>REGADERA REDONDA SLIM INOX CR 20CM BRIGGG</v>
      </c>
      <c r="C112" t="str">
        <f>VLOOKUP(A112,[1]CARGAR!$B$7:$D$2282,3,0)</f>
        <v>SG0080013061CW</v>
      </c>
      <c r="D112" s="1">
        <v>36</v>
      </c>
      <c r="E112" s="1">
        <v>39.524900000000002</v>
      </c>
      <c r="F112" s="2">
        <f>Tabla1[[#This Row],[CANTIDAD]]*Tabla1[[#This Row],[COSTO UNITARIO]]</f>
        <v>1422.8964000000001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3" spans="1:7" x14ac:dyDescent="0.25">
      <c r="A113" s="1">
        <v>144193</v>
      </c>
      <c r="B113" s="5" t="str">
        <f>VLOOKUP(Tabla1[[#This Row],[SKU]],[1]CARGAR!$B$7:$D$2282,2,0)</f>
        <v>REGADERA REDONDA SLIM INOC CR 40CM BRIGGS</v>
      </c>
      <c r="C113" t="str">
        <f>VLOOKUP(A113,[1]CARGAR!$B$7:$D$2282,3,0)</f>
        <v>SG0080033061CW</v>
      </c>
      <c r="D113" s="1">
        <v>6</v>
      </c>
      <c r="E113" s="1">
        <v>1.4723999999999999</v>
      </c>
      <c r="F113" s="2">
        <f>Tabla1[[#This Row],[CANTIDAD]]*Tabla1[[#This Row],[COSTO UNITARIO]]</f>
        <v>8.8343999999999987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>
        <v>144258</v>
      </c>
      <c r="B114" s="5" t="str">
        <f>VLOOKUP(Tabla1[[#This Row],[SKU]],[1]CARGAR!$B$7:$D$2282,2,0)</f>
        <v>REGADERA CUADRADA SLIM INOX CR 20CM BRIGGS</v>
      </c>
      <c r="C114" t="str">
        <f>VLOOKUP(A114,[1]CARGAR!$B$7:$D$2282,3,0)</f>
        <v>SG0081013061CW</v>
      </c>
      <c r="D114" s="1">
        <v>36</v>
      </c>
      <c r="E114" s="1">
        <v>47.0959</v>
      </c>
      <c r="F114" s="2">
        <f>Tabla1[[#This Row],[CANTIDAD]]*Tabla1[[#This Row],[COSTO UNITARIO]]</f>
        <v>1695.4524000000001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5" spans="1:7" x14ac:dyDescent="0.25">
      <c r="A115" s="1">
        <v>144259</v>
      </c>
      <c r="B115" s="5" t="str">
        <f>VLOOKUP(Tabla1[[#This Row],[SKU]],[1]CARGAR!$B$7:$D$2282,2,0)</f>
        <v>REGADERA CUADRADA SLIM ABS CR 20X20CM BRIGGS</v>
      </c>
      <c r="C115" t="str">
        <f>VLOOKUP(A115,[1]CARGAR!$B$7:$D$2282,3,0)</f>
        <v>SG0074633061CW</v>
      </c>
      <c r="D115" s="1">
        <v>20</v>
      </c>
      <c r="E115" s="1">
        <v>24.1128</v>
      </c>
      <c r="F115" s="2">
        <f>Tabla1[[#This Row],[CANTIDAD]]*Tabla1[[#This Row],[COSTO UNITARIO]]</f>
        <v>482.25599999999997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144260</v>
      </c>
      <c r="B116" s="5" t="str">
        <f>VLOOKUP(Tabla1[[#This Row],[SKU]],[1]CARGAR!$B$7:$D$2282,2,0)</f>
        <v>REGADERA REDONDA SLIM ABS CR 20CM BRIGG</v>
      </c>
      <c r="C116" t="str">
        <f>VLOOKUP(A116,[1]CARGAR!$B$7:$D$2282,3,0)</f>
        <v>SG0072663061CW</v>
      </c>
      <c r="D116" s="1">
        <v>20</v>
      </c>
      <c r="E116" s="1">
        <v>16.379100000000001</v>
      </c>
      <c r="F116" s="2">
        <f>Tabla1[[#This Row],[CANTIDAD]]*Tabla1[[#This Row],[COSTO UNITARIO]]</f>
        <v>327.58199999999999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>
        <v>145502</v>
      </c>
      <c r="B117" s="5" t="str">
        <f>VLOOKUP(Tabla1[[#This Row],[SKU]],[1]CARGAR!$B$7:$D$2282,2,0)</f>
        <v>MONOMANDO COCINA ALTO DUBAI</v>
      </c>
      <c r="C117" t="str">
        <f>VLOOKUP(A117,[1]CARGAR!$B$7:$D$2282,3,0)</f>
        <v>SG0050193061CW</v>
      </c>
      <c r="D117" s="1">
        <v>18</v>
      </c>
      <c r="E117" s="1">
        <v>85.718500000000006</v>
      </c>
      <c r="F117" s="2">
        <f>Tabla1[[#This Row],[CANTIDAD]]*Tabla1[[#This Row],[COSTO UNITARIO]]</f>
        <v>1542.933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>
        <v>145503</v>
      </c>
      <c r="B118" s="5" t="str">
        <f>VLOOKUP(Tabla1[[#This Row],[SKU]],[1]CARGAR!$B$7:$D$2282,2,0)</f>
        <v>BIMANDO COCINA MESA DOCCIA ABS EDESA</v>
      </c>
      <c r="C118" t="str">
        <f>VLOOKUP(A118,[1]CARGAR!$B$7:$D$2282,3,0)</f>
        <v>SG0071513061CE</v>
      </c>
      <c r="D118" s="1">
        <v>12</v>
      </c>
      <c r="E118" s="1">
        <v>18.899999999999999</v>
      </c>
      <c r="F118" s="2">
        <f>Tabla1[[#This Row],[CANTIDAD]]*Tabla1[[#This Row],[COSTO UNITARIO]]</f>
        <v>226.79999999999998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147427</v>
      </c>
      <c r="B119" s="5" t="str">
        <f>VLOOKUP(Tabla1[[#This Row],[SKU]],[1]CARGAR!$B$7:$D$2282,2,0)</f>
        <v>MONOMANDO DUCHA BELA S/REGADERA CR</v>
      </c>
      <c r="C119" t="str">
        <f>VLOOKUP(A119,[1]CARGAR!$B$7:$D$2282,3,0)</f>
        <v>SG0087173061CW</v>
      </c>
      <c r="D119" s="1">
        <v>18</v>
      </c>
      <c r="E119" s="1">
        <v>45.818800000000003</v>
      </c>
      <c r="F119" s="2">
        <f>Tabla1[[#This Row],[CANTIDAD]]*Tabla1[[#This Row],[COSTO UNITARIO]]</f>
        <v>824.73840000000007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147478</v>
      </c>
      <c r="B120" s="5" t="str">
        <f>VLOOKUP(Tabla1[[#This Row],[SKU]],[1]CARGAR!$B$7:$D$2282,2,0)</f>
        <v>MONOMANDO DUCHA BELFORT</v>
      </c>
      <c r="C120" t="str">
        <f>VLOOKUP(A120,[1]CARGAR!$B$7:$D$2282,3,0)</f>
        <v>SG0075793061CW</v>
      </c>
      <c r="D120" s="1">
        <v>36</v>
      </c>
      <c r="E120" s="1">
        <v>39.897399999999998</v>
      </c>
      <c r="F120" s="2">
        <f>Tabla1[[#This Row],[CANTIDAD]]*Tabla1[[#This Row],[COSTO UNITARIO]]</f>
        <v>1436.3063999999999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>
        <v>148539</v>
      </c>
      <c r="B121" s="5" t="str">
        <f>VLOOKUP(Tabla1[[#This Row],[SKU]],[1]CARGAR!$B$7:$D$2282,2,0)</f>
        <v>MONOMANDO COCINA PULL OUT CIRA BRIGGS</v>
      </c>
      <c r="C121" t="str">
        <f>VLOOKUP(A121,[1]CARGAR!$B$7:$D$2282,3,0)</f>
        <v>SG0080803061CW</v>
      </c>
      <c r="D121" s="1">
        <v>6</v>
      </c>
      <c r="E121" s="1">
        <v>138.7407</v>
      </c>
      <c r="F121" s="2">
        <f>Tabla1[[#This Row],[CANTIDAD]]*Tabla1[[#This Row],[COSTO UNITARIO]]</f>
        <v>832.44420000000002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>
        <v>148567</v>
      </c>
      <c r="B122" s="5" t="str">
        <f>VLOOKUP(Tabla1[[#This Row],[SKU]],[1]CARGAR!$B$7:$D$2282,2,0)</f>
        <v>MONOMANDO DUCHA PLACA DUADRADA NEW PRINCCESS</v>
      </c>
      <c r="C122" t="str">
        <f>VLOOKUP(A122,[1]CARGAR!$B$7:$D$2282,3,0)</f>
        <v>SG0083143061CE</v>
      </c>
      <c r="D122" s="1">
        <v>12</v>
      </c>
      <c r="E122" s="1">
        <v>32.827800000000003</v>
      </c>
      <c r="F122" s="2">
        <f>Tabla1[[#This Row],[CANTIDAD]]*Tabla1[[#This Row],[COSTO UNITARIO]]</f>
        <v>393.93360000000007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>
        <v>148573</v>
      </c>
      <c r="B123" s="5" t="str">
        <f>VLOOKUP(Tabla1[[#This Row],[SKU]],[1]CARGAR!$B$7:$D$2282,2,0)</f>
        <v>MONOMANDO LAV ALTO CAMBERRA CR</v>
      </c>
      <c r="C123" t="str">
        <f>VLOOKUP(A123,[1]CARGAR!$B$7:$D$2282,3,0)</f>
        <v>SG0090163061CW</v>
      </c>
      <c r="D123" s="1">
        <v>6</v>
      </c>
      <c r="E123" s="1">
        <v>142.4408</v>
      </c>
      <c r="F123" s="2">
        <f>Tabla1[[#This Row],[CANTIDAD]]*Tabla1[[#This Row],[COSTO UNITARIO]]</f>
        <v>854.64480000000003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>
        <v>148578</v>
      </c>
      <c r="B124" s="5" t="str">
        <f>VLOOKUP(Tabla1[[#This Row],[SKU]],[1]CARGAR!$B$7:$D$2282,2,0)</f>
        <v>Berlín mezcladora redonda ducha 1F</v>
      </c>
      <c r="C124" t="str">
        <f>VLOOKUP(A124,[1]CARGAR!$B$7:$D$2282,3,0)</f>
        <v>SG0089030161CW</v>
      </c>
      <c r="D124" s="1">
        <v>12</v>
      </c>
      <c r="E124" s="1">
        <v>46.781100000000002</v>
      </c>
      <c r="F124" s="2">
        <f>Tabla1[[#This Row],[CANTIDAD]]*Tabla1[[#This Row],[COSTO UNITARIO]]</f>
        <v>561.3732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>
        <v>148579</v>
      </c>
      <c r="B125" s="5" t="str">
        <f>VLOOKUP(Tabla1[[#This Row],[SKU]],[1]CARGAR!$B$7:$D$2282,2,0)</f>
        <v>Berlín mezcladora cuadrada ducha 1F</v>
      </c>
      <c r="C125" t="str">
        <f>VLOOKUP(A125,[1]CARGAR!$B$7:$D$2282,3,0)</f>
        <v>SG0089040161CW</v>
      </c>
      <c r="D125" s="1">
        <v>48</v>
      </c>
      <c r="E125" s="1">
        <v>50.797400000000003</v>
      </c>
      <c r="F125" s="2">
        <f>Tabla1[[#This Row],[CANTIDAD]]*Tabla1[[#This Row],[COSTO UNITARIO]]</f>
        <v>2438.2752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148580</v>
      </c>
      <c r="B126" s="5" t="str">
        <f>VLOOKUP(Tabla1[[#This Row],[SKU]],[1]CARGAR!$B$7:$D$2282,2,0)</f>
        <v>Berlín mezcladora cuadrada ducha 2F</v>
      </c>
      <c r="C126" t="str">
        <f>VLOOKUP(A126,[1]CARGAR!$B$7:$D$2282,3,0)</f>
        <v>SG0089050161CW</v>
      </c>
      <c r="D126" s="1">
        <v>12</v>
      </c>
      <c r="E126" s="1">
        <v>83.236999999999995</v>
      </c>
      <c r="F126" s="2">
        <f>Tabla1[[#This Row],[CANTIDAD]]*Tabla1[[#This Row],[COSTO UNITARIO]]</f>
        <v>998.84399999999994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7" spans="1:7" x14ac:dyDescent="0.25">
      <c r="A127" s="1">
        <v>150017</v>
      </c>
      <c r="B127" s="5" t="str">
        <f>VLOOKUP(Tabla1[[#This Row],[SKU]],[1]CARGAR!$B$7:$D$2282,2,0)</f>
        <v>LLAVE TEMPORIZADA URINARIO PLUS</v>
      </c>
      <c r="C127" t="str">
        <f>VLOOKUP(A127,[1]CARGAR!$B$7:$D$2282,3,0)</f>
        <v>SG0057843061CE</v>
      </c>
      <c r="D127" s="1">
        <v>36</v>
      </c>
      <c r="E127" s="1">
        <v>43.031300000000002</v>
      </c>
      <c r="F127" s="2">
        <f>Tabla1[[#This Row],[CANTIDAD]]*Tabla1[[#This Row],[COSTO UNITARIO]]</f>
        <v>1549.1268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>
        <v>151149</v>
      </c>
      <c r="B128" s="5" t="str">
        <f>VLOOKUP(Tabla1[[#This Row],[SKU]],[1]CARGAR!$B$7:$D$2282,2,0)</f>
        <v>LLAVE ECO NOVO COCINA/MESA</v>
      </c>
      <c r="C128" t="str">
        <f>VLOOKUP(A128,[1]CARGAR!$B$7:$D$2282,3,0)</f>
        <v>SG0079993061CE</v>
      </c>
      <c r="D128" s="1">
        <v>24</v>
      </c>
      <c r="E128" s="1">
        <v>23.9907</v>
      </c>
      <c r="F128" s="2">
        <f>Tabla1[[#This Row],[CANTIDAD]]*Tabla1[[#This Row],[COSTO UNITARIO]]</f>
        <v>575.77679999999998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>
        <v>151564</v>
      </c>
      <c r="B129" s="5" t="str">
        <f>VLOOKUP(Tabla1[[#This Row],[SKU]],[1]CARGAR!$B$7:$D$2282,2,0)</f>
        <v>MEZ LAV 4" DOCCIA CROMO</v>
      </c>
      <c r="C129" t="str">
        <f>VLOOKUP(A129,[1]CARGAR!$B$7:$D$2282,3,0)</f>
        <v>SG0063373061CE</v>
      </c>
      <c r="D129" s="1">
        <v>60</v>
      </c>
      <c r="E129" s="1">
        <v>12.8917</v>
      </c>
      <c r="F129" s="2">
        <f>Tabla1[[#This Row],[CANTIDAD]]*Tabla1[[#This Row],[COSTO UNITARIO]]</f>
        <v>773.50199999999995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>
        <v>151692</v>
      </c>
      <c r="B130" s="5" t="str">
        <f>VLOOKUP(Tabla1[[#This Row],[SKU]],[1]CARGAR!$B$7:$D$2282,2,0)</f>
        <v>CABEZA DUCHA SLIM ABS 30CM CR BRIGGS</v>
      </c>
      <c r="C130" t="str">
        <f>VLOOKUP(A130,[1]CARGAR!$B$7:$D$2282,3,0)</f>
        <v>SG0072673061CW</v>
      </c>
      <c r="D130" s="1">
        <v>30</v>
      </c>
      <c r="E130" s="1">
        <v>30.107800000000001</v>
      </c>
      <c r="F130" s="2">
        <f>Tabla1[[#This Row],[CANTIDAD]]*Tabla1[[#This Row],[COSTO UNITARIO]]</f>
        <v>903.23400000000004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1" spans="1:7" x14ac:dyDescent="0.25">
      <c r="A131" s="1">
        <v>151734</v>
      </c>
      <c r="B131" s="5" t="str">
        <f>VLOOKUP(Tabla1[[#This Row],[SKU]],[1]CARGAR!$B$7:$D$2282,2,0)</f>
        <v>LLAVE SENCILLA DOCCIA REJILLA CROMO</v>
      </c>
      <c r="C131" t="str">
        <f>VLOOKUP(A131,[1]CARGAR!$B$7:$D$2282,3,0)</f>
        <v>SG0064133061BO</v>
      </c>
      <c r="D131" s="1">
        <v>24</v>
      </c>
      <c r="E131" s="1">
        <v>8.5726999999999993</v>
      </c>
      <c r="F131" s="2">
        <f>Tabla1[[#This Row],[CANTIDAD]]*Tabla1[[#This Row],[COSTO UNITARIO]]</f>
        <v>205.7448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2" spans="1:7" x14ac:dyDescent="0.25">
      <c r="A132" s="1">
        <v>151831</v>
      </c>
      <c r="B132" s="5" t="str">
        <f>VLOOKUP(Tabla1[[#This Row],[SKU]],[1]CARGAR!$B$7:$D$2282,2,0)</f>
        <v>HERRAJE CAMPEON</v>
      </c>
      <c r="C132" t="str">
        <f>VLOOKUP(A132,[1]CARGAR!$B$7:$D$2282,3,0)</f>
        <v>SP0037610001BO</v>
      </c>
      <c r="D132" s="1">
        <v>15</v>
      </c>
      <c r="E132" s="1">
        <v>5.8996000000000004</v>
      </c>
      <c r="F132" s="2">
        <f>Tabla1[[#This Row],[CANTIDAD]]*Tabla1[[#This Row],[COSTO UNITARIO]]</f>
        <v>88.494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3" spans="1:7" x14ac:dyDescent="0.25">
      <c r="A133" s="1">
        <v>151939</v>
      </c>
      <c r="B133" s="5" t="str">
        <f>VLOOKUP(Tabla1[[#This Row],[SKU]],[1]CARGAR!$B$7:$D$2282,2,0)</f>
        <v>HERRAJE EGO 7 1/2"</v>
      </c>
      <c r="C133" t="str">
        <f>VLOOKUP(A133,[1]CARGAR!$B$7:$D$2282,3,0)</f>
        <v>SP0037730001BO</v>
      </c>
      <c r="D133" s="1">
        <v>90</v>
      </c>
      <c r="E133" s="1">
        <v>10.32</v>
      </c>
      <c r="F133" s="2">
        <f>Tabla1[[#This Row],[CANTIDAD]]*Tabla1[[#This Row],[COSTO UNITARIO]]</f>
        <v>928.80000000000007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4" spans="1:7" x14ac:dyDescent="0.25">
      <c r="A134" s="1">
        <v>155764</v>
      </c>
      <c r="B134" s="5" t="str">
        <f>VLOOKUP(Tabla1[[#This Row],[SKU]],[1]CARGAR!$B$7:$D$2282,2,0)</f>
        <v>MEZ LAV 8" CROMO CORVUS</v>
      </c>
      <c r="C134" t="str">
        <f>VLOOKUP(A134,[1]CARGAR!$B$7:$D$2282,3,0)</f>
        <v>SG0059063061BO</v>
      </c>
      <c r="D134" s="1">
        <v>12</v>
      </c>
      <c r="E134" s="1">
        <v>54.507100000000001</v>
      </c>
      <c r="F134" s="2">
        <f>Tabla1[[#This Row],[CANTIDAD]]*Tabla1[[#This Row],[COSTO UNITARIO]]</f>
        <v>654.08519999999999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156345</v>
      </c>
      <c r="B135" s="5" t="str">
        <f>VLOOKUP(Tabla1[[#This Row],[SKU]],[1]CARGAR!$B$7:$D$2282,2,0)</f>
        <v>KIT INSTALACION WC EDESA</v>
      </c>
      <c r="C135" t="str">
        <f>VLOOKUP(A135,[1]CARGAR!$B$7:$D$2282,3,0)</f>
        <v>SC0024640001CE</v>
      </c>
      <c r="D135" s="1">
        <v>150</v>
      </c>
      <c r="E135" s="1">
        <v>9.31</v>
      </c>
      <c r="F135" s="2">
        <f>Tabla1[[#This Row],[CANTIDAD]]*Tabla1[[#This Row],[COSTO UNITARIO]]</f>
        <v>1396.5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6" spans="1:7" x14ac:dyDescent="0.25">
      <c r="A136" s="1">
        <v>156400</v>
      </c>
      <c r="B136" s="1" t="s">
        <v>20</v>
      </c>
      <c r="C136" s="1" t="s">
        <v>21</v>
      </c>
      <c r="D136" s="1">
        <v>120</v>
      </c>
      <c r="E136" s="1">
        <v>15.648</v>
      </c>
      <c r="F136" s="2">
        <f>Tabla1[[#This Row],[CANTIDAD]]*Tabla1[[#This Row],[COSTO UNITARIO]]</f>
        <v>1877.76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7" spans="1:7" x14ac:dyDescent="0.25">
      <c r="A137" s="1">
        <v>156614</v>
      </c>
      <c r="B137" s="5" t="str">
        <f>VLOOKUP(Tabla1[[#This Row],[SKU]],[1]CARGAR!$B$7:$D$2282,2,0)</f>
        <v>MEZ DUCHA CORVUS S/REGADERA</v>
      </c>
      <c r="C137" t="str">
        <f>VLOOKUP(A137,[1]CARGAR!$B$7:$D$2282,3,0)</f>
        <v>SG0059083061CE</v>
      </c>
      <c r="D137" s="1">
        <v>12</v>
      </c>
      <c r="E137" s="1">
        <v>35.727499999999999</v>
      </c>
      <c r="F137" s="2">
        <f>Tabla1[[#This Row],[CANTIDAD]]*Tabla1[[#This Row],[COSTO UNITARIO]]</f>
        <v>428.73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8" spans="1:7" x14ac:dyDescent="0.25">
      <c r="A138" s="1">
        <v>157732</v>
      </c>
      <c r="B138" s="5" t="str">
        <f>VLOOKUP(Tabla1[[#This Row],[SKU]],[1]CARGAR!$B$7:$D$2282,2,0)</f>
        <v>MONOMANDO EXTENSIBLE P/COCINA CROMO LIVO</v>
      </c>
      <c r="C138" t="str">
        <f>VLOOKUP(A138,[1]CARGAR!$B$7:$D$2282,3,0)</f>
        <v>SG0063563061CW</v>
      </c>
      <c r="D138" s="1">
        <v>6</v>
      </c>
      <c r="E138" s="1">
        <v>184.93369999999999</v>
      </c>
      <c r="F138" s="2">
        <f>Tabla1[[#This Row],[CANTIDAD]]*Tabla1[[#This Row],[COSTO UNITARIO]]</f>
        <v>1109.6021999999998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9" spans="1:7" x14ac:dyDescent="0.25">
      <c r="A139" s="1">
        <v>157767</v>
      </c>
      <c r="B139" s="5" t="str">
        <f>VLOOKUP(Tabla1[[#This Row],[SKU]],[1]CARGAR!$B$7:$D$2282,2,0)</f>
        <v>MONOMANDO P/DUCHA TINA CR NIZA</v>
      </c>
      <c r="C139" t="str">
        <f>VLOOKUP(A139,[1]CARGAR!$B$7:$D$2282,3,0)</f>
        <v>SG0063783061CW</v>
      </c>
      <c r="D139" s="1">
        <v>12</v>
      </c>
      <c r="E139" s="1">
        <v>62.786700000000003</v>
      </c>
      <c r="F139" s="2">
        <f>Tabla1[[#This Row],[CANTIDAD]]*Tabla1[[#This Row],[COSTO UNITARIO]]</f>
        <v>753.44040000000007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0" spans="1:7" x14ac:dyDescent="0.25">
      <c r="A140" s="1">
        <v>157783</v>
      </c>
      <c r="B140" s="5" t="str">
        <f>VLOOKUP(Tabla1[[#This Row],[SKU]],[1]CARGAR!$B$7:$D$2282,2,0)</f>
        <v>MONOMANDO D/MESA P/COCINA CR NIZA</v>
      </c>
      <c r="C140" t="str">
        <f>VLOOKUP(A140,[1]CARGAR!$B$7:$D$2282,3,0)</f>
        <v>SG0063793061CW</v>
      </c>
      <c r="D140" s="1">
        <v>12</v>
      </c>
      <c r="E140" s="1">
        <v>49.779299999999999</v>
      </c>
      <c r="F140" s="2">
        <f>Tabla1[[#This Row],[CANTIDAD]]*Tabla1[[#This Row],[COSTO UNITARIO]]</f>
        <v>597.35159999999996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1" spans="1:7" x14ac:dyDescent="0.25">
      <c r="A141" s="1">
        <v>160245</v>
      </c>
      <c r="B141" s="5" t="str">
        <f>VLOOKUP(Tabla1[[#This Row],[SKU]],[1]CARGAR!$B$7:$D$2282,2,0)</f>
        <v>BRAZO DUCHA CUADRADO 38CM BRIGGS</v>
      </c>
      <c r="C141" t="str">
        <f>VLOOKUP(A141,[1]CARGAR!$B$7:$D$2282,3,0)</f>
        <v>SG0086483061CW</v>
      </c>
      <c r="D141" s="1">
        <v>24</v>
      </c>
      <c r="E141" s="1">
        <v>27.8992</v>
      </c>
      <c r="F141" s="2">
        <f>Tabla1[[#This Row],[CANTIDAD]]*Tabla1[[#This Row],[COSTO UNITARIO]]</f>
        <v>669.58079999999995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2" spans="1:7" x14ac:dyDescent="0.25">
      <c r="A142" s="1">
        <v>165603</v>
      </c>
      <c r="B142" s="5" t="str">
        <f>VLOOKUP(Tabla1[[#This Row],[SKU]],[1]CARGAR!$B$7:$D$2282,2,0)</f>
        <v>LLAVE LAV PARED LIVORNO MANILLA TOP</v>
      </c>
      <c r="C142" t="str">
        <f>VLOOKUP(A142,[1]CARGAR!$B$7:$D$2282,3,0)</f>
        <v>SG0086963061CW</v>
      </c>
      <c r="D142" s="1">
        <v>12</v>
      </c>
      <c r="E142" s="1">
        <v>42.739400000000003</v>
      </c>
      <c r="F142" s="2">
        <f>Tabla1[[#This Row],[CANTIDAD]]*Tabla1[[#This Row],[COSTO UNITARIO]]</f>
        <v>512.8728000000001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3" spans="1:7" x14ac:dyDescent="0.25">
      <c r="A143" s="1">
        <v>166510</v>
      </c>
      <c r="B143" s="5" t="str">
        <f>VLOOKUP(Tabla1[[#This Row],[SKU]],[1]CARGAR!$B$7:$D$2282,2,0)</f>
        <v>PORTA CEPILLO ROTONDO</v>
      </c>
      <c r="C143" t="str">
        <f>VLOOKUP(A143,[1]CARGAR!$B$7:$D$2282,3,0)</f>
        <v>SC0027143061CW</v>
      </c>
      <c r="D143" s="1">
        <v>10</v>
      </c>
      <c r="E143" s="1">
        <v>21.350300000000001</v>
      </c>
      <c r="F143" s="2">
        <f>Tabla1[[#This Row],[CANTIDAD]]*Tabla1[[#This Row],[COSTO UNITARIO]]</f>
        <v>213.50300000000001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4" spans="1:7" x14ac:dyDescent="0.25">
      <c r="A144" s="1">
        <v>166512</v>
      </c>
      <c r="B144" s="5" t="str">
        <f>VLOOKUP(Tabla1[[#This Row],[SKU]],[1]CARGAR!$B$7:$D$2282,2,0)</f>
        <v>Berlín Escobilla De Baño</v>
      </c>
      <c r="C144" t="str">
        <f>VLOOKUP(A144,[1]CARGAR!$B$7:$D$2282,3,0)</f>
        <v>SG0016680161CW</v>
      </c>
      <c r="D144" s="1">
        <v>10</v>
      </c>
      <c r="E144" s="1">
        <v>20.355699999999999</v>
      </c>
      <c r="F144" s="2">
        <f>Tabla1[[#This Row],[CANTIDAD]]*Tabla1[[#This Row],[COSTO UNITARIO]]</f>
        <v>203.55699999999999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5" spans="1:7" x14ac:dyDescent="0.25">
      <c r="A145" s="1">
        <v>166514</v>
      </c>
      <c r="B145" s="5" t="str">
        <f>VLOOKUP(Tabla1[[#This Row],[SKU]],[1]CARGAR!$B$7:$D$2282,2,0)</f>
        <v>Berlín Portarrollo</v>
      </c>
      <c r="C145" s="1" t="s">
        <v>17</v>
      </c>
      <c r="D145" s="1">
        <v>200</v>
      </c>
      <c r="E145" s="1">
        <v>13.936199999999999</v>
      </c>
      <c r="F145" s="2">
        <f>Tabla1[[#This Row],[CANTIDAD]]*Tabla1[[#This Row],[COSTO UNITARIO]]</f>
        <v>2787.24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6" spans="1:7" x14ac:dyDescent="0.25">
      <c r="A146" s="1">
        <v>172251</v>
      </c>
      <c r="B146" s="5" t="str">
        <f>VLOOKUP(Tabla1[[#This Row],[SKU]],[1]CARGAR!$B$7:$D$2282,2,0)</f>
        <v>HERRAJE CONSERVER 7 1/2"</v>
      </c>
      <c r="C146" s="1" t="s">
        <v>18</v>
      </c>
      <c r="D146" s="1">
        <v>45</v>
      </c>
      <c r="E146" s="1">
        <v>9.0306999999999995</v>
      </c>
      <c r="F146" s="2">
        <f>Tabla1[[#This Row],[CANTIDAD]]*Tabla1[[#This Row],[COSTO UNITARIO]]</f>
        <v>406.38149999999996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7" spans="1:7" x14ac:dyDescent="0.25">
      <c r="A147" s="1">
        <v>180003</v>
      </c>
      <c r="B147" s="5" t="str">
        <f>VLOOKUP(Tabla1[[#This Row],[SKU]],[1]CARGAR!$B$7:$D$2282,2,0)</f>
        <v>LLAVE LIVIANA PASO H-H 1/2" CR</v>
      </c>
      <c r="C147" t="str">
        <f>VLOOKUP(A147,[1]CARGAR!$B$7:$D$2282,3,0)</f>
        <v>SZ0030023061BO</v>
      </c>
      <c r="D147" s="1">
        <v>48</v>
      </c>
      <c r="E147" s="1">
        <v>4.3600000000000003</v>
      </c>
      <c r="F147" s="2">
        <f>Tabla1[[#This Row],[CANTIDAD]]*Tabla1[[#This Row],[COSTO UNITARIO]]</f>
        <v>209.28000000000003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8" spans="1:7" x14ac:dyDescent="0.25">
      <c r="A148" s="1">
        <v>180005</v>
      </c>
      <c r="B148" s="5" t="str">
        <f>VLOOKUP(Tabla1[[#This Row],[SKU]],[1]CARGAR!$B$7:$D$2282,2,0)</f>
        <v>VALVULA CHECK 1/2" BR</v>
      </c>
      <c r="C148" t="str">
        <f>VLOOKUP(A148,[1]CARGAR!$B$7:$D$2282,3,0)</f>
        <v>SZ0030044021BO</v>
      </c>
      <c r="D148" s="1">
        <v>96</v>
      </c>
      <c r="E148" s="1">
        <v>6.1224999999999996</v>
      </c>
      <c r="F148" s="2">
        <f>Tabla1[[#This Row],[CANTIDAD]]*Tabla1[[#This Row],[COSTO UNITARIO]]</f>
        <v>587.76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9" spans="1:7" x14ac:dyDescent="0.25">
      <c r="A149" s="1">
        <v>180006</v>
      </c>
      <c r="B149" s="5" t="str">
        <f>VLOOKUP(Tabla1[[#This Row],[SKU]],[1]CARGAR!$B$7:$D$2282,2,0)</f>
        <v>REJILLA INOX DE DISEÑO 10X10 CON TRAMPA</v>
      </c>
      <c r="C149" t="str">
        <f>VLOOKUP(A149,[1]CARGAR!$B$7:$D$2282,3,0)</f>
        <v>SZ0020615151CW</v>
      </c>
      <c r="D149" s="1">
        <v>50</v>
      </c>
      <c r="E149" s="1">
        <v>13.739599999999999</v>
      </c>
      <c r="F149" s="2">
        <f>Tabla1[[#This Row],[CANTIDAD]]*Tabla1[[#This Row],[COSTO UNITARIO]]</f>
        <v>686.98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0" spans="1:7" x14ac:dyDescent="0.25">
      <c r="A150" s="1">
        <v>180020</v>
      </c>
      <c r="B150" s="5" t="str">
        <f>VLOOKUP(Tabla1[[#This Row],[SKU]],[1]CARGAR!$B$7:$D$2282,2,0)</f>
        <v>REJILLA DE DISEÑO LISA 60×8 CM C/TRAMPA</v>
      </c>
      <c r="C150" t="str">
        <f>VLOOKUP(A150,[1]CARGAR!$B$7:$D$2282,3,0)</f>
        <v>SZ0025495151CW</v>
      </c>
      <c r="D150" s="1">
        <v>10</v>
      </c>
      <c r="E150" s="1">
        <v>50.685600000000001</v>
      </c>
      <c r="F150" s="2">
        <f>Tabla1[[#This Row],[CANTIDAD]]*Tabla1[[#This Row],[COSTO UNITARIO]]</f>
        <v>506.85599999999999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1" spans="1:7" x14ac:dyDescent="0.25">
      <c r="A151" s="1">
        <v>180023</v>
      </c>
      <c r="B151" s="5" t="str">
        <f>VLOOKUP(Tabla1[[#This Row],[SKU]],[1]CARGAR!$B$7:$D$2282,2,0)</f>
        <v xml:space="preserve">REJILLA 10×10 DISEÑO REJILLA </v>
      </c>
      <c r="C151" t="str">
        <f>VLOOKUP(A151,[1]CARGAR!$B$7:$D$2282,3,0)</f>
        <v>SZ0026355151CW</v>
      </c>
      <c r="D151" s="1">
        <v>50</v>
      </c>
      <c r="E151" s="1">
        <v>13.112399999999999</v>
      </c>
      <c r="F151" s="2">
        <f>Tabla1[[#This Row],[CANTIDAD]]*Tabla1[[#This Row],[COSTO UNITARIO]]</f>
        <v>655.62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2" spans="1:7" x14ac:dyDescent="0.25">
      <c r="A152" s="1">
        <v>180024</v>
      </c>
      <c r="B152" s="5" t="str">
        <f>VLOOKUP(Tabla1[[#This Row],[SKU]],[1]CARGAR!$B$7:$D$2282,2,0)</f>
        <v>REJILLA DE DISEÑO LISA 80×8 CM C/TRAMPA</v>
      </c>
      <c r="C152" t="str">
        <f>VLOOKUP(A152,[1]CARGAR!$B$7:$D$2282,3,0)</f>
        <v>SZ0026075151CW</v>
      </c>
      <c r="D152" s="1">
        <v>5</v>
      </c>
      <c r="E152" s="1">
        <v>67.629800000000003</v>
      </c>
      <c r="F152" s="2">
        <f>Tabla1[[#This Row],[CANTIDAD]]*Tabla1[[#This Row],[COSTO UNITARIO]]</f>
        <v>338.149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3" spans="1:7" x14ac:dyDescent="0.25">
      <c r="A153" s="1">
        <v>181234</v>
      </c>
      <c r="B153" s="5" t="str">
        <f>VLOOKUP(Tabla1[[#This Row],[SKU]],[1]CARGAR!$B$7:$D$2282,2,0)</f>
        <v>VALVULA D/BOLA MANILLA MARIPOSA EDESA</v>
      </c>
      <c r="C153" t="str">
        <f>VLOOKUP(A153,[1]CARGAR!$B$7:$D$2282,3,0)</f>
        <v>SZ0020304021BO</v>
      </c>
      <c r="D153" s="1">
        <v>100</v>
      </c>
      <c r="E153" s="1">
        <v>3.4114</v>
      </c>
      <c r="F153" s="2">
        <f>Tabla1[[#This Row],[CANTIDAD]]*Tabla1[[#This Row],[COSTO UNITARIO]]</f>
        <v>341.14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4" spans="1:7" x14ac:dyDescent="0.25">
      <c r="A154" s="1">
        <v>181269</v>
      </c>
      <c r="B154" s="5" t="str">
        <f>VLOOKUP(Tabla1[[#This Row],[SKU]],[1]CARGAR!$B$7:$D$2282,2,0)</f>
        <v>LLAVE D/PASO BRONCE EDESA LIVIANA</v>
      </c>
      <c r="C154" t="str">
        <f>VLOOKUP(A154,[1]CARGAR!$B$7:$D$2282,3,0)</f>
        <v>SZ0020054021BO</v>
      </c>
      <c r="D154" s="1">
        <v>96</v>
      </c>
      <c r="E154" s="1">
        <v>4.5324999999999998</v>
      </c>
      <c r="F154" s="2">
        <f>Tabla1[[#This Row],[CANTIDAD]]*Tabla1[[#This Row],[COSTO UNITARIO]]</f>
        <v>435.12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5" spans="1:7" x14ac:dyDescent="0.25">
      <c r="A155" s="1">
        <v>181838</v>
      </c>
      <c r="B155" s="5" t="str">
        <f>VLOOKUP(Tabla1[[#This Row],[SKU]],[1]CARGAR!$B$7:$D$2282,2,0)</f>
        <v>LLAVE DE MANG 1/2" CR PESADA.</v>
      </c>
      <c r="C155" t="str">
        <f>VLOOKUP(A155,[1]CARGAR!$B$7:$D$2282,3,0)</f>
        <v>SZ0020003061BO</v>
      </c>
      <c r="D155" s="1">
        <v>96</v>
      </c>
      <c r="E155" s="1">
        <v>7.5834999999999999</v>
      </c>
      <c r="F155" s="2">
        <f>Tabla1[[#This Row],[CANTIDAD]]*Tabla1[[#This Row],[COSTO UNITARIO]]</f>
        <v>728.01599999999996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6" spans="1:7" x14ac:dyDescent="0.25">
      <c r="A156" s="1">
        <v>182133</v>
      </c>
      <c r="B156" s="5" t="str">
        <f>VLOOKUP(Tabla1[[#This Row],[SKU]],[1]CARGAR!$B$7:$D$2282,2,0)</f>
        <v>LLAVE ESFERICA 3/4" STANDAR PASO TOTAL</v>
      </c>
      <c r="C156" t="str">
        <f>VLOOKUP(A156,[1]CARGAR!$B$7:$D$2282,3,0)</f>
        <v>SZ0079363061BO</v>
      </c>
      <c r="D156" s="1">
        <v>96</v>
      </c>
      <c r="E156" s="1">
        <v>3.1539000000000001</v>
      </c>
      <c r="F156" s="2">
        <f>Tabla1[[#This Row],[CANTIDAD]]*Tabla1[[#This Row],[COSTO UNITARIO]]</f>
        <v>302.77440000000001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7" spans="1:7" x14ac:dyDescent="0.25">
      <c r="A157" s="1">
        <v>183725</v>
      </c>
      <c r="B157" s="5" t="str">
        <f>VLOOKUP(Tabla1[[#This Row],[SKU]],[1]CARGAR!$B$7:$D$2282,2,0)</f>
        <v>LLAVE D/MANGUERA PESADA BR MANILLA REDON</v>
      </c>
      <c r="C157" t="str">
        <f>VLOOKUP(A157,[1]CARGAR!$B$7:$D$2282,3,0)</f>
        <v>SZ0020064021BO</v>
      </c>
      <c r="D157" s="1">
        <v>144</v>
      </c>
      <c r="E157" s="1">
        <v>6.9718999999999998</v>
      </c>
      <c r="F157" s="2">
        <f>Tabla1[[#This Row],[CANTIDAD]]*Tabla1[[#This Row],[COSTO UNITARIO]]</f>
        <v>1003.9535999999999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8" spans="1:7" x14ac:dyDescent="0.25">
      <c r="A158" s="1">
        <v>184527</v>
      </c>
      <c r="B158" s="5" t="str">
        <f>VLOOKUP(Tabla1[[#This Row],[SKU]],[1]CARGAR!$B$7:$D$2282,2,0)</f>
        <v>LLAVE DE URINARIO CON MANILLA</v>
      </c>
      <c r="C158" t="str">
        <f>VLOOKUP(A158,[1]CARGAR!$B$7:$D$2282,3,0)</f>
        <v>SG0050003061BO</v>
      </c>
      <c r="D158" s="1">
        <v>36</v>
      </c>
      <c r="E158" s="1">
        <v>16.565200000000001</v>
      </c>
      <c r="F158" s="2">
        <f>Tabla1[[#This Row],[CANTIDAD]]*Tabla1[[#This Row],[COSTO UNITARIO]]</f>
        <v>596.34720000000004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>
        <v>213748</v>
      </c>
      <c r="B159" s="5" t="str">
        <f>VLOOKUP(Tabla1[[#This Row],[SKU]],[1]CARGAR!$B$7:$D$2282,2,0)</f>
        <v>KIT MANILLA CORVUS CROMO</v>
      </c>
      <c r="C159" t="str">
        <f>VLOOKUP(A159,[1]CARGAR!$B$7:$D$2282,3,0)</f>
        <v>SG0049753061BO</v>
      </c>
      <c r="D159" s="1">
        <v>24</v>
      </c>
      <c r="E159" s="1">
        <v>4.1589999999999998</v>
      </c>
      <c r="F159" s="2">
        <f>Tabla1[[#This Row],[CANTIDAD]]*Tabla1[[#This Row],[COSTO UNITARIO]]</f>
        <v>99.816000000000003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213950</v>
      </c>
      <c r="B160" s="5" t="str">
        <f>VLOOKUP(Tabla1[[#This Row],[SKU]],[1]CARGAR!$B$7:$D$2282,2,0)</f>
        <v>KIT MANILLA PALANCA SHELBY CR</v>
      </c>
      <c r="C160" t="str">
        <f>VLOOKUP(A160,[1]CARGAR!$B$7:$D$2282,3,0)</f>
        <v>SG0058720001BO</v>
      </c>
      <c r="D160" s="1">
        <v>12</v>
      </c>
      <c r="E160" s="1">
        <v>2.5398000000000001</v>
      </c>
      <c r="F160" s="2">
        <f>Tabla1[[#This Row],[CANTIDAD]]*Tabla1[[#This Row],[COSTO UNITARIO]]</f>
        <v>30.477600000000002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>
        <v>213993</v>
      </c>
      <c r="B161" s="5" t="str">
        <f>VLOOKUP(Tabla1[[#This Row],[SKU]],[1]CARGAR!$B$7:$D$2282,2,0)</f>
        <v>CARTUCHO CERAMICO ECON. FRIO</v>
      </c>
      <c r="C161" t="str">
        <f>VLOOKUP(A161,[1]CARGAR!$B$7:$D$2282,3,0)</f>
        <v>SGF049800001BO</v>
      </c>
      <c r="D161" s="1">
        <v>72</v>
      </c>
      <c r="E161" s="1">
        <v>4.5273000000000003</v>
      </c>
      <c r="F161" s="2">
        <f>Tabla1[[#This Row],[CANTIDAD]]*Tabla1[[#This Row],[COSTO UNITARIO]]</f>
        <v>325.96559999999999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>
        <v>214779</v>
      </c>
      <c r="B162" s="5" t="str">
        <f>VLOOKUP(Tabla1[[#This Row],[SKU]],[1]CARGAR!$B$7:$D$2282,2,0)</f>
        <v>CARTUCHO CERAMICO ECON. CALIENTE</v>
      </c>
      <c r="C162" t="str">
        <f>VLOOKUP(A162,[1]CARGAR!$B$7:$D$2282,3,0)</f>
        <v>SGC049800001BO</v>
      </c>
      <c r="D162" s="1">
        <v>60</v>
      </c>
      <c r="E162" s="1">
        <v>4.5346000000000002</v>
      </c>
      <c r="F162" s="2">
        <f>Tabla1[[#This Row],[CANTIDAD]]*Tabla1[[#This Row],[COSTO UNITARIO]]</f>
        <v>272.07600000000002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>
        <v>214787</v>
      </c>
      <c r="B163" s="5" t="str">
        <f>VLOOKUP(Tabla1[[#This Row],[SKU]],[1]CARGAR!$B$7:$D$2282,2,0)</f>
        <v>CARTUCHO CERA.ECONO. FRIO</v>
      </c>
      <c r="C163" t="str">
        <f>VLOOKUP(A163,[1]CARGAR!$B$7:$D$2282,3,0)</f>
        <v>SGF049900001BO</v>
      </c>
      <c r="D163" s="1">
        <v>36</v>
      </c>
      <c r="E163" s="1">
        <v>4.5800999999999998</v>
      </c>
      <c r="F163" s="2">
        <f>Tabla1[[#This Row],[CANTIDAD]]*Tabla1[[#This Row],[COSTO UNITARIO]]</f>
        <v>164.8836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>
        <v>214825</v>
      </c>
      <c r="B164" s="5" t="str">
        <f>VLOOKUP(Tabla1[[#This Row],[SKU]],[1]CARGAR!$B$7:$D$2282,2,0)</f>
        <v>MANGUERA JGO MONOBLOCK 1/2XM10 CR</v>
      </c>
      <c r="C164" t="str">
        <f>VLOOKUP(A164,[1]CARGAR!$B$7:$D$2282,3,0)</f>
        <v>SG0055560001BO</v>
      </c>
      <c r="D164" s="1">
        <v>180</v>
      </c>
      <c r="E164" s="1">
        <v>2.6396000000000002</v>
      </c>
      <c r="F164" s="2">
        <f>Tabla1[[#This Row],[CANTIDAD]]*Tabla1[[#This Row],[COSTO UNITARIO]]</f>
        <v>475.12800000000004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>
        <v>230642</v>
      </c>
      <c r="B165" s="5" t="str">
        <f>VLOOKUP(Tabla1[[#This Row],[SKU]],[1]CARGAR!$B$7:$D$2282,2,0)</f>
        <v>ARIES KIT MANILLA</v>
      </c>
      <c r="C165" t="str">
        <f>VLOOKUP(A165,[1]CARGAR!$B$7:$D$2282,3,0)</f>
        <v>SG0049743061BO</v>
      </c>
      <c r="D165" s="1">
        <v>24</v>
      </c>
      <c r="E165" s="1">
        <v>3.1082000000000001</v>
      </c>
      <c r="F165" s="2">
        <f>Tabla1[[#This Row],[CANTIDAD]]*Tabla1[[#This Row],[COSTO UNITARIO]]</f>
        <v>74.596800000000002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6" spans="1:7" x14ac:dyDescent="0.25">
      <c r="A166" s="1">
        <v>235482</v>
      </c>
      <c r="B166" s="5" t="str">
        <f>VLOOKUP(Tabla1[[#This Row],[SKU]],[1]CARGAR!$B$7:$D$2282,2,0)</f>
        <v>MEZ DUCHA NIZA 2 FUNCIONES CR</v>
      </c>
      <c r="C166" t="str">
        <f>VLOOKUP(A166,[1]CARGAR!$B$7:$D$2282,3,0)</f>
        <v>SG0077353061CW</v>
      </c>
      <c r="D166" s="1">
        <v>12</v>
      </c>
      <c r="E166" s="1">
        <v>69.966200000000001</v>
      </c>
      <c r="F166" s="2">
        <f>Tabla1[[#This Row],[CANTIDAD]]*Tabla1[[#This Row],[COSTO UNITARIO]]</f>
        <v>839.59439999999995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>
        <v>238082</v>
      </c>
      <c r="B167" s="5" t="str">
        <f>VLOOKUP(Tabla1[[#This Row],[SKU]],[1]CARGAR!$B$7:$D$2282,2,0)</f>
        <v>REJILLA DE DISEÑO 60 × 8 CM CON TRAMPA</v>
      </c>
      <c r="C167" t="str">
        <f>VLOOKUP(A167,[1]CARGAR!$B$7:$D$2282,3,0)</f>
        <v>SZ0020120001CW</v>
      </c>
      <c r="D167" s="1">
        <v>10</v>
      </c>
      <c r="E167" s="1">
        <v>50.821199999999997</v>
      </c>
      <c r="F167" s="2">
        <f>Tabla1[[#This Row],[CANTIDAD]]*Tabla1[[#This Row],[COSTO UNITARIO]]</f>
        <v>508.21199999999999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8" spans="1:7" x14ac:dyDescent="0.25">
      <c r="A168" s="1">
        <v>242195</v>
      </c>
      <c r="B168" s="5" t="str">
        <f>VLOOKUP(Tabla1[[#This Row],[SKU]],[1]CARGAR!$B$7:$D$2282,2,0)</f>
        <v>MONOMANDO LAV CR VITTORIA</v>
      </c>
      <c r="C168" t="str">
        <f>VLOOKUP(A168,[1]CARGAR!$B$7:$D$2282,3,0)</f>
        <v>SG0070423061CE</v>
      </c>
      <c r="D168" s="1">
        <v>12</v>
      </c>
      <c r="E168" s="1">
        <v>27.2073</v>
      </c>
      <c r="F168" s="2">
        <f>Tabla1[[#This Row],[CANTIDAD]]*Tabla1[[#This Row],[COSTO UNITARIO]]</f>
        <v>326.48759999999999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9" spans="1:7" x14ac:dyDescent="0.25">
      <c r="A169" s="1">
        <v>245101</v>
      </c>
      <c r="B169" s="5" t="str">
        <f>VLOOKUP(Tabla1[[#This Row],[SKU]],[1]CARGAR!$B$7:$D$2282,2,0)</f>
        <v>HERRAJE ONE PIECE DUAL FLUSH 6 / 4.1LT</v>
      </c>
      <c r="C169" t="str">
        <f>VLOOKUP(A169,[1]CARGAR!$B$7:$D$2282,3,0)</f>
        <v>SP0038900001BO</v>
      </c>
      <c r="D169" s="1">
        <v>105</v>
      </c>
      <c r="E169" s="1">
        <v>11.4072</v>
      </c>
      <c r="F169" s="2">
        <f>Tabla1[[#This Row],[CANTIDAD]]*Tabla1[[#This Row],[COSTO UNITARIO]]</f>
        <v>1197.7559999999999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0" spans="1:7" x14ac:dyDescent="0.25">
      <c r="A170" s="1">
        <v>250589</v>
      </c>
      <c r="B170" s="5" t="str">
        <f>VLOOKUP(Tabla1[[#This Row],[SKU]],[1]CARGAR!$B$7:$D$2282,2,0)</f>
        <v>DESAGUE DE 1 1/2" PP C/REJILLA</v>
      </c>
      <c r="C170" t="str">
        <f>VLOOKUP(A170,[1]CARGAR!$B$7:$D$2282,3,0)</f>
        <v>SC0021570001BL</v>
      </c>
      <c r="D170" s="1">
        <v>36</v>
      </c>
      <c r="E170" s="1">
        <v>2.3089</v>
      </c>
      <c r="F170" s="2">
        <f>Tabla1[[#This Row],[CANTIDAD]]*Tabla1[[#This Row],[COSTO UNITARIO]]</f>
        <v>83.120400000000004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1" spans="1:7" x14ac:dyDescent="0.25">
      <c r="A171" s="1">
        <v>250600</v>
      </c>
      <c r="B171" s="5" t="str">
        <f>VLOOKUP(Tabla1[[#This Row],[SKU]],[1]CARGAR!$B$7:$D$2282,2,0)</f>
        <v>HERRAJE UNIV MANIJA PLAST CROMO</v>
      </c>
      <c r="C171" t="str">
        <f>VLOOKUP(A171,[1]CARGAR!$B$7:$D$2282,3,0)</f>
        <v>SPMD51970001BO</v>
      </c>
      <c r="D171" s="1">
        <v>150</v>
      </c>
      <c r="E171" s="1">
        <v>6.0143000000000004</v>
      </c>
      <c r="F171" s="2">
        <f>Tabla1[[#This Row],[CANTIDAD]]*Tabla1[[#This Row],[COSTO UNITARIO]]</f>
        <v>902.1450000000001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2" spans="1:7" x14ac:dyDescent="0.25">
      <c r="A172" s="1">
        <v>251054</v>
      </c>
      <c r="B172" s="5" t="str">
        <f>VLOOKUP(Tabla1[[#This Row],[SKU]],[1]CARGAR!$B$7:$D$2282,2,0)</f>
        <v>ASIENTO CROWN ENVOLVENTE SLOW DOWN RF BL</v>
      </c>
      <c r="C172" t="str">
        <f>VLOOKUP(A172,[1]CARGAR!$B$7:$D$2282,3,0)</f>
        <v>SP0096871301CG</v>
      </c>
      <c r="D172" s="1">
        <v>90</v>
      </c>
      <c r="E172" s="1">
        <v>17.395</v>
      </c>
      <c r="F172" s="2">
        <f>Tabla1[[#This Row],[CANTIDAD]]*Tabla1[[#This Row],[COSTO UNITARIO]]</f>
        <v>1565.55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3" spans="1:7" x14ac:dyDescent="0.25">
      <c r="A173" s="1">
        <v>251186</v>
      </c>
      <c r="B173" s="5" t="str">
        <f>VLOOKUP(Tabla1[[#This Row],[SKU]],[1]CARGAR!$B$7:$D$2282,2,0)</f>
        <v>ASIENTO CROWN ENVOLVENTE SLOW DOWN RF BO</v>
      </c>
      <c r="C173" t="str">
        <f>VLOOKUP(A173,[1]CARGAR!$B$7:$D$2282,3,0)</f>
        <v>SP0096877331CG</v>
      </c>
      <c r="D173" s="1">
        <v>30</v>
      </c>
      <c r="E173" s="1">
        <v>17.395</v>
      </c>
      <c r="F173" s="2">
        <f>Tabla1[[#This Row],[CANTIDAD]]*Tabla1[[#This Row],[COSTO UNITARIO]]</f>
        <v>521.85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4" spans="1:7" x14ac:dyDescent="0.25">
      <c r="A174" s="1">
        <v>253197</v>
      </c>
      <c r="B174" s="5" t="str">
        <f>VLOOKUP(Tabla1[[#This Row],[SKU]],[1]CARGAR!$B$7:$D$2282,2,0)</f>
        <v>SOPORTE DE DUCHA</v>
      </c>
      <c r="C174" t="str">
        <f>VLOOKUP(A174,[1]CARGAR!$B$7:$D$2282,3,0)</f>
        <v>SG0049593061BO</v>
      </c>
      <c r="D174" s="1">
        <v>36</v>
      </c>
      <c r="E174" s="1">
        <v>2.4918</v>
      </c>
      <c r="F174" s="2">
        <f>Tabla1[[#This Row],[CANTIDAD]]*Tabla1[[#This Row],[COSTO UNITARIO]]</f>
        <v>89.704800000000006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5" spans="1:7" x14ac:dyDescent="0.25">
      <c r="A175" s="1">
        <v>257592</v>
      </c>
      <c r="B175" s="5" t="str">
        <f>VLOOKUP(Tabla1[[#This Row],[SKU]],[1]CARGAR!$B$7:$D$2282,2,0)</f>
        <v>VALVULA ADMISION PILOTADA PLUS</v>
      </c>
      <c r="C175" t="str">
        <f>VLOOKUP(A175,[1]CARGAR!$B$7:$D$2282,3,0)</f>
        <v>SP0063450001BO</v>
      </c>
      <c r="D175" s="1">
        <v>150</v>
      </c>
      <c r="E175" s="1">
        <v>4.6726999999999999</v>
      </c>
      <c r="F175" s="2">
        <f>Tabla1[[#This Row],[CANTIDAD]]*Tabla1[[#This Row],[COSTO UNITARIO]]</f>
        <v>700.90499999999997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6" spans="1:7" x14ac:dyDescent="0.25">
      <c r="A176" s="1">
        <v>258024</v>
      </c>
      <c r="B176" s="5" t="str">
        <f>VLOOKUP(Tabla1[[#This Row],[SKU]],[1]CARGAR!$B$7:$D$2282,2,0)</f>
        <v>BOTTON PUSH MEDIUM</v>
      </c>
      <c r="C176" t="str">
        <f>VLOOKUP(A176,[1]CARGAR!$B$7:$D$2282,3,0)</f>
        <v>SP0022913061BO</v>
      </c>
      <c r="D176" s="1">
        <v>200</v>
      </c>
      <c r="E176" s="1">
        <v>1.7688999999999999</v>
      </c>
      <c r="F176" s="2">
        <f>Tabla1[[#This Row],[CANTIDAD]]*Tabla1[[#This Row],[COSTO UNITARIO]]</f>
        <v>353.78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7" spans="1:7" x14ac:dyDescent="0.25">
      <c r="A177" s="1">
        <v>265055</v>
      </c>
      <c r="B177" s="5" t="str">
        <f>VLOOKUP(Tabla1[[#This Row],[SKU]],[1]CARGAR!$B$7:$D$2282,2,0)</f>
        <v>LLAVE PRESMATIC STANDAR P/LAVAMANOS BRIG</v>
      </c>
      <c r="C177" t="str">
        <f>VLOOKUP(A177,[1]CARGAR!$B$7:$D$2282,3,0)</f>
        <v>SG0065463061CW</v>
      </c>
      <c r="D177" s="1">
        <v>20</v>
      </c>
      <c r="E177" s="1">
        <v>37.327599999999997</v>
      </c>
      <c r="F177" s="2">
        <f>Tabla1[[#This Row],[CANTIDAD]]*Tabla1[[#This Row],[COSTO UNITARIO]]</f>
        <v>746.55199999999991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8" spans="1:7" x14ac:dyDescent="0.25">
      <c r="A178" s="1">
        <v>289086</v>
      </c>
      <c r="B178" s="5" t="str">
        <f>VLOOKUP(Tabla1[[#This Row],[SKU]],[1]CARGAR!$B$7:$D$2282,2,0)</f>
        <v>WC ANDES REDONDO BLANCO PUSH SUPERIOR</v>
      </c>
      <c r="C178" t="str">
        <f>VLOOKUP(A178,[1]CARGAR!$B$7:$D$2282,3,0)</f>
        <v>JS0022641301CE</v>
      </c>
      <c r="D178" s="1">
        <v>24</v>
      </c>
      <c r="E178" s="1">
        <v>39.753900000000002</v>
      </c>
      <c r="F178" s="2">
        <f>Tabla1[[#This Row],[CANTIDAD]]*Tabla1[[#This Row],[COSTO UNITARIO]]</f>
        <v>954.09360000000004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9" spans="1:7" x14ac:dyDescent="0.25">
      <c r="A179" s="1">
        <v>317292</v>
      </c>
      <c r="B179" s="5" t="str">
        <f>VLOOKUP(Tabla1[[#This Row],[SKU]],[1]CARGAR!$B$7:$D$2282,2,0)</f>
        <v>MONOMANDO COCINA PULL UP SCARLET CROMO</v>
      </c>
      <c r="C179" t="str">
        <f>VLOOKUP(A179,[1]CARGAR!$B$7:$D$2282,3,0)</f>
        <v>SG0072603061CW</v>
      </c>
      <c r="D179" s="1">
        <v>8</v>
      </c>
      <c r="E179" s="1">
        <v>97.031599999999997</v>
      </c>
      <c r="F179" s="2">
        <f>Tabla1[[#This Row],[CANTIDAD]]*Tabla1[[#This Row],[COSTO UNITARIO]]</f>
        <v>776.25279999999998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0" spans="1:7" x14ac:dyDescent="0.25">
      <c r="A180" s="1">
        <v>352586</v>
      </c>
      <c r="B180" s="5" t="str">
        <f>VLOOKUP(Tabla1[[#This Row],[SKU]],[1]CARGAR!$B$7:$D$2282,2,0)</f>
        <v>REGADERA REDONDA ESTANDAR ABS CR 4.5CM  EDESA</v>
      </c>
      <c r="C180" t="str">
        <f>VLOOKUP(A180,[1]CARGAR!$B$7:$D$2282,3,0)</f>
        <v>SG0058883061BO</v>
      </c>
      <c r="D180" s="1">
        <v>48</v>
      </c>
      <c r="E180" s="1">
        <v>3.6981999999999999</v>
      </c>
      <c r="F180" s="2">
        <f>Tabla1[[#This Row],[CANTIDAD]]*Tabla1[[#This Row],[COSTO UNITARIO]]</f>
        <v>177.5136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1" spans="1:7" x14ac:dyDescent="0.25">
      <c r="A181" s="1">
        <v>352594</v>
      </c>
      <c r="B181" s="5" t="str">
        <f>VLOOKUP(Tabla1[[#This Row],[SKU]],[1]CARGAR!$B$7:$D$2282,2,0)</f>
        <v>FLOTADOR SIN VARILLA</v>
      </c>
      <c r="C181" t="str">
        <f>VLOOKUP(A181,[1]CARGAR!$B$7:$D$2282,3,0)</f>
        <v>SPSV51040001BO</v>
      </c>
      <c r="D181" s="1">
        <v>50</v>
      </c>
      <c r="E181" s="1">
        <v>0.63690000000000002</v>
      </c>
      <c r="F181" s="2">
        <f>Tabla1[[#This Row],[CANTIDAD]]*Tabla1[[#This Row],[COSTO UNITARIO]]</f>
        <v>31.845000000000002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2" spans="1:7" x14ac:dyDescent="0.25">
      <c r="A182" s="1">
        <v>361357</v>
      </c>
      <c r="B182" s="5" t="str">
        <f>VLOOKUP(Tabla1[[#This Row],[SKU]],[1]CARGAR!$B$7:$D$2282,2,0)</f>
        <v>GANCHO DOBLE DUBAI</v>
      </c>
      <c r="C182" t="str">
        <f>VLOOKUP(A182,[1]CARGAR!$B$7:$D$2282,3,0)</f>
        <v>SC0050223061CW</v>
      </c>
      <c r="D182" s="1">
        <v>60</v>
      </c>
      <c r="E182" s="1">
        <v>8.1410999999999998</v>
      </c>
      <c r="F182" s="2">
        <f>Tabla1[[#This Row],[CANTIDAD]]*Tabla1[[#This Row],[COSTO UNITARIO]]</f>
        <v>488.46600000000001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3" spans="1:7" x14ac:dyDescent="0.25">
      <c r="A183" s="1">
        <v>361358</v>
      </c>
      <c r="B183" s="5" t="str">
        <f>VLOOKUP(Tabla1[[#This Row],[SKU]],[1]CARGAR!$B$7:$D$2282,2,0)</f>
        <v>TOALLERO ARO DUBAI CR</v>
      </c>
      <c r="C183" t="str">
        <f>VLOOKUP(A183,[1]CARGAR!$B$7:$D$2282,3,0)</f>
        <v>SC0050253061CW</v>
      </c>
      <c r="D183" s="1">
        <v>40</v>
      </c>
      <c r="E183" s="1">
        <v>16.6798</v>
      </c>
      <c r="F183" s="2">
        <f>Tabla1[[#This Row],[CANTIDAD]]*Tabla1[[#This Row],[COSTO UNITARIO]]</f>
        <v>667.19200000000001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4" spans="1:7" x14ac:dyDescent="0.25">
      <c r="A184" s="1">
        <v>361359</v>
      </c>
      <c r="B184" s="5" t="str">
        <f>VLOOKUP(Tabla1[[#This Row],[SKU]],[1]CARGAR!$B$7:$D$2282,2,0)</f>
        <v>PAPELERA DUBAI CR</v>
      </c>
      <c r="C184" t="str">
        <f>VLOOKUP(A184,[1]CARGAR!$B$7:$D$2282,3,0)</f>
        <v>SC0050243061CW</v>
      </c>
      <c r="D184" s="1">
        <v>60</v>
      </c>
      <c r="E184" s="1">
        <v>7.1197999999999997</v>
      </c>
      <c r="F184" s="2">
        <f>Tabla1[[#This Row],[CANTIDAD]]*Tabla1[[#This Row],[COSTO UNITARIO]]</f>
        <v>427.18799999999999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5" spans="1:7" x14ac:dyDescent="0.25">
      <c r="A185" s="1">
        <v>361362</v>
      </c>
      <c r="B185" s="5" t="str">
        <f>VLOOKUP(Tabla1[[#This Row],[SKU]],[1]CARGAR!$B$7:$D$2282,2,0)</f>
        <v>TOALLERO DUBAI LARGO 54CM CR</v>
      </c>
      <c r="C185" t="str">
        <f>VLOOKUP(A185,[1]CARGAR!$B$7:$D$2282,3,0)</f>
        <v>SC0050233061CW</v>
      </c>
      <c r="D185" s="1">
        <v>40</v>
      </c>
      <c r="E185" s="1">
        <v>17.133700000000001</v>
      </c>
      <c r="F185" s="2">
        <f>Tabla1[[#This Row],[CANTIDAD]]*Tabla1[[#This Row],[COSTO UNITARIO]]</f>
        <v>685.34800000000007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6" spans="1:7" x14ac:dyDescent="0.25">
      <c r="A186" s="1">
        <v>361375</v>
      </c>
      <c r="B186" s="5" t="str">
        <f>VLOOKUP(Tabla1[[#This Row],[SKU]],[1]CARGAR!$B$7:$D$2282,2,0)</f>
        <v>Berlín Toallero Redondo</v>
      </c>
      <c r="C186" t="str">
        <f>VLOOKUP(A186,[1]CARGAR!$B$7:$D$2282,3,0)</f>
        <v>SG0016600161CW</v>
      </c>
      <c r="D186" s="1">
        <v>20</v>
      </c>
      <c r="E186" s="1">
        <v>12.7476</v>
      </c>
      <c r="F186" s="2">
        <f>Tabla1[[#This Row],[CANTIDAD]]*Tabla1[[#This Row],[COSTO UNITARIO]]</f>
        <v>254.952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7" spans="1:7" x14ac:dyDescent="0.25">
      <c r="A187" s="1">
        <v>361376</v>
      </c>
      <c r="B187" s="5" t="str">
        <f>VLOOKUP(Tabla1[[#This Row],[SKU]],[1]CARGAR!$B$7:$D$2282,2,0)</f>
        <v>Berlín Toallero</v>
      </c>
      <c r="C187" t="str">
        <f>VLOOKUP(A187,[1]CARGAR!$B$7:$D$2282,3,0)</f>
        <v>SG0016640161CW</v>
      </c>
      <c r="D187" s="1">
        <v>20</v>
      </c>
      <c r="E187" s="1">
        <v>21.052099999999999</v>
      </c>
      <c r="F187" s="2">
        <f>Tabla1[[#This Row],[CANTIDAD]]*Tabla1[[#This Row],[COSTO UNITARIO]]</f>
        <v>421.04199999999997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>
        <v>361377</v>
      </c>
      <c r="B188" s="5" t="str">
        <f>VLOOKUP(Tabla1[[#This Row],[SKU]],[1]CARGAR!$B$7:$D$2282,2,0)</f>
        <v>Berlín Toallero Doble</v>
      </c>
      <c r="C188" t="str">
        <f>VLOOKUP(A188,[1]CARGAR!$B$7:$D$2282,3,0)</f>
        <v>SG0016670161CW</v>
      </c>
      <c r="D188" s="1">
        <v>20</v>
      </c>
      <c r="E188" s="1">
        <v>26.4315</v>
      </c>
      <c r="F188" s="2">
        <f>Tabla1[[#This Row],[CANTIDAD]]*Tabla1[[#This Row],[COSTO UNITARIO]]</f>
        <v>528.63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9" spans="1:7" x14ac:dyDescent="0.25">
      <c r="A189" s="1">
        <v>361378</v>
      </c>
      <c r="B189" s="5" t="str">
        <f>VLOOKUP(Tabla1[[#This Row],[SKU]],[1]CARGAR!$B$7:$D$2282,2,0)</f>
        <v>Berlín Gancho</v>
      </c>
      <c r="C189" t="str">
        <f>VLOOKUP(A189,[1]CARGAR!$B$7:$D$2282,3,0)</f>
        <v>SG0016590161CW</v>
      </c>
      <c r="D189" s="1">
        <v>30</v>
      </c>
      <c r="E189" s="1">
        <v>6.9862000000000002</v>
      </c>
      <c r="F189" s="2">
        <f>Tabla1[[#This Row],[CANTIDAD]]*Tabla1[[#This Row],[COSTO UNITARIO]]</f>
        <v>209.58600000000001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0" spans="1:7" x14ac:dyDescent="0.25">
      <c r="A190" s="1">
        <v>361534</v>
      </c>
      <c r="B190" s="5" t="str">
        <f>VLOOKUP(Tabla1[[#This Row],[SKU]],[1]CARGAR!$B$7:$D$2282,2,0)</f>
        <v>PAPELERA CUADRATO BRIGGS</v>
      </c>
      <c r="C190" t="str">
        <f>VLOOKUP(A190,[1]CARGAR!$B$7:$D$2282,3,0)</f>
        <v>SC0027253061CW</v>
      </c>
      <c r="D190" s="1">
        <v>24</v>
      </c>
      <c r="E190" s="1">
        <v>14.5191</v>
      </c>
      <c r="F190" s="2">
        <f>Tabla1[[#This Row],[CANTIDAD]]*Tabla1[[#This Row],[COSTO UNITARIO]]</f>
        <v>348.45839999999998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1" spans="1:7" x14ac:dyDescent="0.25">
      <c r="A191" s="1">
        <v>361682</v>
      </c>
      <c r="B191" s="5" t="str">
        <f>VLOOKUP(Tabla1[[#This Row],[SKU]],[1]CARGAR!$B$7:$D$2282,2,0)</f>
        <v>TOALLERO CUADRATO BRIGGS</v>
      </c>
      <c r="C191" t="str">
        <f>VLOOKUP(A191,[1]CARGAR!$B$7:$D$2282,3,0)</f>
        <v>SC0027273061CW</v>
      </c>
      <c r="D191" s="1">
        <v>20</v>
      </c>
      <c r="E191" s="1">
        <v>33.868400000000001</v>
      </c>
      <c r="F191" s="2">
        <f>Tabla1[[#This Row],[CANTIDAD]]*Tabla1[[#This Row],[COSTO UNITARIO]]</f>
        <v>677.36800000000005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2" spans="1:7" x14ac:dyDescent="0.25">
      <c r="A192" s="1">
        <v>367532</v>
      </c>
      <c r="B192" s="5" t="str">
        <f>VLOOKUP(Tabla1[[#This Row],[SKU]],[1]CARGAR!$B$7:$D$2282,2,0)</f>
        <v>LLAVE DOCCIA COCINA/MESA C/SIF/PLAS</v>
      </c>
      <c r="C192" t="str">
        <f>VLOOKUP(A192,[1]CARGAR!$B$7:$D$2282,3,0)</f>
        <v>SG0070633061BO</v>
      </c>
      <c r="D192" s="1">
        <v>48</v>
      </c>
      <c r="E192" s="1">
        <v>13.377599999999999</v>
      </c>
      <c r="F192" s="2">
        <f>Tabla1[[#This Row],[CANTIDAD]]*Tabla1[[#This Row],[COSTO UNITARIO]]</f>
        <v>642.12479999999994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>
        <v>551716</v>
      </c>
      <c r="B193" s="5" t="str">
        <f>VLOOKUP(Tabla1[[#This Row],[SKU]],[1]CARGAR!$B$7:$D$2282,2,0)</f>
        <v>DESAGUE AUTOMATICO C/SIFON PP P/BA</v>
      </c>
      <c r="C193" t="str">
        <f>VLOOKUP(A193,[1]CARGAR!$B$7:$D$2282,3,0)</f>
        <v>SBS035280001BO</v>
      </c>
      <c r="D193" s="1">
        <v>30</v>
      </c>
      <c r="E193" s="1">
        <v>29.363700000000001</v>
      </c>
      <c r="F193" s="2">
        <f>Tabla1[[#This Row],[CANTIDAD]]*Tabla1[[#This Row],[COSTO UNITARIO]]</f>
        <v>880.91100000000006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94" spans="1:7" x14ac:dyDescent="0.25">
      <c r="A194" s="1">
        <v>591955</v>
      </c>
      <c r="B194" s="5" t="str">
        <f>VLOOKUP(Tabla1[[#This Row],[SKU]],[1]CARGAR!$B$7:$D$2282,2,0)</f>
        <v>LLAV SHELBY COCINA MESA C/SIF</v>
      </c>
      <c r="C194" t="str">
        <f>VLOOKUP(A194,[1]CARGAR!$B$7:$D$2282,3,0)</f>
        <v>SG0057753061BO</v>
      </c>
      <c r="D194" s="1">
        <v>24</v>
      </c>
      <c r="E194" s="1">
        <v>22.921099999999999</v>
      </c>
      <c r="F194" s="2">
        <f>Tabla1[[#This Row],[CANTIDAD]]*Tabla1[[#This Row],[COSTO UNITARIO]]</f>
        <v>550.10640000000001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>
        <v>604798</v>
      </c>
      <c r="B195" s="5" t="str">
        <f>VLOOKUP(Tabla1[[#This Row],[SKU]],[1]CARGAR!$B$7:$D$2282,2,0)</f>
        <v>LLAVE COCINA PARED ALTA DES/SIF NEW PRINCESS</v>
      </c>
      <c r="C195" t="str">
        <f>VLOOKUP(A195,[1]CARGAR!$B$7:$D$2282,3,0)</f>
        <v>SG0081823061CE</v>
      </c>
      <c r="D195" s="1">
        <v>12</v>
      </c>
      <c r="E195" s="1">
        <v>22.296700000000001</v>
      </c>
      <c r="F195" s="2">
        <f>Tabla1[[#This Row],[CANTIDAD]]*Tabla1[[#This Row],[COSTO UNITARIO]]</f>
        <v>267.56040000000002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6" spans="1:7" x14ac:dyDescent="0.25">
      <c r="A196" s="1">
        <v>701705</v>
      </c>
      <c r="B196" s="5" t="str">
        <f>VLOOKUP(Tabla1[[#This Row],[SKU]],[1]CARGAR!$B$7:$D$2282,2,0)</f>
        <v>BERLIN MONOMANDO ALTO LAV MEZCLADOR</v>
      </c>
      <c r="C196" t="str">
        <f>VLOOKUP(A196,[1]CARGAR!$B$7:$D$2282,3,0)</f>
        <v>SG0088220161CW</v>
      </c>
      <c r="D196" s="1">
        <v>30</v>
      </c>
      <c r="E196" s="1">
        <v>93.618899999999996</v>
      </c>
      <c r="F196" s="2">
        <f>Tabla1[[#This Row],[CANTIDAD]]*Tabla1[[#This Row],[COSTO UNITARIO]]</f>
        <v>2808.567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7" spans="1:7" x14ac:dyDescent="0.25">
      <c r="A197" s="1">
        <v>701707</v>
      </c>
      <c r="B197" s="5" t="str">
        <f>VLOOKUP(Tabla1[[#This Row],[SKU]],[1]CARGAR!$B$7:$D$2282,2,0)</f>
        <v>BRAZO DE DUCHA VERTICAL CUADRADO 30 CM</v>
      </c>
      <c r="C197" t="str">
        <f>VLOOKUP(A197,[1]CARGAR!$B$7:$D$2282,3,0)</f>
        <v>SG0089773061CW</v>
      </c>
      <c r="D197" s="1">
        <v>4</v>
      </c>
      <c r="E197" s="1">
        <v>28.7059</v>
      </c>
      <c r="F197" s="2">
        <f>Tabla1[[#This Row],[CANTIDAD]]*Tabla1[[#This Row],[COSTO UNITARIO]]</f>
        <v>114.8236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8" spans="1:7" x14ac:dyDescent="0.25">
      <c r="A198" s="1">
        <v>701708</v>
      </c>
      <c r="B198" s="5" t="str">
        <f>VLOOKUP(Tabla1[[#This Row],[SKU]],[1]CARGAR!$B$7:$D$2282,2,0)</f>
        <v>BERLIN MONOMANDO COCINA</v>
      </c>
      <c r="C198" t="str">
        <f>VLOOKUP(A198,[1]CARGAR!$B$7:$D$2282,3,0)</f>
        <v>SG0088240161CW</v>
      </c>
      <c r="D198" s="1">
        <v>15</v>
      </c>
      <c r="E198" s="1">
        <v>68.304900000000004</v>
      </c>
      <c r="F198" s="2">
        <f>Tabla1[[#This Row],[CANTIDAD]]*Tabla1[[#This Row],[COSTO UNITARIO]]</f>
        <v>1024.5735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9" spans="1:7" x14ac:dyDescent="0.25">
      <c r="A199" s="1">
        <v>701709</v>
      </c>
      <c r="B199" s="5" t="str">
        <f>VLOOKUP(Tabla1[[#This Row],[SKU]],[1]CARGAR!$B$7:$D$2282,2,0)</f>
        <v>BERLIN MONOMANDO DUCHA BARRA</v>
      </c>
      <c r="C199" t="str">
        <f>VLOOKUP(A199,[1]CARGAR!$B$7:$D$2282,3,0)</f>
        <v>SG0088290161CW</v>
      </c>
      <c r="D199" s="1">
        <v>6</v>
      </c>
      <c r="E199" s="1">
        <v>243.8537</v>
      </c>
      <c r="F199" s="2">
        <f>Tabla1[[#This Row],[CANTIDAD]]*Tabla1[[#This Row],[COSTO UNITARIO]]</f>
        <v>1463.1222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0" spans="1:7" x14ac:dyDescent="0.25">
      <c r="A200" s="1">
        <v>701722</v>
      </c>
      <c r="B200" s="5" t="str">
        <f>VLOOKUP(Tabla1[[#This Row],[SKU]],[1]CARGAR!$B$7:$D$2282,2,0)</f>
        <v>FUENTE STYLO CUADRATO BLANCO SLIM</v>
      </c>
      <c r="C200" t="str">
        <f>VLOOKUP(A200,[1]CARGAR!$B$7:$D$2282,3,0)</f>
        <v>SS0050351301CB</v>
      </c>
      <c r="D200" s="1">
        <v>20</v>
      </c>
      <c r="E200" s="1">
        <v>35.696399999999997</v>
      </c>
      <c r="F200" s="2">
        <f>Tabla1[[#This Row],[CANTIDAD]]*Tabla1[[#This Row],[COSTO UNITARIO]]</f>
        <v>713.92799999999988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1" spans="1:7" x14ac:dyDescent="0.25">
      <c r="A201" s="1">
        <v>701725</v>
      </c>
      <c r="B201" s="5" t="str">
        <f>VLOOKUP(Tabla1[[#This Row],[SKU]],[1]CARGAR!$B$7:$D$2282,2,0)</f>
        <v>FUENTE STYLO ROTONDO BLANCO SLIM</v>
      </c>
      <c r="C201" t="str">
        <f>VLOOKUP(A201,[1]CARGAR!$B$7:$D$2282,3,0)</f>
        <v>SS0050331301CB</v>
      </c>
      <c r="D201" s="1">
        <v>20</v>
      </c>
      <c r="E201" s="1">
        <v>37.246899999999997</v>
      </c>
      <c r="F201" s="2">
        <f>Tabla1[[#This Row],[CANTIDAD]]*Tabla1[[#This Row],[COSTO UNITARIO]]</f>
        <v>744.93799999999987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2" spans="1:7" x14ac:dyDescent="0.25">
      <c r="A202" s="1">
        <v>701728</v>
      </c>
      <c r="B202" s="5" t="str">
        <f>VLOOKUP(Tabla1[[#This Row],[SKU]],[1]CARGAR!$B$7:$D$2282,2,0)</f>
        <v>FUENTE STYLO ROTONDO OPAQUE BLACK SLIM</v>
      </c>
      <c r="C202" t="str">
        <f>VLOOKUP(A202,[1]CARGAR!$B$7:$D$2282,3,0)</f>
        <v>SS0050336161CB</v>
      </c>
      <c r="D202" s="1">
        <v>10</v>
      </c>
      <c r="E202" s="1">
        <v>63.319699999999997</v>
      </c>
      <c r="F202" s="2">
        <f>Tabla1[[#This Row],[CANTIDAD]]*Tabla1[[#This Row],[COSTO UNITARIO]]</f>
        <v>633.197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3" spans="1:7" x14ac:dyDescent="0.25">
      <c r="A203" s="1">
        <v>705160</v>
      </c>
      <c r="B203" s="5" t="str">
        <f>VLOOKUP(Tabla1[[#This Row],[SKU]],[1]CARGAR!$B$7:$D$2282,2,0)</f>
        <v>ACOPLE SIFON DE 1 1/2" PP</v>
      </c>
      <c r="C203" t="str">
        <f>VLOOKUP(A203,[1]CARGAR!$B$7:$D$2282,3,0)</f>
        <v>SC0040200001BO</v>
      </c>
      <c r="D203" s="1">
        <v>36</v>
      </c>
      <c r="E203" s="1">
        <v>0.82030000000000003</v>
      </c>
      <c r="F203" s="2">
        <f>Tabla1[[#This Row],[CANTIDAD]]*Tabla1[[#This Row],[COSTO UNITARIO]]</f>
        <v>29.530799999999999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4" spans="1:7" x14ac:dyDescent="0.25">
      <c r="A204" s="1">
        <v>705837</v>
      </c>
      <c r="B204" s="5" t="str">
        <f>VLOOKUP(Tabla1[[#This Row],[SKU]],[1]CARGAR!$B$7:$D$2282,2,0)</f>
        <v>ANILLO DE CERA BRIGGS</v>
      </c>
      <c r="C204" t="str">
        <f>VLOOKUP(A204,[1]CARGAR!$B$7:$D$2282,3,0)</f>
        <v>SC001318000100</v>
      </c>
      <c r="D204" s="1">
        <v>200</v>
      </c>
      <c r="E204" s="1">
        <v>1.5484</v>
      </c>
      <c r="F204" s="2">
        <f>Tabla1[[#This Row],[CANTIDAD]]*Tabla1[[#This Row],[COSTO UNITARIO]]</f>
        <v>309.68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5" spans="1:7" x14ac:dyDescent="0.25">
      <c r="A205" s="1">
        <v>722537</v>
      </c>
      <c r="B205" s="5" t="str">
        <f>VLOOKUP(Tabla1[[#This Row],[SKU]],[1]CARGAR!$B$7:$D$2282,2,0)</f>
        <v>MONOMANDO P/LAV BAJO CR FONTE</v>
      </c>
      <c r="C205" t="str">
        <f>VLOOKUP(A205,[1]CARGAR!$B$7:$D$2282,3,0)</f>
        <v>SG0079313061CW</v>
      </c>
      <c r="D205" s="1">
        <v>18</v>
      </c>
      <c r="E205" s="1">
        <v>74.878399999999999</v>
      </c>
      <c r="F205" s="2">
        <f>Tabla1[[#This Row],[CANTIDAD]]*Tabla1[[#This Row],[COSTO UNITARIO]]</f>
        <v>1347.8112000000001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6" spans="1:7" x14ac:dyDescent="0.25">
      <c r="A206" s="1">
        <v>750034</v>
      </c>
      <c r="B206" s="5" t="str">
        <f>VLOOKUP(Tabla1[[#This Row],[SKU]],[1]CARGAR!$B$7:$D$2282,2,0)</f>
        <v>LAV LUGANO BLANCO BRIGGS</v>
      </c>
      <c r="C206" t="str">
        <f>VLOOKUP(A206,[1]CARGAR!$B$7:$D$2282,3,0)</f>
        <v>SS0057311301CW</v>
      </c>
      <c r="D206" s="1">
        <v>10</v>
      </c>
      <c r="E206" s="1">
        <v>34.731900000000003</v>
      </c>
      <c r="F206" s="2">
        <f>Tabla1[[#This Row],[CANTIDAD]]*Tabla1[[#This Row],[COSTO UNITARIO]]</f>
        <v>347.31900000000002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7" spans="1:7" x14ac:dyDescent="0.25">
      <c r="A207" s="1">
        <v>768820</v>
      </c>
      <c r="B207" s="5" t="str">
        <f>VLOOKUP(Tabla1[[#This Row],[SKU]],[1]CARGAR!$B$7:$D$2282,2,0)</f>
        <v>DUCHA D/BARRA REGULABLE CR 10.6X16X70CM BRIGGS</v>
      </c>
      <c r="C207" t="str">
        <f>VLOOKUP(A207,[1]CARGAR!$B$7:$D$2282,3,0)</f>
        <v>SG0081563061CW</v>
      </c>
      <c r="D207" s="1">
        <v>48</v>
      </c>
      <c r="E207" s="1">
        <v>35.6691</v>
      </c>
      <c r="F207" s="2">
        <f>Tabla1[[#This Row],[CANTIDAD]]*Tabla1[[#This Row],[COSTO UNITARIO]]</f>
        <v>1712.1168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8" spans="1:7" x14ac:dyDescent="0.25">
      <c r="A208" s="1">
        <v>770113</v>
      </c>
      <c r="B208" s="5" t="str">
        <f>VLOOKUP(Tabla1[[#This Row],[SKU]],[1]CARGAR!$B$7:$D$2282,2,0)</f>
        <v>MEZ DUCHA BELLA 2 FUNCIONES</v>
      </c>
      <c r="C208" t="str">
        <f>VLOOKUP(A208,[1]CARGAR!$B$7:$D$2282,3,0)</f>
        <v>SG0087183061CW</v>
      </c>
      <c r="D208" s="1">
        <v>6</v>
      </c>
      <c r="E208" s="1">
        <v>109.086</v>
      </c>
      <c r="F208" s="2">
        <f>Tabla1[[#This Row],[CANTIDAD]]*Tabla1[[#This Row],[COSTO UNITARIO]]</f>
        <v>654.51599999999996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9" spans="1:7" x14ac:dyDescent="0.25">
      <c r="A209" s="1">
        <v>887072</v>
      </c>
      <c r="B209" s="5" t="str">
        <f>VLOOKUP(Tabla1[[#This Row],[SKU]],[1]CARGAR!$B$7:$D$2282,2,0)</f>
        <v>MEZ DUCHA SCARLET 2 FUNCIONES CR</v>
      </c>
      <c r="C209" t="str">
        <f>VLOOKUP(A209,[1]CARGAR!$B$7:$D$2282,3,0)</f>
        <v>SG0072503061CW</v>
      </c>
      <c r="D209" s="1">
        <v>10</v>
      </c>
      <c r="E209" s="1">
        <v>70.421899999999994</v>
      </c>
      <c r="F209" s="2">
        <f>Tabla1[[#This Row],[CANTIDAD]]*Tabla1[[#This Row],[COSTO UNITARIO]]</f>
        <v>704.21899999999994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0" spans="1:7" x14ac:dyDescent="0.25">
      <c r="A210" s="1">
        <v>929917</v>
      </c>
      <c r="B210" s="1" t="s">
        <v>22</v>
      </c>
      <c r="C210" s="1" t="s">
        <v>23</v>
      </c>
      <c r="D210" s="1">
        <v>30</v>
      </c>
      <c r="E210" s="1">
        <v>8.4954000000000001</v>
      </c>
      <c r="F210" s="2">
        <f>Tabla1[[#This Row],[CANTIDAD]]*Tabla1[[#This Row],[COSTO UNITARIO]]</f>
        <v>254.86199999999999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1" spans="1:7" x14ac:dyDescent="0.25">
      <c r="A211" s="1"/>
      <c r="B211" s="5"/>
      <c r="D211" s="1"/>
      <c r="E211" s="1"/>
      <c r="F211" s="2">
        <f>SUBTOTAL(109,Tabla1[SUBTOTAL])</f>
        <v>176312.91589999993</v>
      </c>
      <c r="G21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2024-01-12T13:45:38Z</dcterms:modified>
</cp:coreProperties>
</file>