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PDF\"/>
    </mc:Choice>
  </mc:AlternateContent>
  <bookViews>
    <workbookView xWindow="0" yWindow="0" windowWidth="20490" windowHeight="7155"/>
  </bookViews>
  <sheets>
    <sheet name="Hoja3" sheetId="3" r:id="rId1"/>
    <sheet name="Hoja1" sheetId="1" r:id="rId2"/>
  </sheets>
  <externalReferences>
    <externalReference r:id="rId3"/>
  </externalReference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0" i="1" l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B219" i="1"/>
  <c r="C219" i="1"/>
  <c r="F219" i="1"/>
  <c r="G219" i="1"/>
  <c r="B146" i="1"/>
  <c r="B145" i="1"/>
  <c r="B3" i="1"/>
  <c r="B205" i="1" l="1"/>
  <c r="B206" i="1"/>
  <c r="B207" i="1"/>
  <c r="B208" i="1"/>
  <c r="B209" i="1"/>
  <c r="B210" i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G211" i="1"/>
  <c r="G212" i="1"/>
  <c r="F205" i="1"/>
  <c r="F206" i="1"/>
  <c r="F207" i="1"/>
  <c r="F208" i="1"/>
  <c r="F209" i="1"/>
  <c r="F210" i="1"/>
  <c r="F211" i="1"/>
  <c r="F212" i="1"/>
  <c r="G213" i="1"/>
  <c r="G214" i="1"/>
  <c r="G215" i="1"/>
  <c r="G216" i="1"/>
  <c r="G217" i="1"/>
  <c r="G218" i="1"/>
  <c r="F213" i="1"/>
  <c r="F214" i="1"/>
  <c r="F215" i="1"/>
  <c r="F216" i="1"/>
  <c r="F217" i="1"/>
  <c r="F218" i="1"/>
  <c r="C94" i="1" l="1"/>
  <c r="B94" i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G94" i="1"/>
  <c r="C95" i="1"/>
  <c r="G95" i="1" s="1"/>
  <c r="C96" i="1"/>
  <c r="G96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8" i="1"/>
  <c r="B119" i="1"/>
  <c r="B120" i="1"/>
  <c r="B121" i="1"/>
  <c r="B122" i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G110" i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G117" i="1"/>
  <c r="C118" i="1"/>
  <c r="G118" i="1" s="1"/>
  <c r="C119" i="1"/>
  <c r="G119" i="1" s="1"/>
  <c r="C120" i="1"/>
  <c r="G120" i="1" s="1"/>
  <c r="C121" i="1"/>
  <c r="G121" i="1" s="1"/>
  <c r="C122" i="1"/>
  <c r="G122" i="1" s="1"/>
  <c r="F97" i="1"/>
  <c r="F98" i="1"/>
  <c r="F99" i="1"/>
  <c r="F100" i="1"/>
  <c r="F101" i="1"/>
  <c r="F102" i="1"/>
  <c r="F103" i="1"/>
  <c r="F120" i="1"/>
  <c r="F121" i="1"/>
  <c r="F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7" i="1"/>
  <c r="B148" i="1"/>
  <c r="B149" i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G145" i="1"/>
  <c r="G146" i="1"/>
  <c r="C147" i="1"/>
  <c r="G147" i="1" s="1"/>
  <c r="C148" i="1"/>
  <c r="G148" i="1" s="1"/>
  <c r="C149" i="1"/>
  <c r="G149" i="1" s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B204" i="1"/>
  <c r="C204" i="1"/>
  <c r="G204" i="1" s="1"/>
  <c r="F204" i="1"/>
  <c r="B36" i="1"/>
  <c r="C36" i="1"/>
  <c r="G36" i="1" s="1"/>
  <c r="F36" i="1"/>
  <c r="B37" i="1"/>
  <c r="C37" i="1"/>
  <c r="G37" i="1" s="1"/>
  <c r="F37" i="1"/>
  <c r="B38" i="1"/>
  <c r="C38" i="1"/>
  <c r="G38" i="1" s="1"/>
  <c r="F38" i="1"/>
  <c r="B39" i="1"/>
  <c r="C39" i="1"/>
  <c r="G39" i="1" s="1"/>
  <c r="F39" i="1"/>
  <c r="B40" i="1"/>
  <c r="C40" i="1"/>
  <c r="G40" i="1" s="1"/>
  <c r="F40" i="1"/>
  <c r="B41" i="1"/>
  <c r="C41" i="1"/>
  <c r="G41" i="1" s="1"/>
  <c r="F41" i="1"/>
  <c r="B42" i="1"/>
  <c r="C42" i="1"/>
  <c r="G42" i="1" s="1"/>
  <c r="F42" i="1"/>
  <c r="B43" i="1"/>
  <c r="C43" i="1"/>
  <c r="G43" i="1" s="1"/>
  <c r="F43" i="1"/>
  <c r="B44" i="1"/>
  <c r="C44" i="1"/>
  <c r="G44" i="1" s="1"/>
  <c r="F44" i="1"/>
  <c r="B45" i="1"/>
  <c r="C45" i="1"/>
  <c r="G45" i="1" s="1"/>
  <c r="F45" i="1"/>
  <c r="B46" i="1"/>
  <c r="C46" i="1"/>
  <c r="G46" i="1" s="1"/>
  <c r="F46" i="1"/>
  <c r="B47" i="1"/>
  <c r="C47" i="1"/>
  <c r="G47" i="1" s="1"/>
  <c r="F47" i="1"/>
  <c r="B48" i="1"/>
  <c r="C48" i="1"/>
  <c r="G48" i="1" s="1"/>
  <c r="F48" i="1"/>
  <c r="B49" i="1"/>
  <c r="C49" i="1"/>
  <c r="G49" i="1" s="1"/>
  <c r="F49" i="1"/>
  <c r="B50" i="1"/>
  <c r="C50" i="1"/>
  <c r="G50" i="1" s="1"/>
  <c r="F50" i="1"/>
  <c r="B51" i="1"/>
  <c r="C51" i="1"/>
  <c r="G51" i="1" s="1"/>
  <c r="F51" i="1"/>
  <c r="B52" i="1"/>
  <c r="C52" i="1"/>
  <c r="G52" i="1" s="1"/>
  <c r="F52" i="1"/>
  <c r="B53" i="1"/>
  <c r="C53" i="1"/>
  <c r="G53" i="1" s="1"/>
  <c r="F53" i="1"/>
  <c r="B54" i="1"/>
  <c r="C54" i="1"/>
  <c r="G54" i="1" s="1"/>
  <c r="F54" i="1"/>
  <c r="B55" i="1"/>
  <c r="C55" i="1"/>
  <c r="G55" i="1" s="1"/>
  <c r="F55" i="1"/>
  <c r="B56" i="1"/>
  <c r="C56" i="1"/>
  <c r="G56" i="1" s="1"/>
  <c r="F56" i="1"/>
  <c r="B57" i="1"/>
  <c r="C57" i="1"/>
  <c r="G57" i="1" s="1"/>
  <c r="F57" i="1"/>
  <c r="B58" i="1"/>
  <c r="C58" i="1"/>
  <c r="G58" i="1" s="1"/>
  <c r="F58" i="1"/>
  <c r="B59" i="1"/>
  <c r="C59" i="1"/>
  <c r="G59" i="1" s="1"/>
  <c r="F59" i="1"/>
  <c r="B60" i="1"/>
  <c r="C60" i="1"/>
  <c r="G60" i="1" s="1"/>
  <c r="F60" i="1"/>
  <c r="B61" i="1"/>
  <c r="C61" i="1"/>
  <c r="G61" i="1" s="1"/>
  <c r="F61" i="1"/>
  <c r="B62" i="1"/>
  <c r="C62" i="1"/>
  <c r="G62" i="1" s="1"/>
  <c r="F62" i="1"/>
  <c r="B63" i="1"/>
  <c r="C63" i="1"/>
  <c r="G63" i="1" s="1"/>
  <c r="F63" i="1"/>
  <c r="B64" i="1"/>
  <c r="C64" i="1"/>
  <c r="G64" i="1" s="1"/>
  <c r="F64" i="1"/>
  <c r="B65" i="1"/>
  <c r="C65" i="1"/>
  <c r="G65" i="1" s="1"/>
  <c r="F65" i="1"/>
  <c r="B66" i="1"/>
  <c r="C66" i="1"/>
  <c r="G66" i="1" s="1"/>
  <c r="F66" i="1"/>
  <c r="B67" i="1"/>
  <c r="C67" i="1"/>
  <c r="G67" i="1" s="1"/>
  <c r="F67" i="1"/>
  <c r="B68" i="1"/>
  <c r="C68" i="1"/>
  <c r="G68" i="1" s="1"/>
  <c r="F68" i="1"/>
  <c r="B69" i="1"/>
  <c r="C69" i="1"/>
  <c r="G69" i="1" s="1"/>
  <c r="F69" i="1"/>
  <c r="G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27" i="1" l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F27" i="1"/>
  <c r="F28" i="1"/>
  <c r="F29" i="1"/>
  <c r="F30" i="1"/>
  <c r="F31" i="1"/>
  <c r="F32" i="1"/>
  <c r="F33" i="1"/>
  <c r="F34" i="1"/>
  <c r="F35" i="1"/>
  <c r="C24" i="1"/>
  <c r="G24" i="1" s="1"/>
  <c r="C25" i="1"/>
  <c r="G25" i="1" s="1"/>
  <c r="C26" i="1"/>
  <c r="G26" i="1" s="1"/>
  <c r="F24" i="1"/>
  <c r="F25" i="1"/>
  <c r="F26" i="1"/>
  <c r="C19" i="1"/>
  <c r="G19" i="1" s="1"/>
  <c r="C20" i="1"/>
  <c r="G20" i="1" s="1"/>
  <c r="C21" i="1"/>
  <c r="G21" i="1" s="1"/>
  <c r="C22" i="1"/>
  <c r="G22" i="1" s="1"/>
  <c r="C23" i="1"/>
  <c r="G23" i="1" s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F236" i="1" l="1"/>
</calcChain>
</file>

<file path=xl/sharedStrings.xml><?xml version="1.0" encoding="utf-8"?>
<sst xmlns="http://schemas.openxmlformats.org/spreadsheetml/2006/main" count="47" uniqueCount="37">
  <si>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</si>
  <si>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</si>
  <si>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</si>
  <si>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</si>
  <si>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</si>
  <si>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</si>
  <si>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</si>
  <si>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</si>
  <si>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</si>
  <si>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</si>
  <si>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</si>
  <si>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</si>
  <si>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</si>
  <si>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</si>
  <si>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</si>
  <si>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CS0065901301CW</t>
  </si>
  <si>
    <t>SG0087040161CE</t>
  </si>
  <si>
    <t>PROMO LAV. OAKBROOK BL BRIGGS</t>
  </si>
  <si>
    <t>JS0057101301CE</t>
  </si>
  <si>
    <t>VPM LAV. SHELBY BLANCO PEDESTAL EDESA</t>
  </si>
  <si>
    <t>PICO COCINA FLEX NEGRO COLOR-IN EDESA</t>
  </si>
  <si>
    <t>SC0052800001BO</t>
  </si>
  <si>
    <t>SC0050700001BO</t>
  </si>
  <si>
    <t>VPM LAV. SHELBY BLANCO EDESA</t>
  </si>
  <si>
    <t>VPM LAV. SHELBY BONE PEDESTAL EDESA</t>
  </si>
  <si>
    <t>VPM LAV. ANDES BL PEDESTAL EDESA</t>
  </si>
  <si>
    <t>CS0057101301CE</t>
  </si>
  <si>
    <t>JS0057107331CE</t>
  </si>
  <si>
    <t>JS0055611301CE</t>
  </si>
  <si>
    <t>CS0070921301CE</t>
  </si>
  <si>
    <t>CS0057107331CE</t>
  </si>
  <si>
    <t>JS0057201301CE</t>
  </si>
  <si>
    <t>JS0057207331CE</t>
  </si>
  <si>
    <t>VPM LAV. SHELBY BONE EDESA</t>
  </si>
  <si>
    <t>VPM LAV. CHELSEA BL PEDESTAL EDESA</t>
  </si>
  <si>
    <t>VPM LAV. CHELSEA BONE PEDESTAL EDESA</t>
  </si>
  <si>
    <t xml:space="preserve">VPM COMBO ANDES WC+LAV.+LLAV ECONOM BLA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</si>
</sst>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1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295.497245254628" createdVersion="5" refreshedVersion="5" minRefreshableVersion="3" recordCount="234">
  <cacheSource type="worksheet">
    <worksheetSource name="Tabla1"/>
  </cacheSource>
  <cacheFields count="7">
    <cacheField name="SKU" numFmtId="0">
      <sharedItems containsSemiMixedTypes="0" containsString="0" containsNumber="1" containsInteger="1" minValue="1171" maxValue="929930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3" maxValue="500"/>
    </cacheField>
    <cacheField name="COSTO UNITARIO" numFmtId="0">
      <sharedItems containsSemiMixedTypes="0" containsString="0" containsNumber="1" minValue="0.01" maxValue="234.26750000000001"/>
    </cacheField>
    <cacheField name="SUBTOTAL" numFmtId="0">
      <sharedItems containsSemiMixedTypes="0" containsString="0" containsNumber="1" minValue="5" maxValue="12911.124"/>
    </cacheField>
    <cacheField name="SECT" numFmtId="0">
      <sharedItems containsBlank="1" count="8">
        <s v="SANITARIOS"/>
        <s v="GRIFERIA"/>
        <s v="BAÑERAS"/>
        <s v="COMPLEMENTOS"/>
        <s v="PLASTICOS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n v="1171"/>
    <s v="COMBO WC+LAV+LLAV BL GRIF ECONOM"/>
    <s v="JSCC42621301B0"/>
    <n v="30"/>
    <n v="49.08"/>
    <n v="1472.3999999999999"/>
    <x v="0"/>
  </r>
  <r>
    <n v="2200"/>
    <s v="COMBO MASTER"/>
    <s v="CS0065901301CW"/>
    <n v="120"/>
    <n v="42.3035"/>
    <n v="5076.42"/>
    <x v="0"/>
  </r>
  <r>
    <n v="7870"/>
    <s v="PROMO LAV. OAKBROOK BL BRIGGS"/>
    <s v="CS0065901301CW"/>
    <n v="500"/>
    <n v="0.01"/>
    <n v="5"/>
    <x v="0"/>
  </r>
  <r>
    <n v="9106"/>
    <s v="COMBO EGO PURE REDONDO BLANCO BRIGGS"/>
    <s v="JSP161141301CB"/>
    <n v="20"/>
    <n v="164.2568"/>
    <n v="3285.136"/>
    <x v="0"/>
  </r>
  <r>
    <n v="38423"/>
    <s v="COMBO OASIS LV POMPANO BL"/>
    <s v="JSP160481301CE"/>
    <n v="10"/>
    <n v="149.0386"/>
    <n v="1490.386"/>
    <x v="0"/>
  </r>
  <r>
    <n v="40014"/>
    <s v="COMBO EGO PURE REDONDO BONE BRIGGS"/>
    <s v="JSP161147331CB"/>
    <n v="10"/>
    <n v="180.6875"/>
    <n v="1806.875"/>
    <x v="0"/>
  </r>
  <r>
    <n v="40018"/>
    <s v="LAV. SOTILLE 60 BLANCO EDESA"/>
    <s v="SSY068171301CB"/>
    <n v="10"/>
    <n v="97.293400000000005"/>
    <n v="972.93400000000008"/>
    <x v="0"/>
  </r>
  <r>
    <n v="40026"/>
    <s v="WC OASIS EF RIMLESS POWER CLEAN BLANCO EDESA"/>
    <s v="JSS066441301CE"/>
    <n v="40"/>
    <n v="95.230900000000005"/>
    <n v="3809.2360000000003"/>
    <x v="0"/>
  </r>
  <r>
    <n v="40027"/>
    <s v="WC OASIS RIMLESS POWER CLEAN BONE EDESA"/>
    <s v="JSS066447331CE"/>
    <n v="10"/>
    <n v="104.76949999999999"/>
    <n v="1047.6949999999999"/>
    <x v="0"/>
  </r>
  <r>
    <n v="40038"/>
    <s v="WC OASIS RIMLESS REDONDO BLANCO-ARAGON"/>
    <s v="JS0066431301CE"/>
    <n v="50"/>
    <n v="68.200400000000002"/>
    <n v="3410.02"/>
    <x v="0"/>
  </r>
  <r>
    <n v="40444"/>
    <s v="WC MALAGA ALARGADO A/SLOW DOWN BLANCO"/>
    <s v="JSY060551301CE"/>
    <n v="10"/>
    <n v="148.54329999999999"/>
    <n v="1485.433"/>
    <x v="0"/>
  </r>
  <r>
    <n v="40601"/>
    <s v="IND. MASTER BLANCO- TQ. ANDES MAN. PLAS"/>
    <s v="JS0021801301CE"/>
    <n v="30"/>
    <n v="38.61"/>
    <n v="1158.3"/>
    <x v="0"/>
  </r>
  <r>
    <n v="40603"/>
    <s v="INODORO NEO HET"/>
    <s v="JS0122911301CE"/>
    <n v="30"/>
    <n v="47.188200000000002"/>
    <n v="1415.646"/>
    <x v="0"/>
  </r>
  <r>
    <n v="40745"/>
    <s v="WC FONTE PURE RIMLESS BL"/>
    <s v="CSY061711301CB"/>
    <n v="10"/>
    <n v="196.60079999999999"/>
    <n v="1966.0079999999998"/>
    <x v="0"/>
  </r>
  <r>
    <n v="41100"/>
    <s v="COMBO ANDES WC+LAV+SHELBY SENC BL EDESA"/>
    <s v="CS0070921301CE"/>
    <n v="70"/>
    <n v="71.226699999999994"/>
    <n v="4985.8689999999997"/>
    <x v="0"/>
  </r>
  <r>
    <n v="42669"/>
    <s v="ONE PIECE EGO EF BLANCO PURE-FORLI"/>
    <s v="JSS061171301CB"/>
    <n v="120"/>
    <n v="107.59269999999999"/>
    <n v="12911.124"/>
    <x v="0"/>
  </r>
  <r>
    <n v="42670"/>
    <s v="ONE PIECE STRATOS EF PURE BLANCO-FORLI"/>
    <s v="JSS066141301CB"/>
    <n v="20"/>
    <n v="107.59269999999999"/>
    <n v="2151.8539999999998"/>
    <x v="0"/>
  </r>
  <r>
    <n v="112518"/>
    <s v="MONOMANDO LAV CIRA LATERAL BRIGGS CR"/>
    <s v="SG0080723061CW"/>
    <n v="6"/>
    <n v="88.819900000000004"/>
    <n v="532.9194"/>
    <x v="1"/>
  </r>
  <r>
    <n v="112585"/>
    <s v="MONOMANDO LAV CIRA MEDIO BRIGGS CR"/>
    <s v="SG0080763061CW"/>
    <n v="6"/>
    <n v="83.679000000000002"/>
    <n v="502.07400000000001"/>
    <x v="1"/>
  </r>
  <r>
    <n v="112771"/>
    <s v="LLAVE SENCILLA LAV LIVORNO CR BRIGGS"/>
    <s v="SG0082193061CW"/>
    <n v="12"/>
    <n v="42.589399999999998"/>
    <n v="511.07279999999997"/>
    <x v="1"/>
  </r>
  <r>
    <n v="113417"/>
    <s v="BRAZO DUCHA VERTICAL CUADRADO 12CM"/>
    <s v="SG0080873061CW"/>
    <n v="96"/>
    <n v="16.2805"/>
    <n v="1562.9279999999999"/>
    <x v="1"/>
  </r>
  <r>
    <n v="113557"/>
    <s v="REGADERA REDONDA ABS 25CM BRIGGS"/>
    <s v="SG0086533061CW"/>
    <n v="20"/>
    <n v="29.864100000000001"/>
    <n v="597.28200000000004"/>
    <x v="1"/>
  </r>
  <r>
    <n v="114000"/>
    <s v="TINA CRETA BLANCO 1.70X0.70 S/D BRIGGS"/>
    <s v="SB0050791301M3"/>
    <n v="8"/>
    <n v="234.26750000000001"/>
    <n v="1874.14"/>
    <x v="2"/>
  </r>
  <r>
    <n v="114002"/>
    <s v="TINA CRETA BLANCA 150X70 S/D BRIGGS"/>
    <s v="SB0050781301M3"/>
    <n v="3"/>
    <n v="214.251"/>
    <n v="642.75300000000004"/>
    <x v="2"/>
  </r>
  <r>
    <n v="114324"/>
    <s v="TINA HIERRO 1.5 BLANCA S/DESAG EDESA"/>
    <s v="SBD045161301M3"/>
    <n v="10"/>
    <n v="118.0998"/>
    <n v="1180.998"/>
    <x v="2"/>
  </r>
  <r>
    <n v="114405"/>
    <s v="REGADERA REDONDA ABS 20CM BRIGGS"/>
    <s v="SG0086543061CW"/>
    <n v="20"/>
    <n v="22.5989"/>
    <n v="451.97800000000001"/>
    <x v="1"/>
  </r>
  <r>
    <n v="114421"/>
    <s v="TINA HIERRO 1.7 BLANCA S/DESAG EDESA"/>
    <s v="SBD045181301M3"/>
    <n v="3"/>
    <n v="135.26939999999999"/>
    <n v="405.80819999999994"/>
    <x v="2"/>
  </r>
  <r>
    <n v="114507"/>
    <s v="Regadera Slim cuadrada negra 20 cm"/>
    <s v="SG0089090161CW"/>
    <n v="30"/>
    <n v="37.600299999999997"/>
    <n v="1128.009"/>
    <x v="1"/>
  </r>
  <r>
    <n v="114540"/>
    <s v="Brazo de ducha cuadrado negro 40 cm"/>
    <s v="SG0089060161CW"/>
    <n v="50"/>
    <n v="23.251100000000001"/>
    <n v="1162.5550000000001"/>
    <x v="1"/>
  </r>
  <r>
    <n v="114693"/>
    <s v="ASIENTO DE DUCHA AEREO"/>
    <s v="SC0026853061CW"/>
    <n v="5"/>
    <n v="123.2668"/>
    <n v="616.33400000000006"/>
    <x v="3"/>
  </r>
  <r>
    <n v="115088"/>
    <s v="MONOMANDO COCINA BELA BRIGSS"/>
    <s v="SG0082063061CW"/>
    <n v="12"/>
    <n v="64.52"/>
    <n v="774.24"/>
    <x v="1"/>
  </r>
  <r>
    <n v="115096"/>
    <s v="MONOMANDO COCINA ESTANDAR BELA BRIGGS"/>
    <s v="SG0087083061CW"/>
    <n v="30"/>
    <n v="45.47"/>
    <n v="1364.1"/>
    <x v="1"/>
  </r>
  <r>
    <n v="115097"/>
    <s v="Scarlet Monomando Cocina Pull Out Negro"/>
    <s v="SG0089140161CW"/>
    <n v="30"/>
    <n v="77.184200000000004"/>
    <n v="2315.5260000000003"/>
    <x v="1"/>
  </r>
  <r>
    <n v="115118"/>
    <s v="MONOMANDO COCINA PULL OUT BEL BRIGGS"/>
    <s v="SG0087093061CW"/>
    <n v="8"/>
    <n v="112.812"/>
    <n v="902.49599999999998"/>
    <x v="1"/>
  </r>
  <r>
    <n v="115126"/>
    <s v="MONOMANDO LAV. BELA BRIGGS"/>
    <s v="SG0082013061CW"/>
    <n v="24"/>
    <n v="67.816999999999993"/>
    <n v="1627.6079999999997"/>
    <x v="1"/>
  </r>
  <r>
    <n v="115142"/>
    <s v="MONOMANDO ALTO LAV. BELA BRIGGS"/>
    <s v="SG0082023061CW"/>
    <n v="12"/>
    <n v="97.799899999999994"/>
    <n v="1173.5988"/>
    <x v="1"/>
  </r>
  <r>
    <n v="115509"/>
    <s v="ASIENTO ACOLCHADO STANDAR BLANCO"/>
    <s v="SP0096581301BL"/>
    <n v="90"/>
    <n v="9.7509999999999994"/>
    <n v="877.58999999999992"/>
    <x v="4"/>
  </r>
  <r>
    <n v="115595"/>
    <s v="ASIENTO STATUS ALARGADO BONE EDESA"/>
    <s v="SP0095097331CG"/>
    <n v="35"/>
    <n v="12.0344"/>
    <n v="421.20400000000001"/>
    <x v="4"/>
  </r>
  <r>
    <n v="115598"/>
    <s v="STATUS PREMIUN REDONDO BONE"/>
    <s v="SP0095087331CG"/>
    <n v="25"/>
    <n v="14.151199999999999"/>
    <n v="353.78"/>
    <x v="4"/>
  </r>
  <r>
    <n v="115738"/>
    <s v="ASIENTO ACOLCHONADO NINOS"/>
    <s v="SP0096600001BL"/>
    <n v="20"/>
    <n v="4.4394"/>
    <n v="88.787999999999997"/>
    <x v="4"/>
  </r>
  <r>
    <n v="115961"/>
    <s v="Asiento Aragon Redondo Bone"/>
    <s v="SP0098027331CG"/>
    <n v="63"/>
    <n v="5.4291999999999998"/>
    <n v="342.03960000000001"/>
    <x v="4"/>
  </r>
  <r>
    <n v="115962"/>
    <s v="Asiento Aragon Redondo Negro"/>
    <s v="SP0098020161CG"/>
    <n v="14"/>
    <n v="5.4306999999999999"/>
    <n v="76.029799999999994"/>
    <x v="4"/>
  </r>
  <r>
    <n v="115968"/>
    <s v="Asiento Aragon Redondo Visón"/>
    <s v="SP0098020731CG"/>
    <n v="35"/>
    <n v="5.4306000000000001"/>
    <n v="190.071"/>
    <x v="4"/>
  </r>
  <r>
    <n v="115969"/>
    <s v="Asiento Aragon Redondo Navy Blue"/>
    <s v="SP0098028501CG"/>
    <n v="35"/>
    <n v="5.4297000000000004"/>
    <n v="190.0395"/>
    <x v="4"/>
  </r>
  <r>
    <n v="116654"/>
    <s v="LAV. FIORE BLANCO BRIGGS"/>
    <s v="SSY069351301CB"/>
    <n v="10"/>
    <n v="70.413300000000007"/>
    <n v="704.13300000000004"/>
    <x v="0"/>
  </r>
  <r>
    <n v="116697"/>
    <s v="MALIBU"/>
    <s v="SS0056861301CE"/>
    <n v="10"/>
    <n v="44.060299999999998"/>
    <n v="440.60299999999995"/>
    <x v="0"/>
  </r>
  <r>
    <n v="116770"/>
    <s v="LAV SQUARE SLIM BLANCO C/DESAG EDESA"/>
    <s v="SSY068951301CE"/>
    <n v="10"/>
    <n v="58.907600000000002"/>
    <n v="589.07600000000002"/>
    <x v="0"/>
  </r>
  <r>
    <n v="116771"/>
    <s v="LAV OVAL SLIM BLANCO C/DESG EDESA"/>
    <s v="SSY068971301CE"/>
    <n v="30"/>
    <n v="42.334200000000003"/>
    <n v="1270.0260000000001"/>
    <x v="0"/>
  </r>
  <r>
    <n v="117218"/>
    <s v="LAV OAKBROOK BLANCO"/>
    <s v="CS0065901301CW"/>
    <n v="24"/>
    <n v="25.47"/>
    <n v="611.28"/>
    <x v="0"/>
  </r>
  <r>
    <n v="117500"/>
    <s v="LAV ANDRES BLANCO S/PEDESTAL"/>
    <s v="CS0055611301CE"/>
    <n v="24"/>
    <n v="8.9465000000000003"/>
    <n v="214.71600000000001"/>
    <x v="0"/>
  </r>
  <r>
    <n v="117505"/>
    <s v="LAV ANDES BLANCO C/PEDESTAL"/>
    <s v="JS0055611301CE"/>
    <n v="72"/>
    <n v="18.8535"/>
    <n v="1357.452"/>
    <x v="0"/>
  </r>
  <r>
    <n v="117854"/>
    <s v="LAV POMPANO C/P 4&quot; BLANCO EDESA."/>
    <s v="JSP066261301CE"/>
    <n v="24"/>
    <n v="32.534100000000002"/>
    <n v="780.81840000000011"/>
    <x v="0"/>
  </r>
  <r>
    <n v="117990"/>
    <s v="LAV ARIA RECTANGULAR BLANCO C/DESAG EDESA"/>
    <s v="SSY068311301CB"/>
    <n v="10"/>
    <n v="60.927399999999999"/>
    <n v="609.274"/>
    <x v="0"/>
  </r>
  <r>
    <n v="117991"/>
    <s v="LAV ARIA RECTANGULAR MURO BLANCO C/DESAGEDESA"/>
    <s v="SSY068321301CB"/>
    <n v="10"/>
    <n v="60.927399999999999"/>
    <n v="609.274"/>
    <x v="0"/>
  </r>
  <r>
    <n v="117992"/>
    <s v="LAV ARIA MEDIUM BLANCO C/DESAG EDESA"/>
    <s v="SSY068281301CB"/>
    <n v="10"/>
    <n v="56.0015"/>
    <n v="560.01499999999999"/>
    <x v="0"/>
  </r>
  <r>
    <n v="118000"/>
    <s v="LAV OASIS SLIM BLANCO  EDESA"/>
    <s v="SS0050271301CE"/>
    <n v="20"/>
    <n v="38.409700000000001"/>
    <n v="768.19399999999996"/>
    <x v="0"/>
  </r>
  <r>
    <n v="118004"/>
    <s v="LAV FAENZA SLIM BLANCO C/DESAG EDESA"/>
    <s v="SSY068921301CE"/>
    <n v="20"/>
    <n v="44.353000000000002"/>
    <n v="887.06000000000006"/>
    <x v="0"/>
  </r>
  <r>
    <n v="118273"/>
    <s v="LAV CHELSEA C/P BLANCO EDESA"/>
    <s v="JS0057201301CE"/>
    <n v="24"/>
    <n v="24.123100000000001"/>
    <n v="578.95440000000008"/>
    <x v="0"/>
  </r>
  <r>
    <n v="118281"/>
    <s v="LAV CHELSEA C/P AZUL GALAXIE"/>
    <s v="JS0057200171CE"/>
    <n v="24"/>
    <n v="25.3293"/>
    <n v="607.90319999999997"/>
    <x v="0"/>
  </r>
  <r>
    <n v="118362"/>
    <s v="LAV SHELBY 1LL CELESTE"/>
    <s v="CS0057107221CE"/>
    <n v="24"/>
    <n v="9.57"/>
    <n v="229.68"/>
    <x v="0"/>
  </r>
  <r>
    <n v="118370"/>
    <s v="LAV SHELBY 1LL BONE EDESA"/>
    <s v="CS0057107331CE"/>
    <n v="24"/>
    <n v="9.57"/>
    <n v="229.68"/>
    <x v="0"/>
  </r>
  <r>
    <n v="118389"/>
    <s v="LAV SHELBY C/PEDESTAL BLANCO EDESA"/>
    <s v="JS0057101301CE"/>
    <n v="24"/>
    <n v="17.4694"/>
    <n v="419.26560000000001"/>
    <x v="0"/>
  </r>
  <r>
    <n v="118419"/>
    <s v="LAV SHELBY 1LL BLANCO EDESA"/>
    <s v="CS0057101301CE"/>
    <n v="48"/>
    <n v="9.1221999999999994"/>
    <n v="437.86559999999997"/>
    <x v="0"/>
  </r>
  <r>
    <n v="118559"/>
    <s v="URINARIO CURVE HEU BLANCO SPUD PLASTICO"/>
    <s v="CSP077681301CB"/>
    <n v="10"/>
    <n v="49.6524"/>
    <n v="496.524"/>
    <x v="0"/>
  </r>
  <r>
    <n v="120063"/>
    <s v="REGADERA CUADRADA TOP ABS CR 20X20CR BRIGGS"/>
    <s v="SG0086563061CW"/>
    <n v="20"/>
    <n v="22.406199999999998"/>
    <n v="448.12399999999997"/>
    <x v="1"/>
  </r>
  <r>
    <n v="120080"/>
    <s v="DUCHA D/MANO SCARLET T/TELEFONO CR EDESA"/>
    <s v="SG0072523061CW"/>
    <n v="10"/>
    <n v="48.045400000000001"/>
    <n v="480.45400000000001"/>
    <x v="1"/>
  </r>
  <r>
    <n v="120083"/>
    <s v="MEZ DUCHA LIVORNO 2 FUNC CR EDESA"/>
    <s v="SG0086953061BO"/>
    <n v="6"/>
    <n v="119.5496"/>
    <n v="717.29759999999999"/>
    <x v="1"/>
  </r>
  <r>
    <n v="120090"/>
    <s v="MEZ DUCHA SHELBY S/REGADERA"/>
    <s v="SG0090323061CE"/>
    <n v="12"/>
    <n v="30.943200000000001"/>
    <n v="371.3184"/>
    <x v="1"/>
  </r>
  <r>
    <n v="120120"/>
    <s v="PORTAROLLO GANCHO SCARLET CR"/>
    <s v="SC0088553061CW"/>
    <n v="5"/>
    <n v="10.0097"/>
    <n v="50.048500000000004"/>
    <x v="3"/>
  </r>
  <r>
    <n v="120134"/>
    <s v="PICO COCINA FLEX CROSMATIC GRIS"/>
    <s v="SG0057953061CE"/>
    <n v="50"/>
    <n v="20.206700000000001"/>
    <n v="1010.335"/>
    <x v="1"/>
  </r>
  <r>
    <n v="120137"/>
    <s v="PICO COCINA FLEX CROSMATIC BLANCO"/>
    <s v="SG0057973061CE"/>
    <n v="50"/>
    <n v="20.206700000000001"/>
    <n v="1010.335"/>
    <x v="1"/>
  </r>
  <r>
    <n v="120144"/>
    <s v="MONOMANDO COCINA CORVUS"/>
    <s v="SG0059443061CE"/>
    <n v="24"/>
    <n v="34.683900000000001"/>
    <n v="832.41360000000009"/>
    <x v="1"/>
  </r>
  <r>
    <n v="120173"/>
    <s v="ASIENTO FORLI EF BLANCO SLOW DOWN"/>
    <s v="SP0096891301CG"/>
    <n v="60"/>
    <n v="16.199400000000001"/>
    <n v="971.96400000000006"/>
    <x v="4"/>
  </r>
  <r>
    <n v="120174"/>
    <s v="ASIENTO FORLI EF BONE SLOW DOWN"/>
    <s v="SP0096897331CG"/>
    <n v="90"/>
    <n v="16.199400000000001"/>
    <n v="1457.9460000000001"/>
    <x v="4"/>
  </r>
  <r>
    <n v="120205"/>
    <s v="LIVORNO MONO. LAV. SENC. ALTA ROSE GOLD"/>
    <s v="SG0086984061CW"/>
    <n v="12"/>
    <n v="66.620699999999999"/>
    <n v="799.44839999999999"/>
    <x v="1"/>
  </r>
  <r>
    <n v="120220"/>
    <s v="MONOMANDO LAV. ALTO PORTO AGUA FRIA CR  BRIGGS"/>
    <s v="SG0087553061CE"/>
    <n v="36"/>
    <n v="49.132100000000001"/>
    <n v="1768.7556"/>
    <x v="1"/>
  </r>
  <r>
    <n v="120221"/>
    <s v="MONOMANDO LAV. BAJO AGUA FRIA PORTO CR  BRIGGS"/>
    <s v="SG0087543061CE"/>
    <n v="120"/>
    <n v="25.09"/>
    <n v="3010.8"/>
    <x v="1"/>
  </r>
  <r>
    <n v="120224"/>
    <s v="Porto Monomando Alto Lavamanos Mezclador"/>
    <s v="SG0087533061CE"/>
    <n v="36"/>
    <n v="71.486500000000007"/>
    <n v="2573.5140000000001"/>
    <x v="1"/>
  </r>
  <r>
    <n v="120225"/>
    <s v="MONOMANDO DUCHA PORTO PLACA CUADRADA CR EDESA"/>
    <s v="SG0087613061CE"/>
    <n v="48"/>
    <n v="33.501100000000001"/>
    <n v="1608.0527999999999"/>
    <x v="1"/>
  </r>
  <r>
    <n v="120233"/>
    <s v="Cuerpo Pared Cocina Shelby"/>
    <s v="SG0060033061BO"/>
    <n v="36"/>
    <n v="9.8059999999999992"/>
    <n v="353.01599999999996"/>
    <x v="1"/>
  </r>
  <r>
    <n v="120247"/>
    <s v="Shelby Pared Cocina  SK Pico Flex Gris"/>
    <s v="SG0087050001CE"/>
    <n v="264"/>
    <n v="12.5471"/>
    <n v="3312.4344000000001"/>
    <x v="1"/>
  </r>
  <r>
    <n v="120342"/>
    <s v="URINARIO BOLTON BLANCO EDESA  "/>
    <s v="CS0065921301CE"/>
    <n v="36"/>
    <n v="34.68"/>
    <n v="1248.48"/>
    <x v="0"/>
  </r>
  <r>
    <n v="120626"/>
    <s v="URINARIO CURVE HEU BLANCO SPUD METALICO"/>
    <s v="CS0077681301CB"/>
    <n v="10"/>
    <n v="54.578299999999999"/>
    <n v="545.78300000000002"/>
    <x v="0"/>
  </r>
  <r>
    <n v="121003"/>
    <s v="MONOMANDO LAV ECONOM NEW PRINCESS"/>
    <s v="SG0083133061CE"/>
    <n v="120"/>
    <n v="22.510899999999999"/>
    <n v="2701.308"/>
    <x v="1"/>
  </r>
  <r>
    <n v="121799"/>
    <s v="KIT PICO LLAVE DE COCINA ECO GRANDE "/>
    <s v="SG0039793061CW"/>
    <n v="12"/>
    <n v="5.4192"/>
    <n v="65.0304"/>
    <x v="1"/>
  </r>
  <r>
    <n v="122556"/>
    <s v="LLAVE PARED P/COCINA CORVUS CR"/>
    <s v="SG0059133061BO"/>
    <n v="24"/>
    <n v="22.61"/>
    <n v="542.64"/>
    <x v="1"/>
  </r>
  <r>
    <n v="124133"/>
    <s v="URINARIO ECO ZERO BLANCO  (VALV-KEY)"/>
    <s v="JS0177651301CF"/>
    <n v="10"/>
    <n v="164.6634"/>
    <n v="1646.634"/>
    <x v="0"/>
  </r>
  <r>
    <n v="124397"/>
    <s v="MONOMNADO CIRA DUCHA D/BARRA"/>
    <s v="SG0080783061CW"/>
    <n v="16"/>
    <n v="183.64519999999999"/>
    <n v="2938.3231999999998"/>
    <x v="1"/>
  </r>
  <r>
    <n v="126057"/>
    <s v="MONOMANDO LAV LIVORNO ALTO MANILLA TOP"/>
    <s v="SG0063613061CW"/>
    <n v="12"/>
    <n v="76.198899999999995"/>
    <n v="914.38679999999999"/>
    <x v="1"/>
  </r>
  <r>
    <n v="126535"/>
    <s v="ALARGUE DE DESAGUE 1 1/2&quot; BL"/>
    <s v="SCD035140001BO"/>
    <n v="72"/>
    <n v="0.86240000000000006"/>
    <n v="62.092800000000004"/>
    <x v="3"/>
  </r>
  <r>
    <n v="127361"/>
    <s v="CAMPANOLA NEW PRINCESS"/>
    <s v="SG0075153061BO"/>
    <n v="20"/>
    <n v="2.2349999999999999"/>
    <n v="44.699999999999996"/>
    <x v="1"/>
  </r>
  <r>
    <n v="128899"/>
    <s v="ASIENTO ORQUIDEA BLANCO C/TAPA"/>
    <s v="SPCT95191301BO"/>
    <n v="10"/>
    <n v="17.881699999999999"/>
    <n v="178.81699999999998"/>
    <x v="4"/>
  </r>
  <r>
    <n v="129232"/>
    <s v="MEZ D/COCINA 8&quot; CR SHELBY"/>
    <s v="SG0055233061BO"/>
    <n v="12"/>
    <n v="27.965900000000001"/>
    <n v="335.5908"/>
    <x v="1"/>
  </r>
  <r>
    <n v="134600"/>
    <s v="SIFON 1 1/4 PP CON ACOPLE"/>
    <s v="SC0040190001BO"/>
    <n v="120"/>
    <n v="2.4500000000000002"/>
    <n v="294"/>
    <x v="3"/>
  </r>
  <r>
    <n v="134601"/>
    <s v="ACOPLE SIFON 1 1/4&quot; PP EDESA"/>
    <s v="SC0040210001BO"/>
    <n v="12"/>
    <n v="0.89080000000000004"/>
    <n v="10.6896"/>
    <x v="3"/>
  </r>
  <r>
    <n v="134910"/>
    <s v="MANG 12&quot; LAVAMANOS 1/2 X 1/2"/>
    <s v="SC001659000100"/>
    <n v="96"/>
    <n v="2.5375999999999999"/>
    <n v="243.6096"/>
    <x v="3"/>
  </r>
  <r>
    <n v="135194"/>
    <s v="DESAGUE PUSH BOTTON"/>
    <s v="SC0016963061BO"/>
    <n v="36"/>
    <n v="11.116099999999999"/>
    <n v="400.17959999999999"/>
    <x v="3"/>
  </r>
  <r>
    <n v="135275"/>
    <s v="LIVORNO INOX GANCHO BRIGGS"/>
    <s v="SC0025585151CW"/>
    <n v="24"/>
    <n v="11.439299999999999"/>
    <n v="274.54319999999996"/>
    <x v="3"/>
  </r>
  <r>
    <n v="137030"/>
    <s v="CONJUNTO TAPA/ANCLAJE SERVIEDESA"/>
    <s v="SP0051111301BO"/>
    <n v="250"/>
    <n v="0.47039999999999998"/>
    <n v="117.6"/>
    <x v="4"/>
  </r>
  <r>
    <n v="137120"/>
    <s v="BISAGRAS ASIENTO ARAGÓN BLANCO"/>
    <s v="SP0038961301CG"/>
    <n v="200"/>
    <n v="0.7349"/>
    <n v="146.97999999999999"/>
    <x v="4"/>
  </r>
  <r>
    <n v="137162"/>
    <s v="PORTA ROLLO  SERVIEDESA 20010"/>
    <s v="SC0051090001BO"/>
    <n v="150"/>
    <n v="0.48020000000000002"/>
    <n v="72.03"/>
    <x v="3"/>
  </r>
  <r>
    <n v="140791"/>
    <s v="REGADERA CUADRADA ABS 25X25CM BRIGGS"/>
    <s v="SG0086523061CW"/>
    <n v="20"/>
    <n v="29.5642"/>
    <n v="591.28399999999999"/>
    <x v="1"/>
  </r>
  <r>
    <n v="141763"/>
    <s v="ALARGUE DESAG S/REBORZADERO 19.4CM"/>
    <s v="SCD035133061CW"/>
    <n v="12"/>
    <n v="1.4112"/>
    <n v="16.9344"/>
    <x v="3"/>
  </r>
  <r>
    <n v="142487"/>
    <s v="MONOMANDO P/DUCHA CR BELFORT"/>
    <s v="SG0063493061CW"/>
    <n v="24"/>
    <n v="45.429000000000002"/>
    <n v="1090.296"/>
    <x v="1"/>
  </r>
  <r>
    <n v="144193"/>
    <s v="REGADERA REDONDA SLIM INOC CR 40CM BRIGGS"/>
    <s v="SG0080033061CW"/>
    <n v="6"/>
    <n v="101.47239999999999"/>
    <n v="608.83439999999996"/>
    <x v="1"/>
  </r>
  <r>
    <n v="144259"/>
    <s v="REGADERA CUADRADA SLIM ABS CR 20X20CM BRIGGS"/>
    <s v="SG0074633061CW"/>
    <n v="20"/>
    <n v="24.1128"/>
    <n v="482.25599999999997"/>
    <x v="1"/>
  </r>
  <r>
    <n v="144260"/>
    <s v="REGADERA REDONDA SLIM ABS CR 20CM BRIGG"/>
    <s v="SG0072663061CW"/>
    <n v="40"/>
    <n v="16.379100000000001"/>
    <n v="655.16399999999999"/>
    <x v="1"/>
  </r>
  <r>
    <n v="144266"/>
    <s v="REGADERA CUADRADA SLIM INOX CR 30CM BRIGGS"/>
    <s v="SG0081023061CW"/>
    <n v="12"/>
    <n v="88.519800000000004"/>
    <n v="1062.2375999999999"/>
    <x v="1"/>
  </r>
  <r>
    <n v="144282"/>
    <s v="REGADERA CUADRADA SLIM INOX CR 40X40CM  BRIGGS"/>
    <s v="SG0087040161CE"/>
    <n v="10"/>
    <n v="119.1739"/>
    <n v="1191.739"/>
    <x v="1"/>
  </r>
  <r>
    <n v="145003"/>
    <s v="MEZ DUCHA 2 FUNC DUBAI"/>
    <s v="SG0050033061CW"/>
    <n v="9"/>
    <n v="131.6087"/>
    <n v="1184.4783"/>
    <x v="1"/>
  </r>
  <r>
    <n v="145502"/>
    <s v="MONOMANDO COCINA ALTO DUBAI"/>
    <s v="SG0050193061CW"/>
    <n v="24"/>
    <n v="85.718500000000006"/>
    <n v="2057.2440000000001"/>
    <x v="1"/>
  </r>
  <r>
    <n v="145503"/>
    <s v="BIMANDO COCINA MESA DOCCIA ABS EDESA"/>
    <s v="SG0071513061CE"/>
    <n v="24"/>
    <n v="18.899999999999999"/>
    <n v="453.59999999999997"/>
    <x v="1"/>
  </r>
  <r>
    <n v="145504"/>
    <s v="Shelby Base Monomando Cocina - Edesa"/>
    <s v="SG0090353061CE"/>
    <n v="12"/>
    <n v="31.2"/>
    <n v="374.4"/>
    <x v="1"/>
  </r>
  <r>
    <n v="148539"/>
    <s v="MONOMANDO COCINA PULL OUT CIRA BRIGGS"/>
    <s v="SG0080803061CW"/>
    <n v="6"/>
    <n v="138.7407"/>
    <n v="832.44420000000002"/>
    <x v="1"/>
  </r>
  <r>
    <n v="148563"/>
    <s v="MONOMANDO COCINA SCARLET BRIGGS"/>
    <s v="SG0080573061CW"/>
    <n v="12"/>
    <n v="79.708200000000005"/>
    <n v="956.49840000000006"/>
    <x v="1"/>
  </r>
  <r>
    <n v="148575"/>
    <s v="PICO COCINA FLEX NEGRO COLOR-IN EDESA"/>
    <s v="SG0087040161CE"/>
    <n v="6"/>
    <n v="111.7167"/>
    <n v="670.30020000000002"/>
    <x v="1"/>
  </r>
  <r>
    <n v="148578"/>
    <s v="Berlín mezcladora redonda ducha 1F"/>
    <s v="SG0089030161CW"/>
    <n v="12"/>
    <n v="46.781100000000002"/>
    <n v="561.3732"/>
    <x v="1"/>
  </r>
  <r>
    <n v="148579"/>
    <s v="Berlín mezcladora cuadrada ducha 1F"/>
    <s v="SG0089040161CW"/>
    <n v="48"/>
    <n v="50.797400000000003"/>
    <n v="2438.2752"/>
    <x v="1"/>
  </r>
  <r>
    <n v="148580"/>
    <s v="Berlín mezcladora cuadrada ducha 2F"/>
    <s v="SG0089050161CW"/>
    <n v="12"/>
    <n v="83.236999999999995"/>
    <n v="998.84399999999994"/>
    <x v="1"/>
  </r>
  <r>
    <n v="150017"/>
    <s v="LLAVE TEMPORIZADA URINARIO PLUS"/>
    <s v="SG0057843061CE"/>
    <n v="36"/>
    <n v="43.031300000000002"/>
    <n v="1549.1268"/>
    <x v="1"/>
  </r>
  <r>
    <n v="150118"/>
    <s v="REGADERA D/MANO AUTOLIMP ABS CR 22X7.5CMEDESA"/>
    <s v="SG0068933061BO"/>
    <n v="48"/>
    <n v="8.7169000000000008"/>
    <n v="418.41120000000001"/>
    <x v="1"/>
  </r>
  <r>
    <n v="150119"/>
    <s v="Berlín ducha teléfono cuadrada"/>
    <s v="SG0089000161CW"/>
    <n v="30"/>
    <n v="35.707000000000001"/>
    <n v="1071.21"/>
    <x v="1"/>
  </r>
  <r>
    <n v="150622"/>
    <s v="MEZ ECO NOVO 8&quot; COCINA/PARED"/>
    <s v="SG0080063061CE"/>
    <n v="24"/>
    <n v="37.771700000000003"/>
    <n v="906.52080000000001"/>
    <x v="1"/>
  </r>
  <r>
    <n v="151564"/>
    <s v="MEZ LAV 4&quot; DOCCIA CROMO"/>
    <s v="SG0063373061CE"/>
    <n v="60"/>
    <n v="12.8917"/>
    <n v="773.50199999999995"/>
    <x v="1"/>
  </r>
  <r>
    <n v="151692"/>
    <s v="CABEZA DUCHA SLIM ABS 30CM CR BRIGGS"/>
    <s v="SG0072673061CW"/>
    <n v="30"/>
    <n v="30.107800000000001"/>
    <n v="903.23400000000004"/>
    <x v="1"/>
  </r>
  <r>
    <n v="151752"/>
    <s v="MEZ DUCHA CR ARIES"/>
    <s v="SG0059233061BO"/>
    <n v="12"/>
    <n v="32.555100000000003"/>
    <n v="390.66120000000001"/>
    <x v="1"/>
  </r>
  <r>
    <n v="151769"/>
    <s v="LLAVE COCINA CORVUS MESA"/>
    <s v="SG0059143061BO"/>
    <n v="24"/>
    <n v="24.845500000000001"/>
    <n v="596.29200000000003"/>
    <x v="1"/>
  </r>
  <r>
    <n v="151831"/>
    <s v="HERRAJE CAMPEON"/>
    <s v="SP0037610001BO"/>
    <n v="45"/>
    <n v="5.8996000000000004"/>
    <n v="265.48200000000003"/>
    <x v="4"/>
  </r>
  <r>
    <n v="151939"/>
    <s v="HERRAJE EGO 7 1/2&quot;"/>
    <s v="SP0037730001BO"/>
    <n v="75"/>
    <n v="10.32"/>
    <n v="774"/>
    <x v="4"/>
  </r>
  <r>
    <n v="152226"/>
    <s v="ASIENTO SOFT BABY TREN C/AGARRADERA"/>
    <s v="SP0496600001BL"/>
    <n v="20"/>
    <n v="4.7236000000000002"/>
    <n v="94.472000000000008"/>
    <x v="4"/>
  </r>
  <r>
    <n v="155098"/>
    <s v="LLAVE D/PARED SHELBY CROMO"/>
    <s v="SG0074303061CE"/>
    <n v="24"/>
    <n v="18.554400000000001"/>
    <n v="445.30560000000003"/>
    <x v="1"/>
  </r>
  <r>
    <n v="155233"/>
    <s v="DUCHA TELF. SHELBY  CR."/>
    <s v="SG0055223061BO"/>
    <n v="36"/>
    <n v="24.793099999999999"/>
    <n v="892.55160000000001"/>
    <x v="1"/>
  </r>
  <r>
    <n v="155764"/>
    <s v="MEZ LAV 8&quot; CROMO CORVUS"/>
    <s v="SG0059063061BO"/>
    <n v="12"/>
    <n v="54.507100000000001"/>
    <n v="654.08519999999999"/>
    <x v="1"/>
  </r>
  <r>
    <n v="155829"/>
    <s v="LLAVE PARED COCINA ARIES"/>
    <s v="SG0059273061BO"/>
    <n v="24"/>
    <n v="22.617799999999999"/>
    <n v="542.82719999999995"/>
    <x v="1"/>
  </r>
  <r>
    <n v="156345"/>
    <s v="KIT INSTALACION WC EDESA"/>
    <s v="SC0024640001CE"/>
    <n v="90"/>
    <n v="9.31"/>
    <n v="837.90000000000009"/>
    <x v="3"/>
  </r>
  <r>
    <n v="156615"/>
    <s v="MEZ DUCHA NEW PRINCESS S/REGADERA"/>
    <s v="SG0075203061CE"/>
    <n v="12"/>
    <n v="31.709099999999999"/>
    <n v="380.50919999999996"/>
    <x v="1"/>
  </r>
  <r>
    <n v="157732"/>
    <s v="MONOMANDO EXTENSIBLE P/COCINA CROMO LIVO"/>
    <s v="SG0063563061CW"/>
    <n v="6"/>
    <n v="184.93369999999999"/>
    <n v="1109.6021999999998"/>
    <x v="1"/>
  </r>
  <r>
    <n v="164992"/>
    <s v="LLAVE LAV ALTA SENCILLA LIVORNO"/>
    <s v="SG0086983061CW"/>
    <n v="36"/>
    <n v="50.49"/>
    <n v="1817.64"/>
    <x v="1"/>
  </r>
  <r>
    <n v="164993"/>
    <s v="LLAVE LAV SENCILLA ROMA EDESA"/>
    <s v="SG0074340001BO"/>
    <n v="480"/>
    <n v="6.5991"/>
    <n v="3167.5680000000002"/>
    <x v="1"/>
  </r>
  <r>
    <n v="166514"/>
    <s v="Berlín Portarrollo"/>
    <s v="SG0016650161CW"/>
    <n v="160"/>
    <n v="13.936199999999999"/>
    <n v="2229.7919999999999"/>
    <x v="1"/>
  </r>
  <r>
    <n v="166515"/>
    <s v="Berlín Portavaso"/>
    <s v="SG0016610161CW"/>
    <n v="20"/>
    <n v="15.120799999999999"/>
    <n v="302.416"/>
    <x v="1"/>
  </r>
  <r>
    <n v="172251"/>
    <s v="HERRAJE CONSERVER 7 1/2&quot;"/>
    <s v="SP0037770001BO"/>
    <n v="60"/>
    <n v="9.0306999999999995"/>
    <n v="541.84199999999998"/>
    <x v="4"/>
  </r>
  <r>
    <n v="175226"/>
    <s v="MANIJA CONSERVER"/>
    <s v="SP0037800001BO"/>
    <n v="150"/>
    <n v="2.3647"/>
    <n v="354.70499999999998"/>
    <x v="4"/>
  </r>
  <r>
    <n v="180005"/>
    <s v="VALVULA CHECK 1/2&quot; BR"/>
    <s v="SC0052800001BO"/>
    <n v="96"/>
    <n v="6.1224999999999996"/>
    <n v="587.76"/>
    <x v="3"/>
  </r>
  <r>
    <n v="180006"/>
    <s v="REJILLA INOX DE DISEÑO 10X10 CON TRAMPA"/>
    <s v="SC0050700001BO"/>
    <n v="50"/>
    <n v="13.739599999999999"/>
    <n v="686.98"/>
    <x v="3"/>
  </r>
  <r>
    <n v="180020"/>
    <s v="REJILLA DE DISEÑO LISA 60×8 CM C/TRAMPA"/>
    <s v="SZ0025495151CW"/>
    <n v="20"/>
    <n v="50.685600000000001"/>
    <n v="1013.712"/>
    <x v="3"/>
  </r>
  <r>
    <n v="180024"/>
    <s v="REJILLA DE DISEÑO LISA 80×8 CM C/TRAMPA"/>
    <s v="SZ0026075151CW"/>
    <n v="10"/>
    <n v="67.629800000000003"/>
    <n v="676.298"/>
    <x v="3"/>
  </r>
  <r>
    <n v="180972"/>
    <s v="LLAVE LAVADORA CR EDESA"/>
    <s v="SC0030633061BO"/>
    <n v="48"/>
    <n v="4.5396999999999998"/>
    <n v="217.90559999999999"/>
    <x v="3"/>
  </r>
  <r>
    <n v="181366"/>
    <s v="LLAVE D/PASO BRONCE PESADA EDESA"/>
    <s v="SZ0020024021BO"/>
    <n v="48"/>
    <n v="6.6736000000000004"/>
    <n v="320.33280000000002"/>
    <x v="3"/>
  </r>
  <r>
    <n v="181498"/>
    <s v="VALV ESFER C/CONEX H-H 3/4 PASO"/>
    <s v="SZ0020133061BO"/>
    <n v="100"/>
    <n v="4.2662000000000004"/>
    <n v="426.62000000000006"/>
    <x v="3"/>
  </r>
  <r>
    <n v="181838"/>
    <s v="LLAVE DE MANG 1/2&quot; CR PESADA."/>
    <s v="SZ0020003061BO"/>
    <n v="240"/>
    <n v="7.5834999999999999"/>
    <n v="1820.04"/>
    <x v="3"/>
  </r>
  <r>
    <n v="182133"/>
    <s v="LLAVE ESFERICA 3/4&quot; STANDAR PASO TOTAL"/>
    <s v="SZ0079363061BO"/>
    <n v="192"/>
    <n v="3.1539000000000001"/>
    <n v="605.54880000000003"/>
    <x v="3"/>
  </r>
  <r>
    <n v="183725"/>
    <s v="LLAVE D/MANGUERA PESADA BR MANILLA REDON"/>
    <s v="SZ0020064021BO"/>
    <n v="144"/>
    <n v="6.9718999999999998"/>
    <n v="1003.9535999999999"/>
    <x v="3"/>
  </r>
  <r>
    <n v="184527"/>
    <s v="LLAVE DE URINARIO CON MANILLA"/>
    <s v="SG0050003061BO"/>
    <n v="36"/>
    <n v="16.565200000000001"/>
    <n v="596.34720000000004"/>
    <x v="1"/>
  </r>
  <r>
    <n v="201529"/>
    <s v="WC EVOLUTION  BONE  EDESA"/>
    <s v="JS0022917331CE"/>
    <n v="10"/>
    <n v="53.381300000000003"/>
    <n v="533.81299999999999"/>
    <x v="0"/>
  </r>
  <r>
    <n v="214825"/>
    <s v="MANGUERA JGO MONOBLOCK 1/2XM10 CR"/>
    <s v="SG0055560001BO"/>
    <n v="24"/>
    <n v="2.6396000000000002"/>
    <n v="63.350400000000008"/>
    <x v="1"/>
  </r>
  <r>
    <n v="220035"/>
    <s v="LAV SIBILA C/PEDESTAL BLANCO EDESA"/>
    <s v="JSP057261301CB"/>
    <n v="24"/>
    <n v="43.836199999999998"/>
    <n v="1052.0688"/>
    <x v="0"/>
  </r>
  <r>
    <n v="230642"/>
    <s v="ARIES KIT MANILLA"/>
    <s v="SG0049743061BO"/>
    <n v="24"/>
    <n v="3.1082000000000001"/>
    <n v="74.596800000000002"/>
    <x v="1"/>
  </r>
  <r>
    <n v="235253"/>
    <s v="LLAVE SENCILLA PLUS NEW PRINCESS"/>
    <s v="SG0050103061BO"/>
    <n v="48"/>
    <n v="16.6875"/>
    <n v="801"/>
    <x v="1"/>
  </r>
  <r>
    <n v="235296"/>
    <s v="LLAVE SENCILLA PLUS CORVUS"/>
    <s v="SG0040103061BO"/>
    <n v="48"/>
    <n v="16.071999999999999"/>
    <n v="771.4559999999999"/>
    <x v="1"/>
  </r>
  <r>
    <n v="235482"/>
    <s v="MEZ DUCHA NIZA 2 FUNCIONES CR"/>
    <s v="SG0077353061CW"/>
    <n v="12"/>
    <n v="69.966200000000001"/>
    <n v="839.59439999999995"/>
    <x v="1"/>
  </r>
  <r>
    <n v="250589"/>
    <s v="DESAGUE DE 1 1/2&quot; PP C/REJILLA"/>
    <s v="SC0021570001BL"/>
    <n v="36"/>
    <n v="2.3089"/>
    <n v="83.120400000000004"/>
    <x v="3"/>
  </r>
  <r>
    <n v="251054"/>
    <s v="ASIENTO CROWN ENVOLVENTE SLOW DOWN RF BL"/>
    <s v="SP0096871301CG"/>
    <n v="60"/>
    <n v="17.395"/>
    <n v="1043.7"/>
    <x v="4"/>
  </r>
  <r>
    <n v="251186"/>
    <s v="ASIENTO CROWN ENVOLVENTE SLOW DOWN RF BO"/>
    <s v="SP0096877331CG"/>
    <n v="24"/>
    <n v="17.395"/>
    <n v="417.48"/>
    <x v="4"/>
  </r>
  <r>
    <n v="252239"/>
    <s v="LLAVE  MESA P/COCINA C/SIFON NEW PRINCESCR"/>
    <s v="SG0075093061CE"/>
    <n v="24"/>
    <n v="27.286100000000001"/>
    <n v="654.8664"/>
    <x v="1"/>
  </r>
  <r>
    <n v="252247"/>
    <s v="MEZ COCINA 8&quot; NEW PRINCESS CR"/>
    <s v="SG0075113061CE"/>
    <n v="24"/>
    <n v="32.164299999999997"/>
    <n v="771.94319999999993"/>
    <x v="1"/>
  </r>
  <r>
    <n v="252255"/>
    <s v="MEZ COCINA D/PARED NEW PRINCESS CR"/>
    <s v="SG0075103061CE"/>
    <n v="12"/>
    <n v="53.4223"/>
    <n v="641.06759999999997"/>
    <x v="1"/>
  </r>
  <r>
    <n v="253308"/>
    <s v="KIT ANILLO D/RETENCION EMP.PICO COCINA"/>
    <s v="SG0076043061BO"/>
    <n v="24"/>
    <n v="1.3269"/>
    <n v="31.845599999999997"/>
    <x v="1"/>
  </r>
  <r>
    <n v="254852"/>
    <s v="CABEZA D/DUCHA CR EDESA"/>
    <s v="SG0049710001BO"/>
    <n v="24"/>
    <n v="2.5244"/>
    <n v="60.585599999999999"/>
    <x v="1"/>
  </r>
  <r>
    <n v="265055"/>
    <s v="LLAVE PRESMATIC STANDAR P/LAVAMANOS BRIG"/>
    <s v="SG0065463061CW"/>
    <n v="20"/>
    <n v="37.327599999999997"/>
    <n v="746.55199999999991"/>
    <x v="1"/>
  </r>
  <r>
    <n v="289086"/>
    <s v="WC ANDES REDONDO BLANCO PUSH SUPERIOR"/>
    <s v="JS0022641301CE"/>
    <n v="24"/>
    <n v="39.753900000000002"/>
    <n v="954.09360000000004"/>
    <x v="0"/>
  </r>
  <r>
    <n v="289159"/>
    <s v="WC ANDES REDONDO CELESTE PUSH SUPERIOR"/>
    <s v="JS0022647221CE"/>
    <n v="10"/>
    <n v="41.741599999999998"/>
    <n v="417.416"/>
    <x v="0"/>
  </r>
  <r>
    <n v="317292"/>
    <s v="MONOMANDO COCINA PULL UP SCARLET CROMO"/>
    <s v="SG0072603061CW"/>
    <n v="12"/>
    <n v="97.031599999999997"/>
    <n v="1164.3791999999999"/>
    <x v="1"/>
  </r>
  <r>
    <n v="352586"/>
    <s v="REGADERA REDONDA ESTANDAR ABS CR 4.5CM  EDESA"/>
    <s v="SG0058883061BO"/>
    <n v="48"/>
    <n v="3.6981999999999999"/>
    <n v="177.5136"/>
    <x v="1"/>
  </r>
  <r>
    <n v="361354"/>
    <s v="Berlín Gancho Doble"/>
    <s v="SG0016580161CW"/>
    <n v="50"/>
    <n v="7.5963000000000003"/>
    <n v="379.815"/>
    <x v="1"/>
  </r>
  <r>
    <n v="361357"/>
    <s v="GANCHO DOBLE DUBAI"/>
    <s v="SC0050223061CW"/>
    <n v="40"/>
    <n v="8.1410999999999998"/>
    <n v="325.64400000000001"/>
    <x v="3"/>
  </r>
  <r>
    <n v="361358"/>
    <s v="TOALLERO ARO DUBAI CR"/>
    <s v="SC0050253061CW"/>
    <n v="20"/>
    <n v="16.6798"/>
    <n v="333.596"/>
    <x v="3"/>
  </r>
  <r>
    <n v="361359"/>
    <s v="PAPELERA DUBAI CR"/>
    <s v="SC0050243061CW"/>
    <n v="20"/>
    <n v="7.1197999999999997"/>
    <n v="142.39599999999999"/>
    <x v="3"/>
  </r>
  <r>
    <n v="361362"/>
    <s v="TOALLERO DUBAI LARGO 54CM CR"/>
    <s v="SC0050233061CW"/>
    <n v="40"/>
    <n v="17.133700000000001"/>
    <n v="685.34800000000007"/>
    <x v="3"/>
  </r>
  <r>
    <n v="361375"/>
    <s v="Berlín Toallero Redondo"/>
    <s v="SG0016600161CW"/>
    <n v="20"/>
    <n v="12.7476"/>
    <n v="254.952"/>
    <x v="1"/>
  </r>
  <r>
    <n v="361378"/>
    <s v="Berlín Gancho"/>
    <s v="SG0016590161CW"/>
    <n v="20"/>
    <n v="6.9862000000000002"/>
    <n v="139.72399999999999"/>
    <x v="1"/>
  </r>
  <r>
    <n v="361380"/>
    <s v="PAPELERA ROTONDO BRIGGS"/>
    <s v="SC0027203061CW"/>
    <n v="20"/>
    <n v="12.392899999999999"/>
    <n v="247.85799999999998"/>
    <x v="3"/>
  </r>
  <r>
    <n v="361437"/>
    <s v="GANCHO CUADRATO BRIGGS"/>
    <s v="SC0027223061CW"/>
    <n v="24"/>
    <n v="9.3026"/>
    <n v="223.26240000000001"/>
    <x v="3"/>
  </r>
  <r>
    <n v="361534"/>
    <s v="PAPELERA CUADRATO BRIGGS"/>
    <s v="SC0027253061CW"/>
    <n v="24"/>
    <n v="14.5191"/>
    <n v="348.45839999999998"/>
    <x v="3"/>
  </r>
  <r>
    <n v="361682"/>
    <s v="TOALLERO CUADRATO BRIGGS"/>
    <s v="SC0027273061CW"/>
    <n v="20"/>
    <n v="33.868400000000001"/>
    <n v="677.36800000000005"/>
    <x v="3"/>
  </r>
  <r>
    <n v="508667"/>
    <s v="HERRAJE KINGSLEY TURBO 3"/>
    <s v="SP0037270001BS"/>
    <n v="30"/>
    <n v="15.9695"/>
    <n v="479.08499999999998"/>
    <x v="4"/>
  </r>
  <r>
    <n v="591955"/>
    <s v="LLAV SHELBY COCINA MESA C/SIF"/>
    <s v="SG0057753061BO"/>
    <n v="24"/>
    <n v="24"/>
    <n v="576"/>
    <x v="1"/>
  </r>
  <r>
    <n v="592145"/>
    <s v="JGO ACC BANIO DESIGN CR"/>
    <s v="SC0016573061BO"/>
    <n v="60"/>
    <n v="60"/>
    <n v="3600"/>
    <x v="3"/>
  </r>
  <r>
    <n v="658472"/>
    <s v="WC EVOLUTION PINK EDESA"/>
    <s v="JS0022910481CE"/>
    <n v="10"/>
    <n v="10"/>
    <n v="100"/>
    <x v="0"/>
  </r>
  <r>
    <n v="701702"/>
    <s v="BERLIN MONOMANDO BAJO LAV AGUA FRÍA"/>
    <s v="SG0088260161CW"/>
    <n v="12"/>
    <n v="12"/>
    <n v="144"/>
    <x v="1"/>
  </r>
  <r>
    <n v="701703"/>
    <s v="BERLIN MONOMANDO ALTO LAV AGUA FRÍA"/>
    <s v="SG0088250161CW"/>
    <n v="10"/>
    <n v="10"/>
    <n v="100"/>
    <x v="1"/>
  </r>
  <r>
    <n v="701704"/>
    <s v="BERLIN MONOMANDO BAJO LAV MEZCLADOR"/>
    <s v="SG0088230161CW"/>
    <n v="12"/>
    <n v="12"/>
    <n v="144"/>
    <x v="1"/>
  </r>
  <r>
    <n v="701705"/>
    <s v="BERLIN MONOMANDO ALTO LAV MEZCLADOR"/>
    <s v="SG0088220161CW"/>
    <n v="40"/>
    <n v="40"/>
    <n v="1600"/>
    <x v="1"/>
  </r>
  <r>
    <n v="701706"/>
    <s v="BRIGGS REGADERA REDONDA TOP METALICA CROMO 15.5 CM"/>
    <s v="SG0083670001BO"/>
    <n v="10"/>
    <n v="10"/>
    <n v="100"/>
    <x v="1"/>
  </r>
  <r>
    <n v="701707"/>
    <s v="BRAZO DE DUCHA VERTICAL CUADRADO 30 CM"/>
    <s v="SG0089773061CW"/>
    <n v="4"/>
    <n v="4"/>
    <n v="16"/>
    <x v="1"/>
  </r>
  <r>
    <n v="701708"/>
    <s v="BERLIN MONOMANDO COCINA"/>
    <s v="SG0088240161CW"/>
    <n v="15"/>
    <n v="15"/>
    <n v="225"/>
    <x v="1"/>
  </r>
  <r>
    <n v="701709"/>
    <s v="BERLIN MONOMANDO DUCHA BARRA"/>
    <s v="SG0088290161CW"/>
    <n v="5"/>
    <n v="5"/>
    <n v="25"/>
    <x v="1"/>
  </r>
  <r>
    <n v="701715"/>
    <s v="NPRINCESS MONO. REDONDA DUCHA C/REGADERA"/>
    <s v="SG0071913061CE"/>
    <n v="12"/>
    <n v="12"/>
    <n v="144"/>
    <x v="1"/>
  </r>
  <r>
    <n v="701720"/>
    <s v="WC VITTORIA BLANCO ELONGADO A/SLOW DOWN EDESA"/>
    <s v="JS0066171301CE"/>
    <n v="10"/>
    <n v="10"/>
    <n v="100"/>
    <x v="0"/>
  </r>
  <r>
    <n v="701722"/>
    <s v="FUENTE STYLO CUADRATO BLANCO SLIM"/>
    <s v="SS0050351301CB"/>
    <n v="40"/>
    <n v="40"/>
    <n v="1600"/>
    <x v="0"/>
  </r>
  <r>
    <n v="701725"/>
    <s v="FUENTE STYLO ROTONDO BLANCO SLIM"/>
    <s v="SS0050331301CB"/>
    <n v="20"/>
    <n v="20"/>
    <n v="400"/>
    <x v="0"/>
  </r>
  <r>
    <n v="701728"/>
    <s v="FUENTE STYLO ROTONDO OPAQUE BLACK SLIM"/>
    <s v="SS0050336161CB"/>
    <n v="10"/>
    <n v="10"/>
    <n v="100"/>
    <x v="0"/>
  </r>
  <r>
    <n v="701733"/>
    <s v="FUENTE STYLO CUADRATO OPAQUE BLACK SLIM"/>
    <s v="SS0050356161CB"/>
    <n v="10"/>
    <n v="10"/>
    <n v="100"/>
    <x v="0"/>
  </r>
  <r>
    <n v="705160"/>
    <s v="ACOPLE SIFON DE 1 1/2&quot; PP"/>
    <s v="SC0040200001BO"/>
    <n v="72"/>
    <n v="0.82030000000000003"/>
    <n v="59.061599999999999"/>
    <x v="3"/>
  </r>
  <r>
    <n v="705837"/>
    <s v="ANILLO DE CERA BRIGGS"/>
    <s v="SC001318000100"/>
    <n v="200"/>
    <n v="1.5484"/>
    <n v="309.68"/>
    <x v="3"/>
  </r>
  <r>
    <n v="722537"/>
    <s v="MONOMANDO P/LAV BAJO CR FONTE"/>
    <s v="SG0079313061CW"/>
    <n v="18"/>
    <n v="74.878399999999999"/>
    <n v="1347.8112000000001"/>
    <x v="1"/>
  </r>
  <r>
    <n v="750034"/>
    <s v="LAV LUGANO BLANCO BRIGGS"/>
    <s v="SS0057311301CW"/>
    <n v="10"/>
    <n v="34.731900000000003"/>
    <n v="347.31900000000002"/>
    <x v="0"/>
  </r>
  <r>
    <n v="768820"/>
    <s v="DUCHA D/BARRA REGULABLE CR 10.6X16X70CM BRIGGS"/>
    <s v="SG0081563061CW"/>
    <n v="48"/>
    <n v="35.6691"/>
    <n v="1712.1168"/>
    <x v="1"/>
  </r>
  <r>
    <n v="887072"/>
    <s v="MEZ DUCHA SCARLET 2 FUNCIONES CR"/>
    <s v="SG0072503061CW"/>
    <n v="10"/>
    <n v="70.421899999999994"/>
    <n v="704.21899999999994"/>
    <x v="1"/>
  </r>
  <r>
    <n v="929909"/>
    <s v="VPM LAV. SHELBY BLANCO PEDESTAL EDESA"/>
    <s v="JS0057101301CE"/>
    <n v="24"/>
    <n v="16.600000000000001"/>
    <n v="398.40000000000003"/>
    <x v="0"/>
  </r>
  <r>
    <n v="929910"/>
    <s v="VPM LAV. SHELBY BLANCO EDESA"/>
    <s v="CS0057101301CE"/>
    <n v="24"/>
    <n v="8.67"/>
    <n v="208.07999999999998"/>
    <x v="0"/>
  </r>
  <r>
    <n v="929913"/>
    <s v="VPM LAV. SHELBY BONE EDESA"/>
    <s v="CS0057107331CE"/>
    <n v="24"/>
    <n v="9.09"/>
    <n v="218.16"/>
    <x v="0"/>
  </r>
  <r>
    <n v="929914"/>
    <s v="VPM LAV. SHELBY BONE PEDESTAL EDESA"/>
    <s v="JS0057107331CE"/>
    <n v="24"/>
    <n v="18.61"/>
    <n v="446.64"/>
    <x v="0"/>
  </r>
  <r>
    <n v="929916"/>
    <s v="VPM LAV. ANDES BL PEDESTAL EDESA"/>
    <s v="JS0055611301CE"/>
    <n v="24"/>
    <n v="17.909500000000001"/>
    <n v="429.82800000000003"/>
    <x v="0"/>
  </r>
  <r>
    <n v="929919"/>
    <s v="VPM LAV. CHELSEA BL PEDESTAL EDESA"/>
    <s v="JS0057201301CE"/>
    <n v="24"/>
    <n v="22.915700000000001"/>
    <n v="549.97680000000003"/>
    <x v="0"/>
  </r>
  <r>
    <n v="929921"/>
    <s v="VPM LAV. CHELSEA BONE PEDESTAL EDESA"/>
    <s v="JS0057207331CE"/>
    <n v="24"/>
    <n v="24.061900000000001"/>
    <n v="577.48559999999998"/>
    <x v="0"/>
  </r>
  <r>
    <n v="929930"/>
    <s v="VPM COMBO ANDES WC+LAV.+LLAV ECONOM BLA "/>
    <s v="CS0070921301CE"/>
    <n v="30"/>
    <n v="71.226699999999994"/>
    <n v="2136.8009999999999"/>
    <x v="0"/>
  </r>
  <r>
    <n v="42674"/>
    <s v="ONE PIECE EGO PURE RF BONE-CROWN"/>
    <s v="JSS061147331CB"/>
    <n v="10"/>
    <n v="114.89790000000001"/>
    <n v="1148.979"/>
    <x v="0"/>
  </r>
  <r>
    <n v="42675"/>
    <s v="ONE PIECE EGO PURE RF BLANCO-CROWN"/>
    <s v="JSS061141301CB"/>
    <n v="20"/>
    <n v="103.3203"/>
    <n v="2066.4059999999999"/>
    <x v="0"/>
  </r>
  <r>
    <n v="45039"/>
    <s v="WC KINDER BLANCO NINOS PUSH BUTTON"/>
    <s v="JS0011761301CB"/>
    <n v="32"/>
    <n v="74.5"/>
    <n v="2384"/>
    <x v="0"/>
  </r>
  <r>
    <n v="46914"/>
    <s v="LAV FUENTE FONTANA BL"/>
    <s v="CSY068501301CB"/>
    <n v="10"/>
    <n v="107.5819"/>
    <n v="1075.819"/>
    <x v="0"/>
  </r>
  <r>
    <n v="46930"/>
    <s v="LAV SOBREPONER PETITE OAKBROOK BL EDESA"/>
    <s v="CSP556851301CE"/>
    <n v="24"/>
    <n v="23.362300000000001"/>
    <n v="560.6952"/>
    <x v="0"/>
  </r>
  <r>
    <n v="51438"/>
    <s v="LAV FAENZA BLANCO EDESA"/>
    <s v="SS0057051301CE"/>
    <n v="10"/>
    <n v="29.97"/>
    <n v="299.7"/>
    <x v="0"/>
  </r>
  <r>
    <n v="94994"/>
    <s v="ASIENTO PRATO ENVOLVENTE BLANCO ALARGADO"/>
    <s v="SP0096881301CG"/>
    <n v="42"/>
    <n v="19.2864"/>
    <n v="810.02880000000005"/>
    <x v="4"/>
  </r>
  <r>
    <n v="94996"/>
    <s v="Asiento Universal Fantasía Bone"/>
    <s v="SP2095817331CG"/>
    <n v="120"/>
    <n v="3.5"/>
    <n v="420"/>
    <x v="4"/>
  </r>
  <r>
    <n v="100099"/>
    <s v="JGO ACC BANIO MOSSINI MEDIO JUEGO"/>
    <s v="SC0016553061BO"/>
    <n v="96"/>
    <n v="6.8076999999999996"/>
    <n v="653.53919999999994"/>
    <x v="3"/>
  </r>
  <r>
    <n v="105311"/>
    <s v="COLUMNA ARES"/>
    <s v="SB0056650001M3"/>
    <n v="25"/>
    <n v="111.67100000000001"/>
    <n v="2791.7750000000001"/>
    <x v="2"/>
  </r>
  <r>
    <n v="110116"/>
    <s v="LAV PETIT SCORPIO BL"/>
    <s v="CS0056711301CB"/>
    <n v="24"/>
    <n v="26.833100000000002"/>
    <n v="643.99440000000004"/>
    <x v="0"/>
  </r>
  <r>
    <n v="110132"/>
    <s v="LLAVE ANG P/LAV 1/2X1/2 C/MAG 12&quot; EDESA"/>
    <s v="SC0075893061BO"/>
    <n v="96"/>
    <n v="6.5012999999999996"/>
    <n v="624.12479999999994"/>
    <x v="3"/>
  </r>
  <r>
    <n v="110736"/>
    <s v="MEZ ECO NOVO 8&quot; P/LAV DES/REJ/SIF"/>
    <s v="SG0079933061CE"/>
    <n v="12"/>
    <n v="50.969200000000001"/>
    <n v="611.63040000000001"/>
    <x v="1"/>
  </r>
  <r>
    <n v="110795"/>
    <s v="LLAVE P/LAV C/PEDAL USO HOSPITALARI0    BRIGGS"/>
    <s v="CG0065523061CW"/>
    <n v="10"/>
    <n v="150.7346"/>
    <n v="1507.346"/>
    <x v="1"/>
  </r>
  <r>
    <n v="111392"/>
    <s v="MANGUERA 16&quot; WC 1/2&quot;X15/16&quot; P/ANG EDESA"/>
    <s v="SC0075683061BO"/>
    <n v="48"/>
    <n v="3.0619000000000001"/>
    <n v="146.97120000000001"/>
    <x v="3"/>
  </r>
  <r>
    <n v="111406"/>
    <s v="MANGUERA 12&quot; LAV P/ANGULAR 1/2&quot;X1/2&quot;"/>
    <s v="SC0075873061BO"/>
    <n v="48"/>
    <n v="2.3908"/>
    <n v="114.75839999999999"/>
    <x v="3"/>
  </r>
  <r>
    <n v="111417"/>
    <s v="BRIGGS MANGUERA FLEXIBLE PVC"/>
    <s v="SC0077890001BO"/>
    <n v="180"/>
    <n v="5.1063000000000001"/>
    <n v="919.13400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1"/>
        <item x="4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1">
    <format dxfId="15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1"/>
        <item x="4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6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36" totalsRowCount="1" dataDxfId="14">
  <autoFilter ref="A1:G235"/>
  <tableColumns count="7">
    <tableColumn id="1" name="SKU" dataDxfId="13" totalsRowDxfId="7"/>
    <tableColumn id="2" name="DESCRIPCIÓN" dataDxfId="12" totalsRowDxfId="6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1" totalsRowDxfId="5"/>
    <tableColumn id="5" name="COSTO UNITARIO" dataDxfId="10" totalsRowDxfId="4"/>
    <tableColumn id="6" name="SUBTOTAL" totalsRowFunction="sum" dataDxfId="9" totalsRowDxfId="3">
      <calculatedColumnFormula>Tabla1[[#This Row],[CANTIDAD]]*Tabla1[[#This Row],[COSTO UNITARIO]]</calculatedColumnFormula>
    </tableColumn>
    <tableColumn id="8" name="SECT" dataDxfId="8" totalsRowDxfId="2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4" t="s">
        <v>7</v>
      </c>
      <c r="B3" t="s">
        <v>12</v>
      </c>
      <c r="D3" s="4" t="s">
        <v>7</v>
      </c>
      <c r="E3" t="s">
        <v>12</v>
      </c>
    </row>
    <row r="4" spans="1:5" x14ac:dyDescent="0.25">
      <c r="A4" s="5" t="s">
        <v>10</v>
      </c>
      <c r="B4" s="3">
        <v>91931.900899999979</v>
      </c>
      <c r="D4" s="5" t="s">
        <v>10</v>
      </c>
      <c r="E4" s="7">
        <v>0.43299654235459839</v>
      </c>
    </row>
    <row r="5" spans="1:5" x14ac:dyDescent="0.25">
      <c r="A5" s="8" t="s">
        <v>6</v>
      </c>
      <c r="B5" s="3">
        <v>83142.702600000004</v>
      </c>
      <c r="D5" s="8" t="s">
        <v>6</v>
      </c>
      <c r="E5" s="7">
        <v>0.39159967753714409</v>
      </c>
    </row>
    <row r="6" spans="1:5" x14ac:dyDescent="0.25">
      <c r="A6" s="5" t="s">
        <v>9</v>
      </c>
      <c r="B6" s="3">
        <v>19731.832900000001</v>
      </c>
      <c r="D6" s="5" t="s">
        <v>9</v>
      </c>
      <c r="E6" s="7">
        <v>9.2936351107460999E-2</v>
      </c>
    </row>
    <row r="7" spans="1:5" x14ac:dyDescent="0.25">
      <c r="A7" s="5" t="s">
        <v>14</v>
      </c>
      <c r="B7" s="3">
        <v>10613.643699999997</v>
      </c>
      <c r="D7" s="5" t="s">
        <v>14</v>
      </c>
      <c r="E7" s="7">
        <v>4.9989948852277741E-2</v>
      </c>
    </row>
    <row r="8" spans="1:5" x14ac:dyDescent="0.25">
      <c r="A8" s="5" t="s">
        <v>8</v>
      </c>
      <c r="B8" s="3">
        <v>6895.4742000000006</v>
      </c>
      <c r="D8" s="5" t="s">
        <v>8</v>
      </c>
      <c r="E8" s="7">
        <v>3.2477480148518735E-2</v>
      </c>
    </row>
    <row r="9" spans="1:5" x14ac:dyDescent="0.25">
      <c r="A9" s="5" t="s">
        <v>11</v>
      </c>
      <c r="B9" s="3">
        <v>212315.55429999999</v>
      </c>
      <c r="D9" s="5" t="s">
        <v>11</v>
      </c>
      <c r="E9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217" workbookViewId="0">
      <selection activeCell="A235" sqref="A235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2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13</v>
      </c>
    </row>
    <row r="2" spans="1:9" x14ac:dyDescent="0.25">
      <c r="A2" s="1">
        <v>1171</v>
      </c>
      <c r="B2" s="1" t="str">
        <f>VLOOKUP(Tabla1[[#This Row],[SKU]],[1]CARGAR!$B$7:$D$2282,2,0)</f>
        <v>COMBO WC+LAV+LLAV BL GRIF ECONOM</v>
      </c>
      <c r="C2" t="str">
        <f>VLOOKUP(A2,[1]CARGAR!$B$7:$D$2282,3,0)</f>
        <v>JSCC42621301B0</v>
      </c>
      <c r="D2" s="1">
        <v>30</v>
      </c>
      <c r="E2" s="1">
        <v>49.08</v>
      </c>
      <c r="F2">
        <f>Tabla1[[#This Row],[CANTIDAD]]*Tabla1[[#This Row],[COSTO UNITARIO]]</f>
        <v>1472.3999999999999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2200</v>
      </c>
      <c r="B3" s="1" t="str">
        <f>VLOOKUP(Tabla1[[#This Row],[SKU]],[1]CARGAR!$B$7:$D$2282,2,0)</f>
        <v>COMBO MASTER</v>
      </c>
      <c r="C3" s="1" t="s">
        <v>15</v>
      </c>
      <c r="D3" s="1">
        <v>120</v>
      </c>
      <c r="E3" s="1">
        <v>42.3035</v>
      </c>
      <c r="F3">
        <f>Tabla1[[#This Row],[CANTIDAD]]*Tabla1[[#This Row],[COSTO UNITARIO]]</f>
        <v>5076.42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7870</v>
      </c>
      <c r="B4" s="1" t="s">
        <v>17</v>
      </c>
      <c r="C4" s="1" t="s">
        <v>15</v>
      </c>
      <c r="D4" s="1">
        <v>500</v>
      </c>
      <c r="E4" s="1">
        <v>0.01</v>
      </c>
      <c r="F4">
        <f>Tabla1[[#This Row],[CANTIDAD]]*Tabla1[[#This Row],[COSTO UNITARIO]]</f>
        <v>5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9106</v>
      </c>
      <c r="B5" s="1" t="str">
        <f>VLOOKUP(Tabla1[[#This Row],[SKU]],[1]CARGAR!$B$7:$D$2282,2,0)</f>
        <v>COMBO EGO PURE REDONDO BLANCO BRIGGS</v>
      </c>
      <c r="C5" t="str">
        <f>VLOOKUP(A5,[1]CARGAR!$B$7:$D$2282,3,0)</f>
        <v>JSP161141301CB</v>
      </c>
      <c r="D5" s="1">
        <v>20</v>
      </c>
      <c r="E5" s="1">
        <v>164.2568</v>
      </c>
      <c r="F5">
        <f>Tabla1[[#This Row],[CANTIDAD]]*Tabla1[[#This Row],[COSTO UNITARIO]]</f>
        <v>3285.136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38423</v>
      </c>
      <c r="B6" s="1" t="str">
        <f>VLOOKUP(Tabla1[[#This Row],[SKU]],[1]CARGAR!$B$7:$D$2282,2,0)</f>
        <v>COMBO OASIS LV POMPANO BL</v>
      </c>
      <c r="C6" t="str">
        <f>VLOOKUP(A6,[1]CARGAR!$B$7:$D$2282,3,0)</f>
        <v>JSP160481301CE</v>
      </c>
      <c r="D6" s="1">
        <v>10</v>
      </c>
      <c r="E6" s="1">
        <v>149.0386</v>
      </c>
      <c r="F6">
        <f>Tabla1[[#This Row],[CANTIDAD]]*Tabla1[[#This Row],[COSTO UNITARIO]]</f>
        <v>1490.386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40014</v>
      </c>
      <c r="B7" s="1" t="str">
        <f>VLOOKUP(Tabla1[[#This Row],[SKU]],[1]CARGAR!$B$7:$D$2282,2,0)</f>
        <v>COMBO EGO PURE REDONDO BONE BRIGGS</v>
      </c>
      <c r="C7" t="str">
        <f>VLOOKUP(A7,[1]CARGAR!$B$7:$D$2282,3,0)</f>
        <v>JSP161147331CB</v>
      </c>
      <c r="D7" s="1">
        <v>10</v>
      </c>
      <c r="E7" s="1">
        <v>180.6875</v>
      </c>
      <c r="F7">
        <f>Tabla1[[#This Row],[CANTIDAD]]*Tabla1[[#This Row],[COSTO UNITARIO]]</f>
        <v>1806.875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40018</v>
      </c>
      <c r="B8" s="1" t="str">
        <f>VLOOKUP(Tabla1[[#This Row],[SKU]],[1]CARGAR!$B$7:$D$2282,2,0)</f>
        <v>LAV. SOTILLE 60 BLANCO EDESA</v>
      </c>
      <c r="C8" t="str">
        <f>VLOOKUP(A8,[1]CARGAR!$B$7:$D$2282,3,0)</f>
        <v>SSY068171301CB</v>
      </c>
      <c r="D8" s="1">
        <v>10</v>
      </c>
      <c r="E8" s="1">
        <v>97.293400000000005</v>
      </c>
      <c r="F8">
        <f>Tabla1[[#This Row],[CANTIDAD]]*Tabla1[[#This Row],[COSTO UNITARIO]]</f>
        <v>972.93400000000008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40026</v>
      </c>
      <c r="B9" s="1" t="str">
        <f>VLOOKUP(Tabla1[[#This Row],[SKU]],[1]CARGAR!$B$7:$D$2282,2,0)</f>
        <v>WC OASIS EF RIMLESS POWER CLEAN BLANCO EDESA</v>
      </c>
      <c r="C9" t="str">
        <f>VLOOKUP(A9,[1]CARGAR!$B$7:$D$2282,3,0)</f>
        <v>JSS066441301CE</v>
      </c>
      <c r="D9" s="1">
        <v>40</v>
      </c>
      <c r="E9" s="1">
        <v>95.230900000000005</v>
      </c>
      <c r="F9">
        <f>Tabla1[[#This Row],[CANTIDAD]]*Tabla1[[#This Row],[COSTO UNITARIO]]</f>
        <v>3809.2360000000003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40027</v>
      </c>
      <c r="B10" s="1" t="str">
        <f>VLOOKUP(Tabla1[[#This Row],[SKU]],[1]CARGAR!$B$7:$D$2282,2,0)</f>
        <v>WC OASIS RIMLESS POWER CLEAN BONE EDESA</v>
      </c>
      <c r="C10" t="str">
        <f>VLOOKUP(A10,[1]CARGAR!$B$7:$D$2282,3,0)</f>
        <v>JSS066447331CE</v>
      </c>
      <c r="D10" s="1">
        <v>10</v>
      </c>
      <c r="E10" s="1">
        <v>104.76949999999999</v>
      </c>
      <c r="F10">
        <f>Tabla1[[#This Row],[CANTIDAD]]*Tabla1[[#This Row],[COSTO UNITARIO]]</f>
        <v>1047.6949999999999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40038</v>
      </c>
      <c r="B11" s="1" t="str">
        <f>VLOOKUP(Tabla1[[#This Row],[SKU]],[1]CARGAR!$B$7:$D$2282,2,0)</f>
        <v>WC OASIS RIMLESS REDONDO BLANCO-ARAGON</v>
      </c>
      <c r="C11" t="str">
        <f>VLOOKUP(A11,[1]CARGAR!$B$7:$D$2282,3,0)</f>
        <v>JS0066431301CE</v>
      </c>
      <c r="D11" s="1">
        <v>50</v>
      </c>
      <c r="E11" s="1">
        <v>68.200400000000002</v>
      </c>
      <c r="F11">
        <f>Tabla1[[#This Row],[CANTIDAD]]*Tabla1[[#This Row],[COSTO UNITARIO]]</f>
        <v>3410.02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40444</v>
      </c>
      <c r="B12" s="1" t="str">
        <f>VLOOKUP(Tabla1[[#This Row],[SKU]],[1]CARGAR!$B$7:$D$2282,2,0)</f>
        <v>WC MALAGA ALARGADO A/SLOW DOWN BLANCO</v>
      </c>
      <c r="C12" t="str">
        <f>VLOOKUP(A12,[1]CARGAR!$B$7:$D$2282,3,0)</f>
        <v>JSY060551301CE</v>
      </c>
      <c r="D12" s="1">
        <v>10</v>
      </c>
      <c r="E12" s="1">
        <v>148.54329999999999</v>
      </c>
      <c r="F12">
        <f>Tabla1[[#This Row],[CANTIDAD]]*Tabla1[[#This Row],[COSTO UNITARIO]]</f>
        <v>1485.433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40601</v>
      </c>
      <c r="B13" s="1" t="str">
        <f>VLOOKUP(Tabla1[[#This Row],[SKU]],[1]CARGAR!$B$7:$D$2282,2,0)</f>
        <v>IND. MASTER BLANCO- TQ. ANDES MAN. PLAS</v>
      </c>
      <c r="C13" t="str">
        <f>VLOOKUP(A13,[1]CARGAR!$B$7:$D$2282,3,0)</f>
        <v>JS0021801301CE</v>
      </c>
      <c r="D13" s="1">
        <v>30</v>
      </c>
      <c r="E13" s="1">
        <v>38.61</v>
      </c>
      <c r="F13">
        <f>Tabla1[[#This Row],[CANTIDAD]]*Tabla1[[#This Row],[COSTO UNITARIO]]</f>
        <v>1158.3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40603</v>
      </c>
      <c r="B14" s="1" t="str">
        <f>VLOOKUP(Tabla1[[#This Row],[SKU]],[1]CARGAR!$B$7:$D$2282,2,0)</f>
        <v>INODORO NEO HET</v>
      </c>
      <c r="C14" t="str">
        <f>VLOOKUP(A14,[1]CARGAR!$B$7:$D$2282,3,0)</f>
        <v>JS0122911301CE</v>
      </c>
      <c r="D14" s="1">
        <v>30</v>
      </c>
      <c r="E14" s="1">
        <v>47.188200000000002</v>
      </c>
      <c r="F14">
        <f>Tabla1[[#This Row],[CANTIDAD]]*Tabla1[[#This Row],[COSTO UNITARIO]]</f>
        <v>1415.646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40745</v>
      </c>
      <c r="B15" s="1" t="str">
        <f>VLOOKUP(Tabla1[[#This Row],[SKU]],[1]CARGAR!$B$7:$D$2282,2,0)</f>
        <v>WC FONTE PURE RIMLESS BL</v>
      </c>
      <c r="C15" t="str">
        <f>VLOOKUP(A15,[1]CARGAR!$B$7:$D$2282,3,0)</f>
        <v>CSY061711301CB</v>
      </c>
      <c r="D15" s="1">
        <v>10</v>
      </c>
      <c r="E15" s="1">
        <v>196.60079999999999</v>
      </c>
      <c r="F15">
        <f>Tabla1[[#This Row],[CANTIDAD]]*Tabla1[[#This Row],[COSTO UNITARIO]]</f>
        <v>1966.0079999999998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41100</v>
      </c>
      <c r="B16" s="1" t="str">
        <f>VLOOKUP(Tabla1[[#This Row],[SKU]],[1]CARGAR!$B$7:$D$2282,2,0)</f>
        <v>COMBO ANDES WC+LAV+SHELBY SENC BL EDESA</v>
      </c>
      <c r="C16" t="str">
        <f>VLOOKUP(A16,[1]CARGAR!$B$7:$D$2282,3,0)</f>
        <v>CS0070921301CE</v>
      </c>
      <c r="D16" s="1">
        <v>70</v>
      </c>
      <c r="E16" s="1">
        <v>71.226699999999994</v>
      </c>
      <c r="F16">
        <f>Tabla1[[#This Row],[CANTIDAD]]*Tabla1[[#This Row],[COSTO UNITARIO]]</f>
        <v>4985.8689999999997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42669</v>
      </c>
      <c r="B17" s="1" t="str">
        <f>VLOOKUP(Tabla1[[#This Row],[SKU]],[1]CARGAR!$B$7:$D$2282,2,0)</f>
        <v>ONE PIECE EGO EF BLANCO PURE-FORLI</v>
      </c>
      <c r="C17" t="str">
        <f>VLOOKUP(A17,[1]CARGAR!$B$7:$D$2282,3,0)</f>
        <v>JSS061171301CB</v>
      </c>
      <c r="D17" s="1">
        <v>120</v>
      </c>
      <c r="E17" s="1">
        <v>107.59269999999999</v>
      </c>
      <c r="F17">
        <f>Tabla1[[#This Row],[CANTIDAD]]*Tabla1[[#This Row],[COSTO UNITARIO]]</f>
        <v>12911.124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42670</v>
      </c>
      <c r="B18" s="1" t="str">
        <f>VLOOKUP(Tabla1[[#This Row],[SKU]],[1]CARGAR!$B$7:$D$2282,2,0)</f>
        <v>ONE PIECE STRATOS EF PURE BLANCO-FORLI</v>
      </c>
      <c r="C18" t="str">
        <f>VLOOKUP(A18,[1]CARGAR!$B$7:$D$2282,3,0)</f>
        <v>JSS066141301CB</v>
      </c>
      <c r="D18" s="1">
        <v>20</v>
      </c>
      <c r="E18" s="1">
        <v>107.59269999999999</v>
      </c>
      <c r="F18">
        <f>Tabla1[[#This Row],[CANTIDAD]]*Tabla1[[#This Row],[COSTO UNITARIO]]</f>
        <v>2151.8539999999998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>
        <v>112518</v>
      </c>
      <c r="B19" s="1" t="str">
        <f>VLOOKUP(Tabla1[[#This Row],[SKU]],[1]CARGAR!$B$7:$D$2282,2,0)</f>
        <v>MONOMANDO LAV CIRA LATERAL BRIGGS CR</v>
      </c>
      <c r="C19" t="str">
        <f>VLOOKUP(A19,[1]CARGAR!$B$7:$D$2282,3,0)</f>
        <v>SG0080723061CW</v>
      </c>
      <c r="D19" s="1">
        <v>6</v>
      </c>
      <c r="E19" s="1">
        <v>88.819900000000004</v>
      </c>
      <c r="F19" s="3">
        <f>Tabla1[[#This Row],[CANTIDAD]]*Tabla1[[#This Row],[COSTO UNITARIO]]</f>
        <v>532.9194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" spans="1:7" x14ac:dyDescent="0.25">
      <c r="A20" s="1">
        <v>112585</v>
      </c>
      <c r="B20" s="1" t="str">
        <f>VLOOKUP(Tabla1[[#This Row],[SKU]],[1]CARGAR!$B$7:$D$2282,2,0)</f>
        <v>MONOMANDO LAV CIRA MEDIO BRIGGS CR</v>
      </c>
      <c r="C20" t="str">
        <f>VLOOKUP(A20,[1]CARGAR!$B$7:$D$2282,3,0)</f>
        <v>SG0080763061CW</v>
      </c>
      <c r="D20" s="1">
        <v>6</v>
      </c>
      <c r="E20" s="1">
        <v>83.679000000000002</v>
      </c>
      <c r="F20" s="3">
        <f>Tabla1[[#This Row],[CANTIDAD]]*Tabla1[[#This Row],[COSTO UNITARIO]]</f>
        <v>502.07400000000001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" spans="1:7" x14ac:dyDescent="0.25">
      <c r="A21" s="1">
        <v>112771</v>
      </c>
      <c r="B21" s="1" t="str">
        <f>VLOOKUP(Tabla1[[#This Row],[SKU]],[1]CARGAR!$B$7:$D$2282,2,0)</f>
        <v>LLAVE SENCILLA LAV LIVORNO CR BRIGGS</v>
      </c>
      <c r="C21" t="str">
        <f>VLOOKUP(A21,[1]CARGAR!$B$7:$D$2282,3,0)</f>
        <v>SG0082193061CW</v>
      </c>
      <c r="D21" s="1">
        <v>12</v>
      </c>
      <c r="E21" s="1">
        <v>42.589399999999998</v>
      </c>
      <c r="F21" s="3">
        <f>Tabla1[[#This Row],[CANTIDAD]]*Tabla1[[#This Row],[COSTO UNITARIO]]</f>
        <v>511.07279999999997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" spans="1:7" x14ac:dyDescent="0.25">
      <c r="A22" s="1">
        <v>113417</v>
      </c>
      <c r="B22" s="1" t="str">
        <f>VLOOKUP(Tabla1[[#This Row],[SKU]],[1]CARGAR!$B$7:$D$2282,2,0)</f>
        <v>BRAZO DUCHA VERTICAL CUADRADO 12CM</v>
      </c>
      <c r="C22" t="str">
        <f>VLOOKUP(A22,[1]CARGAR!$B$7:$D$2282,3,0)</f>
        <v>SG0080873061CW</v>
      </c>
      <c r="D22" s="1">
        <v>96</v>
      </c>
      <c r="E22" s="1">
        <v>16.2805</v>
      </c>
      <c r="F22" s="3">
        <f>Tabla1[[#This Row],[CANTIDAD]]*Tabla1[[#This Row],[COSTO UNITARIO]]</f>
        <v>1562.9279999999999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" spans="1:7" x14ac:dyDescent="0.25">
      <c r="A23" s="1">
        <v>113557</v>
      </c>
      <c r="B23" s="1" t="str">
        <f>VLOOKUP(Tabla1[[#This Row],[SKU]],[1]CARGAR!$B$7:$D$2282,2,0)</f>
        <v>REGADERA REDONDA ABS 25CM BRIGGS</v>
      </c>
      <c r="C23" t="str">
        <f>VLOOKUP(A23,[1]CARGAR!$B$7:$D$2282,3,0)</f>
        <v>SG0086533061CW</v>
      </c>
      <c r="D23" s="1">
        <v>20</v>
      </c>
      <c r="E23" s="1">
        <v>29.864100000000001</v>
      </c>
      <c r="F23" s="3">
        <f>Tabla1[[#This Row],[CANTIDAD]]*Tabla1[[#This Row],[COSTO UNITARIO]]</f>
        <v>597.28200000000004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" spans="1:7" x14ac:dyDescent="0.25">
      <c r="A24" s="1">
        <v>114000</v>
      </c>
      <c r="B24" s="1" t="str">
        <f>VLOOKUP(Tabla1[[#This Row],[SKU]],[1]CARGAR!$B$7:$D$2282,2,0)</f>
        <v>TINA CRETA BLANCO 1.70X0.70 S/D BRIGGS</v>
      </c>
      <c r="C24" t="str">
        <f>VLOOKUP(A24,[1]CARGAR!$B$7:$D$2282,3,0)</f>
        <v>SB0050791301M3</v>
      </c>
      <c r="D24" s="1">
        <v>8</v>
      </c>
      <c r="E24" s="1">
        <v>234.26750000000001</v>
      </c>
      <c r="F24" s="3">
        <f>Tabla1[[#This Row],[CANTIDAD]]*Tabla1[[#This Row],[COSTO UNITARIO]]</f>
        <v>1874.14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5" spans="1:7" x14ac:dyDescent="0.25">
      <c r="A25" s="1">
        <v>114002</v>
      </c>
      <c r="B25" s="1" t="str">
        <f>VLOOKUP(Tabla1[[#This Row],[SKU]],[1]CARGAR!$B$7:$D$2282,2,0)</f>
        <v>TINA CRETA BLANCA 150X70 S/D BRIGGS</v>
      </c>
      <c r="C25" t="str">
        <f>VLOOKUP(A25,[1]CARGAR!$B$7:$D$2282,3,0)</f>
        <v>SB0050781301M3</v>
      </c>
      <c r="D25" s="1">
        <v>3</v>
      </c>
      <c r="E25" s="1">
        <v>214.251</v>
      </c>
      <c r="F25" s="3">
        <f>Tabla1[[#This Row],[CANTIDAD]]*Tabla1[[#This Row],[COSTO UNITARIO]]</f>
        <v>642.75300000000004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6" spans="1:7" x14ac:dyDescent="0.25">
      <c r="A26" s="1">
        <v>114324</v>
      </c>
      <c r="B26" s="1" t="str">
        <f>VLOOKUP(Tabla1[[#This Row],[SKU]],[1]CARGAR!$B$7:$D$2282,2,0)</f>
        <v>TINA HIERRO 1.5 BLANCA S/DESAG EDESA</v>
      </c>
      <c r="C26" t="str">
        <f>VLOOKUP(A26,[1]CARGAR!$B$7:$D$2282,3,0)</f>
        <v>SBD045161301M3</v>
      </c>
      <c r="D26" s="1">
        <v>10</v>
      </c>
      <c r="E26" s="1">
        <v>118.0998</v>
      </c>
      <c r="F26" s="3">
        <f>Tabla1[[#This Row],[CANTIDAD]]*Tabla1[[#This Row],[COSTO UNITARIO]]</f>
        <v>1180.998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7" spans="1:7" x14ac:dyDescent="0.25">
      <c r="A27" s="1">
        <v>114405</v>
      </c>
      <c r="B27" s="1" t="str">
        <f>VLOOKUP(Tabla1[[#This Row],[SKU]],[1]CARGAR!$B$7:$D$2282,2,0)</f>
        <v>REGADERA REDONDA ABS 20CM BRIGGS</v>
      </c>
      <c r="C27" t="str">
        <f>VLOOKUP(A27,[1]CARGAR!$B$7:$D$2282,3,0)</f>
        <v>SG0086543061CW</v>
      </c>
      <c r="D27" s="1">
        <v>20</v>
      </c>
      <c r="E27" s="1">
        <v>22.5989</v>
      </c>
      <c r="F27" s="3">
        <f>Tabla1[[#This Row],[CANTIDAD]]*Tabla1[[#This Row],[COSTO UNITARIO]]</f>
        <v>451.97800000000001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" spans="1:7" x14ac:dyDescent="0.25">
      <c r="A28" s="1">
        <v>114421</v>
      </c>
      <c r="B28" s="1" t="str">
        <f>VLOOKUP(Tabla1[[#This Row],[SKU]],[1]CARGAR!$B$7:$D$2282,2,0)</f>
        <v>TINA HIERRO 1.7 BLANCA S/DESAG EDESA</v>
      </c>
      <c r="C28" t="str">
        <f>VLOOKUP(A28,[1]CARGAR!$B$7:$D$2282,3,0)</f>
        <v>SBD045181301M3</v>
      </c>
      <c r="D28" s="1">
        <v>3</v>
      </c>
      <c r="E28" s="1">
        <v>135.26939999999999</v>
      </c>
      <c r="F28" s="3">
        <f>Tabla1[[#This Row],[CANTIDAD]]*Tabla1[[#This Row],[COSTO UNITARIO]]</f>
        <v>405.80819999999994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9" spans="1:7" x14ac:dyDescent="0.25">
      <c r="A29" s="1">
        <v>114507</v>
      </c>
      <c r="B29" s="1" t="str">
        <f>VLOOKUP(Tabla1[[#This Row],[SKU]],[1]CARGAR!$B$7:$D$2282,2,0)</f>
        <v>Regadera Slim cuadrada negra 20 cm</v>
      </c>
      <c r="C29" t="str">
        <f>VLOOKUP(A29,[1]CARGAR!$B$7:$D$2282,3,0)</f>
        <v>SG0089090161CW</v>
      </c>
      <c r="D29" s="1">
        <v>30</v>
      </c>
      <c r="E29" s="1">
        <v>37.600299999999997</v>
      </c>
      <c r="F29" s="3">
        <f>Tabla1[[#This Row],[CANTIDAD]]*Tabla1[[#This Row],[COSTO UNITARIO]]</f>
        <v>1128.009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0" spans="1:7" x14ac:dyDescent="0.25">
      <c r="A30" s="1">
        <v>114540</v>
      </c>
      <c r="B30" s="1" t="str">
        <f>VLOOKUP(Tabla1[[#This Row],[SKU]],[1]CARGAR!$B$7:$D$2282,2,0)</f>
        <v>Brazo de ducha cuadrado negro 40 cm</v>
      </c>
      <c r="C30" t="str">
        <f>VLOOKUP(A30,[1]CARGAR!$B$7:$D$2282,3,0)</f>
        <v>SG0089060161CW</v>
      </c>
      <c r="D30" s="1">
        <v>50</v>
      </c>
      <c r="E30" s="1">
        <v>23.251100000000001</v>
      </c>
      <c r="F30" s="3">
        <f>Tabla1[[#This Row],[CANTIDAD]]*Tabla1[[#This Row],[COSTO UNITARIO]]</f>
        <v>1162.5550000000001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1" spans="1:7" x14ac:dyDescent="0.25">
      <c r="A31" s="1">
        <v>114693</v>
      </c>
      <c r="B31" s="1" t="str">
        <f>VLOOKUP(Tabla1[[#This Row],[SKU]],[1]CARGAR!$B$7:$D$2282,2,0)</f>
        <v>ASIENTO DE DUCHA AEREO</v>
      </c>
      <c r="C31" t="str">
        <f>VLOOKUP(A31,[1]CARGAR!$B$7:$D$2282,3,0)</f>
        <v>SC0026853061CW</v>
      </c>
      <c r="D31" s="1">
        <v>5</v>
      </c>
      <c r="E31" s="1">
        <v>123.2668</v>
      </c>
      <c r="F31" s="3">
        <f>Tabla1[[#This Row],[CANTIDAD]]*Tabla1[[#This Row],[COSTO UNITARIO]]</f>
        <v>616.33400000000006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>
        <v>115088</v>
      </c>
      <c r="B32" s="1" t="str">
        <f>VLOOKUP(Tabla1[[#This Row],[SKU]],[1]CARGAR!$B$7:$D$2282,2,0)</f>
        <v>MONOMANDO COCINA BELA BRIGSS</v>
      </c>
      <c r="C32" t="str">
        <f>VLOOKUP(A32,[1]CARGAR!$B$7:$D$2282,3,0)</f>
        <v>SG0082063061CW</v>
      </c>
      <c r="D32" s="1">
        <v>12</v>
      </c>
      <c r="E32" s="1">
        <v>64.52</v>
      </c>
      <c r="F32" s="3">
        <f>Tabla1[[#This Row],[CANTIDAD]]*Tabla1[[#This Row],[COSTO UNITARIO]]</f>
        <v>774.24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" spans="1:7" x14ac:dyDescent="0.25">
      <c r="A33" s="1">
        <v>115096</v>
      </c>
      <c r="B33" s="1" t="str">
        <f>VLOOKUP(Tabla1[[#This Row],[SKU]],[1]CARGAR!$B$7:$D$2282,2,0)</f>
        <v>MONOMANDO COCINA ESTANDAR BELA BRIGGS</v>
      </c>
      <c r="C33" t="str">
        <f>VLOOKUP(A33,[1]CARGAR!$B$7:$D$2282,3,0)</f>
        <v>SG0087083061CW</v>
      </c>
      <c r="D33" s="1">
        <v>30</v>
      </c>
      <c r="E33" s="1">
        <v>45.47</v>
      </c>
      <c r="F33" s="3">
        <f>Tabla1[[#This Row],[CANTIDAD]]*Tabla1[[#This Row],[COSTO UNITARIO]]</f>
        <v>1364.1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" spans="1:7" x14ac:dyDescent="0.25">
      <c r="A34" s="1">
        <v>115097</v>
      </c>
      <c r="B34" s="1" t="str">
        <f>VLOOKUP(Tabla1[[#This Row],[SKU]],[1]CARGAR!$B$7:$D$2282,2,0)</f>
        <v>Scarlet Monomando Cocina Pull Out Negro</v>
      </c>
      <c r="C34" t="str">
        <f>VLOOKUP(A34,[1]CARGAR!$B$7:$D$2282,3,0)</f>
        <v>SG0089140161CW</v>
      </c>
      <c r="D34" s="1">
        <v>30</v>
      </c>
      <c r="E34" s="1">
        <v>77.184200000000004</v>
      </c>
      <c r="F34" s="3">
        <f>Tabla1[[#This Row],[CANTIDAD]]*Tabla1[[#This Row],[COSTO UNITARIO]]</f>
        <v>2315.5260000000003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" spans="1:7" x14ac:dyDescent="0.25">
      <c r="A35" s="1">
        <v>115118</v>
      </c>
      <c r="B35" s="1" t="str">
        <f>VLOOKUP(Tabla1[[#This Row],[SKU]],[1]CARGAR!$B$7:$D$2282,2,0)</f>
        <v>MONOMANDO COCINA PULL OUT BEL BRIGGS</v>
      </c>
      <c r="C35" t="str">
        <f>VLOOKUP(A35,[1]CARGAR!$B$7:$D$2282,3,0)</f>
        <v>SG0087093061CW</v>
      </c>
      <c r="D35" s="1">
        <v>8</v>
      </c>
      <c r="E35" s="1">
        <v>112.812</v>
      </c>
      <c r="F35" s="3">
        <f>Tabla1[[#This Row],[CANTIDAD]]*Tabla1[[#This Row],[COSTO UNITARIO]]</f>
        <v>902.49599999999998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6" spans="1:7" x14ac:dyDescent="0.25">
      <c r="A36" s="1">
        <v>115126</v>
      </c>
      <c r="B36" s="1" t="str">
        <f>VLOOKUP(Tabla1[[#This Row],[SKU]],[1]CARGAR!$B$7:$D$2282,2,0)</f>
        <v>MONOMANDO LAV. BELA BRIGGS</v>
      </c>
      <c r="C36" t="str">
        <f>VLOOKUP(A36,[1]CARGAR!$B$7:$D$2282,3,0)</f>
        <v>SG0082013061CW</v>
      </c>
      <c r="D36" s="1">
        <v>24</v>
      </c>
      <c r="E36" s="1">
        <v>67.816999999999993</v>
      </c>
      <c r="F36" s="3">
        <f>Tabla1[[#This Row],[CANTIDAD]]*Tabla1[[#This Row],[COSTO UNITARIO]]</f>
        <v>1627.6079999999997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7" spans="1:7" x14ac:dyDescent="0.25">
      <c r="A37" s="1">
        <v>115142</v>
      </c>
      <c r="B37" s="1" t="str">
        <f>VLOOKUP(Tabla1[[#This Row],[SKU]],[1]CARGAR!$B$7:$D$2282,2,0)</f>
        <v>MONOMANDO ALTO LAV. BELA BRIGGS</v>
      </c>
      <c r="C37" t="str">
        <f>VLOOKUP(A37,[1]CARGAR!$B$7:$D$2282,3,0)</f>
        <v>SG0082023061CW</v>
      </c>
      <c r="D37" s="1">
        <v>12</v>
      </c>
      <c r="E37" s="1">
        <v>97.799899999999994</v>
      </c>
      <c r="F37" s="3">
        <f>Tabla1[[#This Row],[CANTIDAD]]*Tabla1[[#This Row],[COSTO UNITARIO]]</f>
        <v>1173.5988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8" spans="1:7" x14ac:dyDescent="0.25">
      <c r="A38" s="1">
        <v>115509</v>
      </c>
      <c r="B38" s="1" t="str">
        <f>VLOOKUP(Tabla1[[#This Row],[SKU]],[1]CARGAR!$B$7:$D$2282,2,0)</f>
        <v>ASIENTO ACOLCHADO STANDAR BLANCO</v>
      </c>
      <c r="C38" t="str">
        <f>VLOOKUP(A38,[1]CARGAR!$B$7:$D$2282,3,0)</f>
        <v>SP0096581301BL</v>
      </c>
      <c r="D38" s="1">
        <v>90</v>
      </c>
      <c r="E38" s="1">
        <v>9.7509999999999994</v>
      </c>
      <c r="F38" s="3">
        <f>Tabla1[[#This Row],[CANTIDAD]]*Tabla1[[#This Row],[COSTO UNITARIO]]</f>
        <v>877.58999999999992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9" spans="1:7" x14ac:dyDescent="0.25">
      <c r="A39" s="1">
        <v>115595</v>
      </c>
      <c r="B39" s="1" t="str">
        <f>VLOOKUP(Tabla1[[#This Row],[SKU]],[1]CARGAR!$B$7:$D$2282,2,0)</f>
        <v>ASIENTO STATUS ALARGADO BONE EDESA</v>
      </c>
      <c r="C39" t="str">
        <f>VLOOKUP(A39,[1]CARGAR!$B$7:$D$2282,3,0)</f>
        <v>SP0095097331CG</v>
      </c>
      <c r="D39" s="1">
        <v>35</v>
      </c>
      <c r="E39" s="1">
        <v>12.0344</v>
      </c>
      <c r="F39" s="3">
        <f>Tabla1[[#This Row],[CANTIDAD]]*Tabla1[[#This Row],[COSTO UNITARIO]]</f>
        <v>421.20400000000001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0" spans="1:7" x14ac:dyDescent="0.25">
      <c r="A40" s="1">
        <v>115598</v>
      </c>
      <c r="B40" s="1" t="str">
        <f>VLOOKUP(Tabla1[[#This Row],[SKU]],[1]CARGAR!$B$7:$D$2282,2,0)</f>
        <v>STATUS PREMIUN REDONDO BONE</v>
      </c>
      <c r="C40" t="str">
        <f>VLOOKUP(A40,[1]CARGAR!$B$7:$D$2282,3,0)</f>
        <v>SP0095087331CG</v>
      </c>
      <c r="D40" s="1">
        <v>25</v>
      </c>
      <c r="E40" s="1">
        <v>14.151199999999999</v>
      </c>
      <c r="F40" s="3">
        <f>Tabla1[[#This Row],[CANTIDAD]]*Tabla1[[#This Row],[COSTO UNITARIO]]</f>
        <v>353.78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1" spans="1:7" x14ac:dyDescent="0.25">
      <c r="A41" s="1">
        <v>115738</v>
      </c>
      <c r="B41" s="1" t="str">
        <f>VLOOKUP(Tabla1[[#This Row],[SKU]],[1]CARGAR!$B$7:$D$2282,2,0)</f>
        <v>ASIENTO ACOLCHONADO NINOS</v>
      </c>
      <c r="C41" t="str">
        <f>VLOOKUP(A41,[1]CARGAR!$B$7:$D$2282,3,0)</f>
        <v>SP0096600001BL</v>
      </c>
      <c r="D41" s="1">
        <v>20</v>
      </c>
      <c r="E41" s="1">
        <v>4.4394</v>
      </c>
      <c r="F41" s="3">
        <f>Tabla1[[#This Row],[CANTIDAD]]*Tabla1[[#This Row],[COSTO UNITARIO]]</f>
        <v>88.787999999999997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2" spans="1:7" x14ac:dyDescent="0.25">
      <c r="A42" s="1">
        <v>115961</v>
      </c>
      <c r="B42" s="1" t="str">
        <f>VLOOKUP(Tabla1[[#This Row],[SKU]],[1]CARGAR!$B$7:$D$2282,2,0)</f>
        <v>Asiento Aragon Redondo Bone</v>
      </c>
      <c r="C42" t="str">
        <f>VLOOKUP(A42,[1]CARGAR!$B$7:$D$2282,3,0)</f>
        <v>SP0098027331CG</v>
      </c>
      <c r="D42" s="1">
        <v>63</v>
      </c>
      <c r="E42" s="1">
        <v>5.4291999999999998</v>
      </c>
      <c r="F42" s="3">
        <f>Tabla1[[#This Row],[CANTIDAD]]*Tabla1[[#This Row],[COSTO UNITARIO]]</f>
        <v>342.03960000000001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3" spans="1:7" x14ac:dyDescent="0.25">
      <c r="A43" s="1">
        <v>115962</v>
      </c>
      <c r="B43" s="1" t="str">
        <f>VLOOKUP(Tabla1[[#This Row],[SKU]],[1]CARGAR!$B$7:$D$2282,2,0)</f>
        <v>Asiento Aragon Redondo Negro</v>
      </c>
      <c r="C43" t="str">
        <f>VLOOKUP(A43,[1]CARGAR!$B$7:$D$2282,3,0)</f>
        <v>SP0098020161CG</v>
      </c>
      <c r="D43" s="1">
        <v>14</v>
      </c>
      <c r="E43" s="1">
        <v>5.4306999999999999</v>
      </c>
      <c r="F43" s="3">
        <f>Tabla1[[#This Row],[CANTIDAD]]*Tabla1[[#This Row],[COSTO UNITARIO]]</f>
        <v>76.029799999999994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4" spans="1:7" x14ac:dyDescent="0.25">
      <c r="A44" s="1">
        <v>115968</v>
      </c>
      <c r="B44" s="1" t="str">
        <f>VLOOKUP(Tabla1[[#This Row],[SKU]],[1]CARGAR!$B$7:$D$2282,2,0)</f>
        <v>Asiento Aragon Redondo Visón</v>
      </c>
      <c r="C44" t="str">
        <f>VLOOKUP(A44,[1]CARGAR!$B$7:$D$2282,3,0)</f>
        <v>SP0098020731CG</v>
      </c>
      <c r="D44" s="1">
        <v>35</v>
      </c>
      <c r="E44" s="1">
        <v>5.4306000000000001</v>
      </c>
      <c r="F44" s="3">
        <f>Tabla1[[#This Row],[CANTIDAD]]*Tabla1[[#This Row],[COSTO UNITARIO]]</f>
        <v>190.071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5" spans="1:7" x14ac:dyDescent="0.25">
      <c r="A45" s="1">
        <v>115969</v>
      </c>
      <c r="B45" s="1" t="str">
        <f>VLOOKUP(Tabla1[[#This Row],[SKU]],[1]CARGAR!$B$7:$D$2282,2,0)</f>
        <v>Asiento Aragon Redondo Navy Blue</v>
      </c>
      <c r="C45" t="str">
        <f>VLOOKUP(A45,[1]CARGAR!$B$7:$D$2282,3,0)</f>
        <v>SP0098028501CG</v>
      </c>
      <c r="D45" s="1">
        <v>35</v>
      </c>
      <c r="E45" s="1">
        <v>5.4297000000000004</v>
      </c>
      <c r="F45" s="3">
        <f>Tabla1[[#This Row],[CANTIDAD]]*Tabla1[[#This Row],[COSTO UNITARIO]]</f>
        <v>190.0395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6" spans="1:7" x14ac:dyDescent="0.25">
      <c r="A46" s="1">
        <v>116654</v>
      </c>
      <c r="B46" s="1" t="str">
        <f>VLOOKUP(Tabla1[[#This Row],[SKU]],[1]CARGAR!$B$7:$D$2282,2,0)</f>
        <v>LAV. FIORE BLANCO BRIGGS</v>
      </c>
      <c r="C46" t="str">
        <f>VLOOKUP(A46,[1]CARGAR!$B$7:$D$2282,3,0)</f>
        <v>SSY069351301CB</v>
      </c>
      <c r="D46" s="1">
        <v>10</v>
      </c>
      <c r="E46" s="1">
        <v>70.413300000000007</v>
      </c>
      <c r="F46" s="3">
        <f>Tabla1[[#This Row],[CANTIDAD]]*Tabla1[[#This Row],[COSTO UNITARIO]]</f>
        <v>704.13300000000004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7" spans="1:7" x14ac:dyDescent="0.25">
      <c r="A47" s="1">
        <v>116697</v>
      </c>
      <c r="B47" s="1" t="str">
        <f>VLOOKUP(Tabla1[[#This Row],[SKU]],[1]CARGAR!$B$7:$D$2282,2,0)</f>
        <v>MALIBU</v>
      </c>
      <c r="C47" t="str">
        <f>VLOOKUP(A47,[1]CARGAR!$B$7:$D$2282,3,0)</f>
        <v>SS0056861301CE</v>
      </c>
      <c r="D47" s="1">
        <v>10</v>
      </c>
      <c r="E47" s="1">
        <v>44.060299999999998</v>
      </c>
      <c r="F47" s="3">
        <f>Tabla1[[#This Row],[CANTIDAD]]*Tabla1[[#This Row],[COSTO UNITARIO]]</f>
        <v>440.60299999999995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8" spans="1:7" x14ac:dyDescent="0.25">
      <c r="A48" s="1">
        <v>116770</v>
      </c>
      <c r="B48" s="1" t="str">
        <f>VLOOKUP(Tabla1[[#This Row],[SKU]],[1]CARGAR!$B$7:$D$2282,2,0)</f>
        <v>LAV SQUARE SLIM BLANCO C/DESAG EDESA</v>
      </c>
      <c r="C48" t="str">
        <f>VLOOKUP(A48,[1]CARGAR!$B$7:$D$2282,3,0)</f>
        <v>SSY068951301CE</v>
      </c>
      <c r="D48" s="1">
        <v>10</v>
      </c>
      <c r="E48" s="1">
        <v>58.907600000000002</v>
      </c>
      <c r="F48" s="3">
        <f>Tabla1[[#This Row],[CANTIDAD]]*Tabla1[[#This Row],[COSTO UNITARIO]]</f>
        <v>589.07600000000002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9" spans="1:7" x14ac:dyDescent="0.25">
      <c r="A49" s="1">
        <v>116771</v>
      </c>
      <c r="B49" s="1" t="str">
        <f>VLOOKUP(Tabla1[[#This Row],[SKU]],[1]CARGAR!$B$7:$D$2282,2,0)</f>
        <v>LAV OVAL SLIM BLANCO C/DESG EDESA</v>
      </c>
      <c r="C49" t="str">
        <f>VLOOKUP(A49,[1]CARGAR!$B$7:$D$2282,3,0)</f>
        <v>SSY068971301CE</v>
      </c>
      <c r="D49" s="1">
        <v>30</v>
      </c>
      <c r="E49" s="1">
        <v>42.334200000000003</v>
      </c>
      <c r="F49" s="3">
        <f>Tabla1[[#This Row],[CANTIDAD]]*Tabla1[[#This Row],[COSTO UNITARIO]]</f>
        <v>1270.0260000000001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0" spans="1:7" x14ac:dyDescent="0.25">
      <c r="A50" s="1">
        <v>117218</v>
      </c>
      <c r="B50" s="1" t="str">
        <f>VLOOKUP(Tabla1[[#This Row],[SKU]],[1]CARGAR!$B$7:$D$2282,2,0)</f>
        <v>LAV OAKBROOK BLANCO</v>
      </c>
      <c r="C50" t="str">
        <f>VLOOKUP(A50,[1]CARGAR!$B$7:$D$2282,3,0)</f>
        <v>CS0065901301CW</v>
      </c>
      <c r="D50" s="1">
        <v>24</v>
      </c>
      <c r="E50" s="1">
        <v>25.47</v>
      </c>
      <c r="F50" s="3">
        <f>Tabla1[[#This Row],[CANTIDAD]]*Tabla1[[#This Row],[COSTO UNITARIO]]</f>
        <v>611.28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1" spans="1:7" x14ac:dyDescent="0.25">
      <c r="A51" s="1">
        <v>117500</v>
      </c>
      <c r="B51" s="1" t="str">
        <f>VLOOKUP(Tabla1[[#This Row],[SKU]],[1]CARGAR!$B$7:$D$2282,2,0)</f>
        <v>LAV ANDRES BLANCO S/PEDESTAL</v>
      </c>
      <c r="C51" t="str">
        <f>VLOOKUP(A51,[1]CARGAR!$B$7:$D$2282,3,0)</f>
        <v>CS0055611301CE</v>
      </c>
      <c r="D51" s="1">
        <v>24</v>
      </c>
      <c r="E51" s="1">
        <v>8.9465000000000003</v>
      </c>
      <c r="F51" s="3">
        <f>Tabla1[[#This Row],[CANTIDAD]]*Tabla1[[#This Row],[COSTO UNITARIO]]</f>
        <v>214.71600000000001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2" spans="1:7" x14ac:dyDescent="0.25">
      <c r="A52" s="1">
        <v>117505</v>
      </c>
      <c r="B52" s="1" t="str">
        <f>VLOOKUP(Tabla1[[#This Row],[SKU]],[1]CARGAR!$B$7:$D$2282,2,0)</f>
        <v>LAV ANDES BLANCO C/PEDESTAL</v>
      </c>
      <c r="C52" t="str">
        <f>VLOOKUP(A52,[1]CARGAR!$B$7:$D$2282,3,0)</f>
        <v>JS0055611301CE</v>
      </c>
      <c r="D52" s="1">
        <v>72</v>
      </c>
      <c r="E52" s="1">
        <v>18.8535</v>
      </c>
      <c r="F52" s="3">
        <f>Tabla1[[#This Row],[CANTIDAD]]*Tabla1[[#This Row],[COSTO UNITARIO]]</f>
        <v>1357.452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3" spans="1:7" x14ac:dyDescent="0.25">
      <c r="A53" s="1">
        <v>117854</v>
      </c>
      <c r="B53" s="1" t="str">
        <f>VLOOKUP(Tabla1[[#This Row],[SKU]],[1]CARGAR!$B$7:$D$2282,2,0)</f>
        <v>LAV POMPANO C/P 4" BLANCO EDESA.</v>
      </c>
      <c r="C53" t="str">
        <f>VLOOKUP(A53,[1]CARGAR!$B$7:$D$2282,3,0)</f>
        <v>JSP066261301CE</v>
      </c>
      <c r="D53" s="1">
        <v>24</v>
      </c>
      <c r="E53" s="1">
        <v>32.534100000000002</v>
      </c>
      <c r="F53" s="3">
        <f>Tabla1[[#This Row],[CANTIDAD]]*Tabla1[[#This Row],[COSTO UNITARIO]]</f>
        <v>780.81840000000011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4" spans="1:7" x14ac:dyDescent="0.25">
      <c r="A54" s="1">
        <v>117990</v>
      </c>
      <c r="B54" s="1" t="str">
        <f>VLOOKUP(Tabla1[[#This Row],[SKU]],[1]CARGAR!$B$7:$D$2282,2,0)</f>
        <v>LAV ARIA RECTANGULAR BLANCO C/DESAG EDESA</v>
      </c>
      <c r="C54" t="str">
        <f>VLOOKUP(A54,[1]CARGAR!$B$7:$D$2282,3,0)</f>
        <v>SSY068311301CB</v>
      </c>
      <c r="D54" s="1">
        <v>10</v>
      </c>
      <c r="E54" s="1">
        <v>60.927399999999999</v>
      </c>
      <c r="F54" s="3">
        <f>Tabla1[[#This Row],[CANTIDAD]]*Tabla1[[#This Row],[COSTO UNITARIO]]</f>
        <v>609.274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5" spans="1:7" x14ac:dyDescent="0.25">
      <c r="A55" s="1">
        <v>117991</v>
      </c>
      <c r="B55" s="1" t="str">
        <f>VLOOKUP(Tabla1[[#This Row],[SKU]],[1]CARGAR!$B$7:$D$2282,2,0)</f>
        <v>LAV ARIA RECTANGULAR MURO BLANCO C/DESAGEDESA</v>
      </c>
      <c r="C55" t="str">
        <f>VLOOKUP(A55,[1]CARGAR!$B$7:$D$2282,3,0)</f>
        <v>SSY068321301CB</v>
      </c>
      <c r="D55" s="1">
        <v>10</v>
      </c>
      <c r="E55" s="1">
        <v>60.927399999999999</v>
      </c>
      <c r="F55" s="3">
        <f>Tabla1[[#This Row],[CANTIDAD]]*Tabla1[[#This Row],[COSTO UNITARIO]]</f>
        <v>609.274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6" spans="1:7" x14ac:dyDescent="0.25">
      <c r="A56" s="1">
        <v>117992</v>
      </c>
      <c r="B56" s="1" t="str">
        <f>VLOOKUP(Tabla1[[#This Row],[SKU]],[1]CARGAR!$B$7:$D$2282,2,0)</f>
        <v>LAV ARIA MEDIUM BLANCO C/DESAG EDESA</v>
      </c>
      <c r="C56" t="str">
        <f>VLOOKUP(A56,[1]CARGAR!$B$7:$D$2282,3,0)</f>
        <v>SSY068281301CB</v>
      </c>
      <c r="D56" s="1">
        <v>10</v>
      </c>
      <c r="E56" s="1">
        <v>56.0015</v>
      </c>
      <c r="F56" s="3">
        <f>Tabla1[[#This Row],[CANTIDAD]]*Tabla1[[#This Row],[COSTO UNITARIO]]</f>
        <v>560.01499999999999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7" spans="1:7" x14ac:dyDescent="0.25">
      <c r="A57" s="1">
        <v>118000</v>
      </c>
      <c r="B57" s="1" t="str">
        <f>VLOOKUP(Tabla1[[#This Row],[SKU]],[1]CARGAR!$B$7:$D$2282,2,0)</f>
        <v>LAV OASIS SLIM BLANCO  EDESA</v>
      </c>
      <c r="C57" t="str">
        <f>VLOOKUP(A57,[1]CARGAR!$B$7:$D$2282,3,0)</f>
        <v>SS0050271301CE</v>
      </c>
      <c r="D57" s="1">
        <v>20</v>
      </c>
      <c r="E57" s="1">
        <v>38.409700000000001</v>
      </c>
      <c r="F57" s="3">
        <f>Tabla1[[#This Row],[CANTIDAD]]*Tabla1[[#This Row],[COSTO UNITARIO]]</f>
        <v>768.19399999999996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8" spans="1:7" x14ac:dyDescent="0.25">
      <c r="A58" s="1">
        <v>118004</v>
      </c>
      <c r="B58" s="1" t="str">
        <f>VLOOKUP(Tabla1[[#This Row],[SKU]],[1]CARGAR!$B$7:$D$2282,2,0)</f>
        <v>LAV FAENZA SLIM BLANCO C/DESAG EDESA</v>
      </c>
      <c r="C58" t="str">
        <f>VLOOKUP(A58,[1]CARGAR!$B$7:$D$2282,3,0)</f>
        <v>SSY068921301CE</v>
      </c>
      <c r="D58" s="1">
        <v>20</v>
      </c>
      <c r="E58" s="1">
        <v>44.353000000000002</v>
      </c>
      <c r="F58" s="3">
        <f>Tabla1[[#This Row],[CANTIDAD]]*Tabla1[[#This Row],[COSTO UNITARIO]]</f>
        <v>887.06000000000006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9" spans="1:7" x14ac:dyDescent="0.25">
      <c r="A59" s="1">
        <v>118273</v>
      </c>
      <c r="B59" s="1" t="str">
        <f>VLOOKUP(Tabla1[[#This Row],[SKU]],[1]CARGAR!$B$7:$D$2282,2,0)</f>
        <v>LAV CHELSEA C/P BLANCO EDESA</v>
      </c>
      <c r="C59" t="str">
        <f>VLOOKUP(A59,[1]CARGAR!$B$7:$D$2282,3,0)</f>
        <v>JS0057201301CE</v>
      </c>
      <c r="D59" s="1">
        <v>24</v>
      </c>
      <c r="E59" s="1">
        <v>24.123100000000001</v>
      </c>
      <c r="F59" s="3">
        <f>Tabla1[[#This Row],[CANTIDAD]]*Tabla1[[#This Row],[COSTO UNITARIO]]</f>
        <v>578.95440000000008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0" spans="1:7" x14ac:dyDescent="0.25">
      <c r="A60" s="1">
        <v>118281</v>
      </c>
      <c r="B60" s="1" t="str">
        <f>VLOOKUP(Tabla1[[#This Row],[SKU]],[1]CARGAR!$B$7:$D$2282,2,0)</f>
        <v>LAV CHELSEA C/P AZUL GALAXIE</v>
      </c>
      <c r="C60" t="str">
        <f>VLOOKUP(A60,[1]CARGAR!$B$7:$D$2282,3,0)</f>
        <v>JS0057200171CE</v>
      </c>
      <c r="D60" s="1">
        <v>24</v>
      </c>
      <c r="E60" s="1">
        <v>25.3293</v>
      </c>
      <c r="F60" s="3">
        <f>Tabla1[[#This Row],[CANTIDAD]]*Tabla1[[#This Row],[COSTO UNITARIO]]</f>
        <v>607.90319999999997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1" spans="1:7" x14ac:dyDescent="0.25">
      <c r="A61" s="1">
        <v>118362</v>
      </c>
      <c r="B61" s="1" t="str">
        <f>VLOOKUP(Tabla1[[#This Row],[SKU]],[1]CARGAR!$B$7:$D$2282,2,0)</f>
        <v>LAV SHELBY 1LL CELESTE</v>
      </c>
      <c r="C61" t="str">
        <f>VLOOKUP(A61,[1]CARGAR!$B$7:$D$2282,3,0)</f>
        <v>CS0057107221CE</v>
      </c>
      <c r="D61" s="1">
        <v>24</v>
      </c>
      <c r="E61" s="1">
        <v>9.57</v>
      </c>
      <c r="F61" s="3">
        <f>Tabla1[[#This Row],[CANTIDAD]]*Tabla1[[#This Row],[COSTO UNITARIO]]</f>
        <v>229.68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2" spans="1:7" x14ac:dyDescent="0.25">
      <c r="A62" s="1">
        <v>118370</v>
      </c>
      <c r="B62" s="1" t="str">
        <f>VLOOKUP(Tabla1[[#This Row],[SKU]],[1]CARGAR!$B$7:$D$2282,2,0)</f>
        <v>LAV SHELBY 1LL BONE EDESA</v>
      </c>
      <c r="C62" t="str">
        <f>VLOOKUP(A62,[1]CARGAR!$B$7:$D$2282,3,0)</f>
        <v>CS0057107331CE</v>
      </c>
      <c r="D62" s="1">
        <v>24</v>
      </c>
      <c r="E62" s="1">
        <v>9.57</v>
      </c>
      <c r="F62" s="3">
        <f>Tabla1[[#This Row],[CANTIDAD]]*Tabla1[[#This Row],[COSTO UNITARIO]]</f>
        <v>229.68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3" spans="1:7" x14ac:dyDescent="0.25">
      <c r="A63" s="1">
        <v>118389</v>
      </c>
      <c r="B63" s="1" t="str">
        <f>VLOOKUP(Tabla1[[#This Row],[SKU]],[1]CARGAR!$B$7:$D$2282,2,0)</f>
        <v>LAV SHELBY C/PEDESTAL BLANCO EDESA</v>
      </c>
      <c r="C63" t="str">
        <f>VLOOKUP(A63,[1]CARGAR!$B$7:$D$2282,3,0)</f>
        <v>JS0057101301CE</v>
      </c>
      <c r="D63" s="1">
        <v>24</v>
      </c>
      <c r="E63" s="1">
        <v>17.4694</v>
      </c>
      <c r="F63" s="3">
        <f>Tabla1[[#This Row],[CANTIDAD]]*Tabla1[[#This Row],[COSTO UNITARIO]]</f>
        <v>419.26560000000001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>
        <v>118419</v>
      </c>
      <c r="B64" s="1" t="str">
        <f>VLOOKUP(Tabla1[[#This Row],[SKU]],[1]CARGAR!$B$7:$D$2282,2,0)</f>
        <v>LAV SHELBY 1LL BLANCO EDESA</v>
      </c>
      <c r="C64" t="str">
        <f>VLOOKUP(A64,[1]CARGAR!$B$7:$D$2282,3,0)</f>
        <v>CS0057101301CE</v>
      </c>
      <c r="D64" s="1">
        <v>48</v>
      </c>
      <c r="E64" s="1">
        <v>9.1221999999999994</v>
      </c>
      <c r="F64" s="3">
        <f>Tabla1[[#This Row],[CANTIDAD]]*Tabla1[[#This Row],[COSTO UNITARIO]]</f>
        <v>437.86559999999997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5" spans="1:7" x14ac:dyDescent="0.25">
      <c r="A65" s="1">
        <v>118559</v>
      </c>
      <c r="B65" s="1" t="str">
        <f>VLOOKUP(Tabla1[[#This Row],[SKU]],[1]CARGAR!$B$7:$D$2282,2,0)</f>
        <v>URINARIO CURVE HEU BLANCO SPUD PLASTICO</v>
      </c>
      <c r="C65" t="str">
        <f>VLOOKUP(A65,[1]CARGAR!$B$7:$D$2282,3,0)</f>
        <v>CSP077681301CB</v>
      </c>
      <c r="D65" s="1">
        <v>10</v>
      </c>
      <c r="E65" s="1">
        <v>49.6524</v>
      </c>
      <c r="F65" s="3">
        <f>Tabla1[[#This Row],[CANTIDAD]]*Tabla1[[#This Row],[COSTO UNITARIO]]</f>
        <v>496.524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6" spans="1:7" x14ac:dyDescent="0.25">
      <c r="A66" s="1">
        <v>120063</v>
      </c>
      <c r="B66" s="1" t="str">
        <f>VLOOKUP(Tabla1[[#This Row],[SKU]],[1]CARGAR!$B$7:$D$2282,2,0)</f>
        <v>REGADERA CUADRADA TOP ABS CR 20X20CR BRIGGS</v>
      </c>
      <c r="C66" t="str">
        <f>VLOOKUP(A66,[1]CARGAR!$B$7:$D$2282,3,0)</f>
        <v>SG0086563061CW</v>
      </c>
      <c r="D66" s="1">
        <v>20</v>
      </c>
      <c r="E66" s="1">
        <v>22.406199999999998</v>
      </c>
      <c r="F66" s="3">
        <f>Tabla1[[#This Row],[CANTIDAD]]*Tabla1[[#This Row],[COSTO UNITARIO]]</f>
        <v>448.12399999999997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7" spans="1:7" x14ac:dyDescent="0.25">
      <c r="A67" s="1">
        <v>120080</v>
      </c>
      <c r="B67" s="6" t="str">
        <f>VLOOKUP(Tabla1[[#This Row],[SKU]],[1]CARGAR!$B$7:$D$2282,2,0)</f>
        <v>DUCHA D/MANO SCARLET T/TELEFONO CR EDESA</v>
      </c>
      <c r="C67" t="str">
        <f>VLOOKUP(A67,[1]CARGAR!$B$7:$D$2282,3,0)</f>
        <v>SG0072523061CW</v>
      </c>
      <c r="D67" s="1">
        <v>10</v>
      </c>
      <c r="E67" s="1">
        <v>48.045400000000001</v>
      </c>
      <c r="F67" s="3">
        <f>Tabla1[[#This Row],[CANTIDAD]]*Tabla1[[#This Row],[COSTO UNITARIO]]</f>
        <v>480.45400000000001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8" spans="1:7" x14ac:dyDescent="0.25">
      <c r="A68" s="1">
        <v>120083</v>
      </c>
      <c r="B68" s="6" t="str">
        <f>VLOOKUP(Tabla1[[#This Row],[SKU]],[1]CARGAR!$B$7:$D$2282,2,0)</f>
        <v>MEZ DUCHA LIVORNO 2 FUNC CR EDESA</v>
      </c>
      <c r="C68" t="str">
        <f>VLOOKUP(A68,[1]CARGAR!$B$7:$D$2282,3,0)</f>
        <v>SG0086953061BO</v>
      </c>
      <c r="D68" s="1">
        <v>6</v>
      </c>
      <c r="E68" s="1">
        <v>119.5496</v>
      </c>
      <c r="F68" s="3">
        <f>Tabla1[[#This Row],[CANTIDAD]]*Tabla1[[#This Row],[COSTO UNITARIO]]</f>
        <v>717.29759999999999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9" spans="1:7" x14ac:dyDescent="0.25">
      <c r="A69" s="1">
        <v>120090</v>
      </c>
      <c r="B69" s="6" t="str">
        <f>VLOOKUP(Tabla1[[#This Row],[SKU]],[1]CARGAR!$B$7:$D$2282,2,0)</f>
        <v>MEZ DUCHA SHELBY S/REGADERA</v>
      </c>
      <c r="C69" t="str">
        <f>VLOOKUP(A69,[1]CARGAR!$B$7:$D$2282,3,0)</f>
        <v>SG0090323061CE</v>
      </c>
      <c r="D69" s="1">
        <v>12</v>
      </c>
      <c r="E69" s="1">
        <v>30.943200000000001</v>
      </c>
      <c r="F69" s="3">
        <f>Tabla1[[#This Row],[CANTIDAD]]*Tabla1[[#This Row],[COSTO UNITARIO]]</f>
        <v>371.3184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0" spans="1:7" x14ac:dyDescent="0.25">
      <c r="A70" s="1">
        <v>120120</v>
      </c>
      <c r="B70" s="6" t="str">
        <f>VLOOKUP(Tabla1[[#This Row],[SKU]],[1]CARGAR!$B$7:$D$2282,2,0)</f>
        <v>PORTAROLLO GANCHO SCARLET CR</v>
      </c>
      <c r="C70" t="str">
        <f>VLOOKUP(A70,[1]CARGAR!$B$7:$D$2282,3,0)</f>
        <v>SC0088553061CW</v>
      </c>
      <c r="D70" s="1">
        <v>5</v>
      </c>
      <c r="E70" s="1">
        <v>10.0097</v>
      </c>
      <c r="F70" s="3">
        <f>Tabla1[[#This Row],[CANTIDAD]]*Tabla1[[#This Row],[COSTO UNITARIO]]</f>
        <v>50.048500000000004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71" spans="1:7" x14ac:dyDescent="0.25">
      <c r="A71" s="1">
        <v>120134</v>
      </c>
      <c r="B71" s="6" t="str">
        <f>VLOOKUP(Tabla1[[#This Row],[SKU]],[1]CARGAR!$B$7:$D$2282,2,0)</f>
        <v>PICO COCINA FLEX CROSMATIC GRIS</v>
      </c>
      <c r="C71" t="str">
        <f>VLOOKUP(A71,[1]CARGAR!$B$7:$D$2282,3,0)</f>
        <v>SG0057953061CE</v>
      </c>
      <c r="D71" s="1">
        <v>50</v>
      </c>
      <c r="E71" s="1">
        <v>20.206700000000001</v>
      </c>
      <c r="F71" s="3">
        <f>Tabla1[[#This Row],[CANTIDAD]]*Tabla1[[#This Row],[COSTO UNITARIO]]</f>
        <v>1010.335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2" spans="1:7" x14ac:dyDescent="0.25">
      <c r="A72" s="1">
        <v>120137</v>
      </c>
      <c r="B72" s="6" t="str">
        <f>VLOOKUP(Tabla1[[#This Row],[SKU]],[1]CARGAR!$B$7:$D$2282,2,0)</f>
        <v>PICO COCINA FLEX CROSMATIC BLANCO</v>
      </c>
      <c r="C72" t="str">
        <f>VLOOKUP(A72,[1]CARGAR!$B$7:$D$2282,3,0)</f>
        <v>SG0057973061CE</v>
      </c>
      <c r="D72" s="1">
        <v>50</v>
      </c>
      <c r="E72" s="1">
        <v>20.206700000000001</v>
      </c>
      <c r="F72" s="3">
        <f>Tabla1[[#This Row],[CANTIDAD]]*Tabla1[[#This Row],[COSTO UNITARIO]]</f>
        <v>1010.335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3" spans="1:7" x14ac:dyDescent="0.25">
      <c r="A73" s="1">
        <v>120144</v>
      </c>
      <c r="B73" s="6" t="str">
        <f>VLOOKUP(Tabla1[[#This Row],[SKU]],[1]CARGAR!$B$7:$D$2282,2,0)</f>
        <v>MONOMANDO COCINA CORVUS</v>
      </c>
      <c r="C73" t="str">
        <f>VLOOKUP(A73,[1]CARGAR!$B$7:$D$2282,3,0)</f>
        <v>SG0059443061CE</v>
      </c>
      <c r="D73" s="1">
        <v>24</v>
      </c>
      <c r="E73" s="1">
        <v>34.683900000000001</v>
      </c>
      <c r="F73" s="3">
        <f>Tabla1[[#This Row],[CANTIDAD]]*Tabla1[[#This Row],[COSTO UNITARIO]]</f>
        <v>832.41360000000009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4" spans="1:7" x14ac:dyDescent="0.25">
      <c r="A74" s="1">
        <v>120173</v>
      </c>
      <c r="B74" s="6" t="str">
        <f>VLOOKUP(Tabla1[[#This Row],[SKU]],[1]CARGAR!$B$7:$D$2282,2,0)</f>
        <v>ASIENTO FORLI EF BLANCO SLOW DOWN</v>
      </c>
      <c r="C74" t="str">
        <f>VLOOKUP(A74,[1]CARGAR!$B$7:$D$2282,3,0)</f>
        <v>SP0096891301CG</v>
      </c>
      <c r="D74" s="1">
        <v>60</v>
      </c>
      <c r="E74" s="1">
        <v>16.199400000000001</v>
      </c>
      <c r="F74" s="3">
        <f>Tabla1[[#This Row],[CANTIDAD]]*Tabla1[[#This Row],[COSTO UNITARIO]]</f>
        <v>971.96400000000006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5" spans="1:7" x14ac:dyDescent="0.25">
      <c r="A75" s="1">
        <v>120174</v>
      </c>
      <c r="B75" s="6" t="str">
        <f>VLOOKUP(Tabla1[[#This Row],[SKU]],[1]CARGAR!$B$7:$D$2282,2,0)</f>
        <v>ASIENTO FORLI EF BONE SLOW DOWN</v>
      </c>
      <c r="C75" t="str">
        <f>VLOOKUP(A75,[1]CARGAR!$B$7:$D$2282,3,0)</f>
        <v>SP0096897331CG</v>
      </c>
      <c r="D75" s="1">
        <v>90</v>
      </c>
      <c r="E75" s="1">
        <v>16.199400000000001</v>
      </c>
      <c r="F75" s="3">
        <f>Tabla1[[#This Row],[CANTIDAD]]*Tabla1[[#This Row],[COSTO UNITARIO]]</f>
        <v>1457.9460000000001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76" spans="1:7" x14ac:dyDescent="0.25">
      <c r="A76" s="1">
        <v>120205</v>
      </c>
      <c r="B76" s="6" t="str">
        <f>VLOOKUP(Tabla1[[#This Row],[SKU]],[1]CARGAR!$B$7:$D$2282,2,0)</f>
        <v>LIVORNO MONO. LAV. SENC. ALTA ROSE GOLD</v>
      </c>
      <c r="C76" t="str">
        <f>VLOOKUP(A76,[1]CARGAR!$B$7:$D$2282,3,0)</f>
        <v>SG0086984061CW</v>
      </c>
      <c r="D76" s="1">
        <v>12</v>
      </c>
      <c r="E76" s="1">
        <v>66.620699999999999</v>
      </c>
      <c r="F76" s="3">
        <f>Tabla1[[#This Row],[CANTIDAD]]*Tabla1[[#This Row],[COSTO UNITARIO]]</f>
        <v>799.44839999999999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7" spans="1:7" x14ac:dyDescent="0.25">
      <c r="A77" s="1">
        <v>120220</v>
      </c>
      <c r="B77" s="6" t="str">
        <f>VLOOKUP(Tabla1[[#This Row],[SKU]],[1]CARGAR!$B$7:$D$2282,2,0)</f>
        <v>MONOMANDO LAV. ALTO PORTO AGUA FRIA CR  BRIGGS</v>
      </c>
      <c r="C77" t="str">
        <f>VLOOKUP(A77,[1]CARGAR!$B$7:$D$2282,3,0)</f>
        <v>SG0087553061CE</v>
      </c>
      <c r="D77" s="1">
        <v>36</v>
      </c>
      <c r="E77" s="1">
        <v>49.132100000000001</v>
      </c>
      <c r="F77" s="3">
        <f>Tabla1[[#This Row],[CANTIDAD]]*Tabla1[[#This Row],[COSTO UNITARIO]]</f>
        <v>1768.7556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8" spans="1:7" x14ac:dyDescent="0.25">
      <c r="A78" s="1">
        <v>120221</v>
      </c>
      <c r="B78" s="6" t="str">
        <f>VLOOKUP(Tabla1[[#This Row],[SKU]],[1]CARGAR!$B$7:$D$2282,2,0)</f>
        <v>MONOMANDO LAV. BAJO AGUA FRIA PORTO CR  BRIGGS</v>
      </c>
      <c r="C78" t="str">
        <f>VLOOKUP(A78,[1]CARGAR!$B$7:$D$2282,3,0)</f>
        <v>SG0087543061CE</v>
      </c>
      <c r="D78" s="1">
        <v>120</v>
      </c>
      <c r="E78" s="1">
        <v>25.09</v>
      </c>
      <c r="F78" s="3">
        <f>Tabla1[[#This Row],[CANTIDAD]]*Tabla1[[#This Row],[COSTO UNITARIO]]</f>
        <v>3010.8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9" spans="1:7" x14ac:dyDescent="0.25">
      <c r="A79" s="1">
        <v>120224</v>
      </c>
      <c r="B79" s="6" t="str">
        <f>VLOOKUP(Tabla1[[#This Row],[SKU]],[1]CARGAR!$B$7:$D$2282,2,0)</f>
        <v>Porto Monomando Alto Lavamanos Mezclador</v>
      </c>
      <c r="C79" t="str">
        <f>VLOOKUP(A79,[1]CARGAR!$B$7:$D$2282,3,0)</f>
        <v>SG0087533061CE</v>
      </c>
      <c r="D79" s="1">
        <v>36</v>
      </c>
      <c r="E79" s="1">
        <v>71.486500000000007</v>
      </c>
      <c r="F79" s="3">
        <f>Tabla1[[#This Row],[CANTIDAD]]*Tabla1[[#This Row],[COSTO UNITARIO]]</f>
        <v>2573.5140000000001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0" spans="1:7" x14ac:dyDescent="0.25">
      <c r="A80" s="1">
        <v>120225</v>
      </c>
      <c r="B80" s="6" t="str">
        <f>VLOOKUP(Tabla1[[#This Row],[SKU]],[1]CARGAR!$B$7:$D$2282,2,0)</f>
        <v>MONOMANDO DUCHA PORTO PLACA CUADRADA CR EDESA</v>
      </c>
      <c r="C80" t="str">
        <f>VLOOKUP(A80,[1]CARGAR!$B$7:$D$2282,3,0)</f>
        <v>SG0087613061CE</v>
      </c>
      <c r="D80" s="1">
        <v>48</v>
      </c>
      <c r="E80" s="1">
        <v>33.501100000000001</v>
      </c>
      <c r="F80" s="3">
        <f>Tabla1[[#This Row],[CANTIDAD]]*Tabla1[[#This Row],[COSTO UNITARIO]]</f>
        <v>1608.0527999999999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>
        <v>120233</v>
      </c>
      <c r="B81" s="6" t="str">
        <f>VLOOKUP(Tabla1[[#This Row],[SKU]],[1]CARGAR!$B$7:$D$2282,2,0)</f>
        <v>Cuerpo Pared Cocina Shelby</v>
      </c>
      <c r="C81" t="str">
        <f>VLOOKUP(A81,[1]CARGAR!$B$7:$D$2282,3,0)</f>
        <v>SG0060033061BO</v>
      </c>
      <c r="D81" s="1">
        <v>36</v>
      </c>
      <c r="E81" s="1">
        <v>9.8059999999999992</v>
      </c>
      <c r="F81" s="3">
        <f>Tabla1[[#This Row],[CANTIDAD]]*Tabla1[[#This Row],[COSTO UNITARIO]]</f>
        <v>353.01599999999996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2" spans="1:7" x14ac:dyDescent="0.25">
      <c r="A82" s="1">
        <v>120247</v>
      </c>
      <c r="B82" s="6" t="str">
        <f>VLOOKUP(Tabla1[[#This Row],[SKU]],[1]CARGAR!$B$7:$D$2282,2,0)</f>
        <v>Shelby Pared Cocina  SK Pico Flex Gris</v>
      </c>
      <c r="C82" t="str">
        <f>VLOOKUP(A82,[1]CARGAR!$B$7:$D$2282,3,0)</f>
        <v>SG0087050001CE</v>
      </c>
      <c r="D82" s="1">
        <v>264</v>
      </c>
      <c r="E82" s="1">
        <v>12.5471</v>
      </c>
      <c r="F82" s="3">
        <f>Tabla1[[#This Row],[CANTIDAD]]*Tabla1[[#This Row],[COSTO UNITARIO]]</f>
        <v>3312.4344000000001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3" spans="1:7" x14ac:dyDescent="0.25">
      <c r="A83" s="1">
        <v>120342</v>
      </c>
      <c r="B83" s="6" t="str">
        <f>VLOOKUP(Tabla1[[#This Row],[SKU]],[1]CARGAR!$B$7:$D$2282,2,0)</f>
        <v xml:space="preserve">URINARIO BOLTON BLANCO EDESA  </v>
      </c>
      <c r="C83" t="str">
        <f>VLOOKUP(A83,[1]CARGAR!$B$7:$D$2282,3,0)</f>
        <v>CS0065921301CE</v>
      </c>
      <c r="D83" s="1">
        <v>36</v>
      </c>
      <c r="E83" s="1">
        <v>34.68</v>
      </c>
      <c r="F83" s="3">
        <f>Tabla1[[#This Row],[CANTIDAD]]*Tabla1[[#This Row],[COSTO UNITARIO]]</f>
        <v>1248.48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4" spans="1:7" x14ac:dyDescent="0.25">
      <c r="A84" s="1">
        <v>120626</v>
      </c>
      <c r="B84" s="6" t="str">
        <f>VLOOKUP(Tabla1[[#This Row],[SKU]],[1]CARGAR!$B$7:$D$2282,2,0)</f>
        <v>URINARIO CURVE HEU BLANCO SPUD METALICO</v>
      </c>
      <c r="C84" t="str">
        <f>VLOOKUP(A84,[1]CARGAR!$B$7:$D$2282,3,0)</f>
        <v>CS0077681301CB</v>
      </c>
      <c r="D84" s="1">
        <v>10</v>
      </c>
      <c r="E84" s="1">
        <v>54.578299999999999</v>
      </c>
      <c r="F84" s="3">
        <f>Tabla1[[#This Row],[CANTIDAD]]*Tabla1[[#This Row],[COSTO UNITARIO]]</f>
        <v>545.78300000000002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5" spans="1:7" x14ac:dyDescent="0.25">
      <c r="A85" s="1">
        <v>121003</v>
      </c>
      <c r="B85" s="6" t="str">
        <f>VLOOKUP(Tabla1[[#This Row],[SKU]],[1]CARGAR!$B$7:$D$2282,2,0)</f>
        <v>MONOMANDO LAV ECONOM NEW PRINCESS</v>
      </c>
      <c r="C85" t="str">
        <f>VLOOKUP(A85,[1]CARGAR!$B$7:$D$2282,3,0)</f>
        <v>SG0083133061CE</v>
      </c>
      <c r="D85" s="1">
        <v>120</v>
      </c>
      <c r="E85" s="1">
        <v>22.510899999999999</v>
      </c>
      <c r="F85" s="3">
        <f>Tabla1[[#This Row],[CANTIDAD]]*Tabla1[[#This Row],[COSTO UNITARIO]]</f>
        <v>2701.308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121799</v>
      </c>
      <c r="B86" s="6" t="str">
        <f>VLOOKUP(Tabla1[[#This Row],[SKU]],[1]CARGAR!$B$7:$D$2282,2,0)</f>
        <v xml:space="preserve">KIT PICO LLAVE DE COCINA ECO GRANDE </v>
      </c>
      <c r="C86" t="str">
        <f>VLOOKUP(A86,[1]CARGAR!$B$7:$D$2282,3,0)</f>
        <v>SG0039793061CW</v>
      </c>
      <c r="D86" s="1">
        <v>12</v>
      </c>
      <c r="E86" s="1">
        <v>5.4192</v>
      </c>
      <c r="F86" s="3">
        <f>Tabla1[[#This Row],[CANTIDAD]]*Tabla1[[#This Row],[COSTO UNITARIO]]</f>
        <v>65.0304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>
        <v>122556</v>
      </c>
      <c r="B87" s="6" t="str">
        <f>VLOOKUP(Tabla1[[#This Row],[SKU]],[1]CARGAR!$B$7:$D$2282,2,0)</f>
        <v>LLAVE PARED P/COCINA CORVUS CR</v>
      </c>
      <c r="C87" t="str">
        <f>VLOOKUP(A87,[1]CARGAR!$B$7:$D$2282,3,0)</f>
        <v>SG0059133061BO</v>
      </c>
      <c r="D87" s="1">
        <v>24</v>
      </c>
      <c r="E87" s="1">
        <v>22.61</v>
      </c>
      <c r="F87" s="3">
        <f>Tabla1[[#This Row],[CANTIDAD]]*Tabla1[[#This Row],[COSTO UNITARIO]]</f>
        <v>542.64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124133</v>
      </c>
      <c r="B88" s="6" t="str">
        <f>VLOOKUP(Tabla1[[#This Row],[SKU]],[1]CARGAR!$B$7:$D$2282,2,0)</f>
        <v>URINARIO ECO ZERO BLANCO  (VALV-KEY)</v>
      </c>
      <c r="C88" t="str">
        <f>VLOOKUP(A88,[1]CARGAR!$B$7:$D$2282,3,0)</f>
        <v>JS0177651301CF</v>
      </c>
      <c r="D88" s="1">
        <v>10</v>
      </c>
      <c r="E88" s="1">
        <v>164.6634</v>
      </c>
      <c r="F88" s="3">
        <f>Tabla1[[#This Row],[CANTIDAD]]*Tabla1[[#This Row],[COSTO UNITARIO]]</f>
        <v>1646.634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9" spans="1:7" x14ac:dyDescent="0.25">
      <c r="A89" s="1">
        <v>124397</v>
      </c>
      <c r="B89" s="6" t="str">
        <f>VLOOKUP(Tabla1[[#This Row],[SKU]],[1]CARGAR!$B$7:$D$2282,2,0)</f>
        <v>MONOMNADO CIRA DUCHA D/BARRA</v>
      </c>
      <c r="C89" t="str">
        <f>VLOOKUP(A89,[1]CARGAR!$B$7:$D$2282,3,0)</f>
        <v>SG0080783061CW</v>
      </c>
      <c r="D89" s="1">
        <v>16</v>
      </c>
      <c r="E89" s="1">
        <v>183.64519999999999</v>
      </c>
      <c r="F89" s="3">
        <f>Tabla1[[#This Row],[CANTIDAD]]*Tabla1[[#This Row],[COSTO UNITARIO]]</f>
        <v>2938.3231999999998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>
        <v>126057</v>
      </c>
      <c r="B90" s="6" t="str">
        <f>VLOOKUP(Tabla1[[#This Row],[SKU]],[1]CARGAR!$B$7:$D$2282,2,0)</f>
        <v>MONOMANDO LAV LIVORNO ALTO MANILLA TOP</v>
      </c>
      <c r="C90" t="str">
        <f>VLOOKUP(A90,[1]CARGAR!$B$7:$D$2282,3,0)</f>
        <v>SG0063613061CW</v>
      </c>
      <c r="D90" s="1">
        <v>12</v>
      </c>
      <c r="E90" s="1">
        <v>76.198899999999995</v>
      </c>
      <c r="F90" s="3">
        <f>Tabla1[[#This Row],[CANTIDAD]]*Tabla1[[#This Row],[COSTO UNITARIO]]</f>
        <v>914.38679999999999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126535</v>
      </c>
      <c r="B91" s="6" t="str">
        <f>VLOOKUP(Tabla1[[#This Row],[SKU]],[1]CARGAR!$B$7:$D$2282,2,0)</f>
        <v>ALARGUE DE DESAGUE 1 1/2" BL</v>
      </c>
      <c r="C91" t="str">
        <f>VLOOKUP(A91,[1]CARGAR!$B$7:$D$2282,3,0)</f>
        <v>SCD035140001BO</v>
      </c>
      <c r="D91" s="1">
        <v>72</v>
      </c>
      <c r="E91" s="1">
        <v>0.86240000000000006</v>
      </c>
      <c r="F91" s="3">
        <f>Tabla1[[#This Row],[CANTIDAD]]*Tabla1[[#This Row],[COSTO UNITARIO]]</f>
        <v>62.092800000000004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2" spans="1:7" x14ac:dyDescent="0.25">
      <c r="A92" s="1">
        <v>127361</v>
      </c>
      <c r="B92" s="6" t="str">
        <f>VLOOKUP(Tabla1[[#This Row],[SKU]],[1]CARGAR!$B$7:$D$2282,2,0)</f>
        <v>CAMPANOLA NEW PRINCESS</v>
      </c>
      <c r="C92" t="str">
        <f>VLOOKUP(A92,[1]CARGAR!$B$7:$D$2282,3,0)</f>
        <v>SG0075153061BO</v>
      </c>
      <c r="D92" s="1">
        <v>20</v>
      </c>
      <c r="E92" s="1">
        <v>2.2349999999999999</v>
      </c>
      <c r="F92" s="3">
        <f>Tabla1[[#This Row],[CANTIDAD]]*Tabla1[[#This Row],[COSTO UNITARIO]]</f>
        <v>44.699999999999996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>
        <v>128899</v>
      </c>
      <c r="B93" s="6" t="str">
        <f>VLOOKUP(Tabla1[[#This Row],[SKU]],[1]CARGAR!$B$7:$D$2282,2,0)</f>
        <v>ASIENTO ORQUIDEA BLANCO C/TAPA</v>
      </c>
      <c r="C93" t="str">
        <f>VLOOKUP(A93,[1]CARGAR!$B$7:$D$2282,3,0)</f>
        <v>SPCT95191301BO</v>
      </c>
      <c r="D93" s="1">
        <v>10</v>
      </c>
      <c r="E93" s="1">
        <v>17.881699999999999</v>
      </c>
      <c r="F93" s="3">
        <f>Tabla1[[#This Row],[CANTIDAD]]*Tabla1[[#This Row],[COSTO UNITARIO]]</f>
        <v>178.81699999999998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4" spans="1:7" x14ac:dyDescent="0.25">
      <c r="A94" s="1">
        <v>129232</v>
      </c>
      <c r="B94" s="6" t="str">
        <f>VLOOKUP(Tabla1[[#This Row],[SKU]],[1]CARGAR!$B$7:$D$2282,2,0)</f>
        <v>MEZ D/COCINA 8" CR SHELBY</v>
      </c>
      <c r="C94" t="str">
        <f>VLOOKUP(A94,[1]CARGAR!$B$7:$D$2282,3,0)</f>
        <v>SG0055233061BO</v>
      </c>
      <c r="D94" s="1">
        <v>12</v>
      </c>
      <c r="E94" s="1">
        <v>27.965900000000001</v>
      </c>
      <c r="F94" s="3">
        <f>Tabla1[[#This Row],[CANTIDAD]]*Tabla1[[#This Row],[COSTO UNITARIO]]</f>
        <v>335.5908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5" spans="1:7" x14ac:dyDescent="0.25">
      <c r="A95" s="1">
        <v>134600</v>
      </c>
      <c r="B95" s="6" t="str">
        <f>VLOOKUP(Tabla1[[#This Row],[SKU]],[1]CARGAR!$B$7:$D$2282,2,0)</f>
        <v>SIFON 1 1/4 PP CON ACOPLE</v>
      </c>
      <c r="C95" t="str">
        <f>VLOOKUP(A95,[1]CARGAR!$B$7:$D$2282,3,0)</f>
        <v>SC0040190001BO</v>
      </c>
      <c r="D95" s="1">
        <v>120</v>
      </c>
      <c r="E95" s="1">
        <v>2.4500000000000002</v>
      </c>
      <c r="F95" s="3">
        <f>Tabla1[[#This Row],[CANTIDAD]]*Tabla1[[#This Row],[COSTO UNITARIO]]</f>
        <v>294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6" spans="1:7" x14ac:dyDescent="0.25">
      <c r="A96" s="1">
        <v>134601</v>
      </c>
      <c r="B96" s="6" t="str">
        <f>VLOOKUP(Tabla1[[#This Row],[SKU]],[1]CARGAR!$B$7:$D$2282,2,0)</f>
        <v>ACOPLE SIFON 1 1/4" PP EDESA</v>
      </c>
      <c r="C96" t="str">
        <f>VLOOKUP(A96,[1]CARGAR!$B$7:$D$2282,3,0)</f>
        <v>SC0040210001BO</v>
      </c>
      <c r="D96" s="1">
        <v>12</v>
      </c>
      <c r="E96" s="1">
        <v>0.89080000000000004</v>
      </c>
      <c r="F96" s="3">
        <f>Tabla1[[#This Row],[CANTIDAD]]*Tabla1[[#This Row],[COSTO UNITARIO]]</f>
        <v>10.6896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7" spans="1:7" x14ac:dyDescent="0.25">
      <c r="A97" s="1">
        <v>134910</v>
      </c>
      <c r="B97" s="6" t="str">
        <f>VLOOKUP(Tabla1[[#This Row],[SKU]],[1]CARGAR!$B$7:$D$2282,2,0)</f>
        <v>MANG 12" LAVAMANOS 1/2 X 1/2</v>
      </c>
      <c r="C97" t="str">
        <f>VLOOKUP(A97,[1]CARGAR!$B$7:$D$2282,3,0)</f>
        <v>SC001659000100</v>
      </c>
      <c r="D97" s="1">
        <v>96</v>
      </c>
      <c r="E97" s="1">
        <v>2.5375999999999999</v>
      </c>
      <c r="F97" s="3">
        <f>Tabla1[[#This Row],[CANTIDAD]]*Tabla1[[#This Row],[COSTO UNITARIO]]</f>
        <v>243.6096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8" spans="1:7" x14ac:dyDescent="0.25">
      <c r="A98" s="1">
        <v>135194</v>
      </c>
      <c r="B98" s="6" t="str">
        <f>VLOOKUP(Tabla1[[#This Row],[SKU]],[1]CARGAR!$B$7:$D$2282,2,0)</f>
        <v>DESAGUE PUSH BOTTON</v>
      </c>
      <c r="C98" t="str">
        <f>VLOOKUP(A98,[1]CARGAR!$B$7:$D$2282,3,0)</f>
        <v>SC0016963061BO</v>
      </c>
      <c r="D98" s="1">
        <v>36</v>
      </c>
      <c r="E98" s="1">
        <v>11.116099999999999</v>
      </c>
      <c r="F98" s="3">
        <f>Tabla1[[#This Row],[CANTIDAD]]*Tabla1[[#This Row],[COSTO UNITARIO]]</f>
        <v>400.17959999999999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9" spans="1:7" x14ac:dyDescent="0.25">
      <c r="A99" s="1">
        <v>135275</v>
      </c>
      <c r="B99" s="6" t="str">
        <f>VLOOKUP(Tabla1[[#This Row],[SKU]],[1]CARGAR!$B$7:$D$2282,2,0)</f>
        <v>LIVORNO INOX GANCHO BRIGGS</v>
      </c>
      <c r="C99" t="str">
        <f>VLOOKUP(A99,[1]CARGAR!$B$7:$D$2282,3,0)</f>
        <v>SC0025585151CW</v>
      </c>
      <c r="D99" s="1">
        <v>24</v>
      </c>
      <c r="E99" s="1">
        <v>11.439299999999999</v>
      </c>
      <c r="F99" s="3">
        <f>Tabla1[[#This Row],[CANTIDAD]]*Tabla1[[#This Row],[COSTO UNITARIO]]</f>
        <v>274.54319999999996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0" spans="1:7" x14ac:dyDescent="0.25">
      <c r="A100" s="1">
        <v>137030</v>
      </c>
      <c r="B100" s="6" t="str">
        <f>VLOOKUP(Tabla1[[#This Row],[SKU]],[1]CARGAR!$B$7:$D$2282,2,0)</f>
        <v>CONJUNTO TAPA/ANCLAJE SERVIEDESA</v>
      </c>
      <c r="C100" t="str">
        <f>VLOOKUP(A100,[1]CARGAR!$B$7:$D$2282,3,0)</f>
        <v>SP0051111301BO</v>
      </c>
      <c r="D100" s="1">
        <v>250</v>
      </c>
      <c r="E100" s="1">
        <v>0.47039999999999998</v>
      </c>
      <c r="F100" s="3">
        <f>Tabla1[[#This Row],[CANTIDAD]]*Tabla1[[#This Row],[COSTO UNITARIO]]</f>
        <v>117.6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01" spans="1:7" x14ac:dyDescent="0.25">
      <c r="A101" s="1">
        <v>137120</v>
      </c>
      <c r="B101" s="6" t="str">
        <f>VLOOKUP(Tabla1[[#This Row],[SKU]],[1]CARGAR!$B$7:$D$2282,2,0)</f>
        <v>BISAGRAS ASIENTO ARAGÓN BLANCO</v>
      </c>
      <c r="C101" t="str">
        <f>VLOOKUP(A101,[1]CARGAR!$B$7:$D$2282,3,0)</f>
        <v>SP0038961301CG</v>
      </c>
      <c r="D101" s="1">
        <v>200</v>
      </c>
      <c r="E101" s="1">
        <v>0.7349</v>
      </c>
      <c r="F101" s="3">
        <f>Tabla1[[#This Row],[CANTIDAD]]*Tabla1[[#This Row],[COSTO UNITARIO]]</f>
        <v>146.97999999999999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02" spans="1:7" x14ac:dyDescent="0.25">
      <c r="A102" s="1">
        <v>137162</v>
      </c>
      <c r="B102" s="6" t="str">
        <f>VLOOKUP(Tabla1[[#This Row],[SKU]],[1]CARGAR!$B$7:$D$2282,2,0)</f>
        <v>PORTA ROLLO  SERVIEDESA 20010</v>
      </c>
      <c r="C102" t="str">
        <f>VLOOKUP(A102,[1]CARGAR!$B$7:$D$2282,3,0)</f>
        <v>SC0051090001BO</v>
      </c>
      <c r="D102" s="1">
        <v>150</v>
      </c>
      <c r="E102" s="1">
        <v>0.48020000000000002</v>
      </c>
      <c r="F102" s="3">
        <f>Tabla1[[#This Row],[CANTIDAD]]*Tabla1[[#This Row],[COSTO UNITARIO]]</f>
        <v>72.03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3" spans="1:7" x14ac:dyDescent="0.25">
      <c r="A103" s="1">
        <v>140791</v>
      </c>
      <c r="B103" s="6" t="str">
        <f>VLOOKUP(Tabla1[[#This Row],[SKU]],[1]CARGAR!$B$7:$D$2282,2,0)</f>
        <v>REGADERA CUADRADA ABS 25X25CM BRIGGS</v>
      </c>
      <c r="C103" t="str">
        <f>VLOOKUP(A103,[1]CARGAR!$B$7:$D$2282,3,0)</f>
        <v>SG0086523061CW</v>
      </c>
      <c r="D103" s="1">
        <v>20</v>
      </c>
      <c r="E103" s="1">
        <v>29.5642</v>
      </c>
      <c r="F103" s="3">
        <f>Tabla1[[#This Row],[CANTIDAD]]*Tabla1[[#This Row],[COSTO UNITARIO]]</f>
        <v>591.28399999999999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>
        <v>141763</v>
      </c>
      <c r="B104" s="6" t="str">
        <f>VLOOKUP(Tabla1[[#This Row],[SKU]],[1]CARGAR!$B$7:$D$2282,2,0)</f>
        <v>ALARGUE DESAG S/REBORZADERO 19.4CM</v>
      </c>
      <c r="C104" t="str">
        <f>VLOOKUP(A104,[1]CARGAR!$B$7:$D$2282,3,0)</f>
        <v>SCD035133061CW</v>
      </c>
      <c r="D104" s="1">
        <v>12</v>
      </c>
      <c r="E104" s="1">
        <v>1.4112</v>
      </c>
      <c r="F104" s="3">
        <f>Tabla1[[#This Row],[CANTIDAD]]*Tabla1[[#This Row],[COSTO UNITARIO]]</f>
        <v>16.9344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05" spans="1:7" x14ac:dyDescent="0.25">
      <c r="A105" s="1">
        <v>142487</v>
      </c>
      <c r="B105" s="6" t="str">
        <f>VLOOKUP(Tabla1[[#This Row],[SKU]],[1]CARGAR!$B$7:$D$2282,2,0)</f>
        <v>MONOMANDO P/DUCHA CR BELFORT</v>
      </c>
      <c r="C105" t="str">
        <f>VLOOKUP(A105,[1]CARGAR!$B$7:$D$2282,3,0)</f>
        <v>SG0063493061CW</v>
      </c>
      <c r="D105" s="1">
        <v>24</v>
      </c>
      <c r="E105" s="1">
        <v>45.429000000000002</v>
      </c>
      <c r="F105" s="3">
        <f>Tabla1[[#This Row],[CANTIDAD]]*Tabla1[[#This Row],[COSTO UNITARIO]]</f>
        <v>1090.296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>
        <v>144193</v>
      </c>
      <c r="B106" s="6" t="str">
        <f>VLOOKUP(Tabla1[[#This Row],[SKU]],[1]CARGAR!$B$7:$D$2282,2,0)</f>
        <v>REGADERA REDONDA SLIM INOC CR 40CM BRIGGS</v>
      </c>
      <c r="C106" t="str">
        <f>VLOOKUP(A106,[1]CARGAR!$B$7:$D$2282,3,0)</f>
        <v>SG0080033061CW</v>
      </c>
      <c r="D106" s="1">
        <v>6</v>
      </c>
      <c r="E106" s="1">
        <v>101.47239999999999</v>
      </c>
      <c r="F106" s="3">
        <f>Tabla1[[#This Row],[CANTIDAD]]*Tabla1[[#This Row],[COSTO UNITARIO]]</f>
        <v>608.83439999999996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>
        <v>144259</v>
      </c>
      <c r="B107" s="6" t="str">
        <f>VLOOKUP(Tabla1[[#This Row],[SKU]],[1]CARGAR!$B$7:$D$2282,2,0)</f>
        <v>REGADERA CUADRADA SLIM ABS CR 20X20CM BRIGGS</v>
      </c>
      <c r="C107" t="str">
        <f>VLOOKUP(A107,[1]CARGAR!$B$7:$D$2282,3,0)</f>
        <v>SG0074633061CW</v>
      </c>
      <c r="D107" s="1">
        <v>20</v>
      </c>
      <c r="E107" s="1">
        <v>24.1128</v>
      </c>
      <c r="F107" s="3">
        <f>Tabla1[[#This Row],[CANTIDAD]]*Tabla1[[#This Row],[COSTO UNITARIO]]</f>
        <v>482.25599999999997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8" spans="1:7" x14ac:dyDescent="0.25">
      <c r="A108" s="1">
        <v>144260</v>
      </c>
      <c r="B108" s="6" t="str">
        <f>VLOOKUP(Tabla1[[#This Row],[SKU]],[1]CARGAR!$B$7:$D$2282,2,0)</f>
        <v>REGADERA REDONDA SLIM ABS CR 20CM BRIGG</v>
      </c>
      <c r="C108" t="str">
        <f>VLOOKUP(A108,[1]CARGAR!$B$7:$D$2282,3,0)</f>
        <v>SG0072663061CW</v>
      </c>
      <c r="D108" s="1">
        <v>40</v>
      </c>
      <c r="E108" s="1">
        <v>16.379100000000001</v>
      </c>
      <c r="F108" s="3">
        <f>Tabla1[[#This Row],[CANTIDAD]]*Tabla1[[#This Row],[COSTO UNITARIO]]</f>
        <v>655.16399999999999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9" spans="1:7" x14ac:dyDescent="0.25">
      <c r="A109" s="1">
        <v>144266</v>
      </c>
      <c r="B109" s="6" t="str">
        <f>VLOOKUP(Tabla1[[#This Row],[SKU]],[1]CARGAR!$B$7:$D$2282,2,0)</f>
        <v>REGADERA CUADRADA SLIM INOX CR 30CM BRIGGS</v>
      </c>
      <c r="C109" t="str">
        <f>VLOOKUP(A109,[1]CARGAR!$B$7:$D$2282,3,0)</f>
        <v>SG0081023061CW</v>
      </c>
      <c r="D109" s="1">
        <v>12</v>
      </c>
      <c r="E109" s="1">
        <v>88.519800000000004</v>
      </c>
      <c r="F109" s="3">
        <f>Tabla1[[#This Row],[CANTIDAD]]*Tabla1[[#This Row],[COSTO UNITARIO]]</f>
        <v>1062.2375999999999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0" spans="1:7" x14ac:dyDescent="0.25">
      <c r="A110" s="1">
        <v>144282</v>
      </c>
      <c r="B110" s="6" t="str">
        <f>VLOOKUP(Tabla1[[#This Row],[SKU]],[1]CARGAR!$B$7:$D$2282,2,0)</f>
        <v>REGADERA CUADRADA SLIM INOX CR 40X40CM  BRIGGS</v>
      </c>
      <c r="C110" s="1" t="s">
        <v>16</v>
      </c>
      <c r="D110" s="1">
        <v>10</v>
      </c>
      <c r="E110" s="1">
        <v>119.1739</v>
      </c>
      <c r="F110" s="3">
        <f>Tabla1[[#This Row],[CANTIDAD]]*Tabla1[[#This Row],[COSTO UNITARIO]]</f>
        <v>1191.739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1" spans="1:7" x14ac:dyDescent="0.25">
      <c r="A111" s="1">
        <v>145003</v>
      </c>
      <c r="B111" s="6" t="str">
        <f>VLOOKUP(Tabla1[[#This Row],[SKU]],[1]CARGAR!$B$7:$D$2282,2,0)</f>
        <v>MEZ DUCHA 2 FUNC DUBAI</v>
      </c>
      <c r="C111" t="str">
        <f>VLOOKUP(A111,[1]CARGAR!$B$7:$D$2282,3,0)</f>
        <v>SG0050033061CW</v>
      </c>
      <c r="D111" s="1">
        <v>9</v>
      </c>
      <c r="E111" s="1">
        <v>131.6087</v>
      </c>
      <c r="F111" s="3">
        <f>Tabla1[[#This Row],[CANTIDAD]]*Tabla1[[#This Row],[COSTO UNITARIO]]</f>
        <v>1184.4783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2" spans="1:7" x14ac:dyDescent="0.25">
      <c r="A112" s="1">
        <v>145502</v>
      </c>
      <c r="B112" s="6" t="str">
        <f>VLOOKUP(Tabla1[[#This Row],[SKU]],[1]CARGAR!$B$7:$D$2282,2,0)</f>
        <v>MONOMANDO COCINA ALTO DUBAI</v>
      </c>
      <c r="C112" t="str">
        <f>VLOOKUP(A112,[1]CARGAR!$B$7:$D$2282,3,0)</f>
        <v>SG0050193061CW</v>
      </c>
      <c r="D112" s="1">
        <v>24</v>
      </c>
      <c r="E112" s="1">
        <v>85.718500000000006</v>
      </c>
      <c r="F112" s="3">
        <f>Tabla1[[#This Row],[CANTIDAD]]*Tabla1[[#This Row],[COSTO UNITARIO]]</f>
        <v>2057.2440000000001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3" spans="1:7" x14ac:dyDescent="0.25">
      <c r="A113" s="1">
        <v>145503</v>
      </c>
      <c r="B113" s="6" t="str">
        <f>VLOOKUP(Tabla1[[#This Row],[SKU]],[1]CARGAR!$B$7:$D$2282,2,0)</f>
        <v>BIMANDO COCINA MESA DOCCIA ABS EDESA</v>
      </c>
      <c r="C113" t="str">
        <f>VLOOKUP(A113,[1]CARGAR!$B$7:$D$2282,3,0)</f>
        <v>SG0071513061CE</v>
      </c>
      <c r="D113" s="1">
        <v>24</v>
      </c>
      <c r="E113" s="1">
        <v>18.899999999999999</v>
      </c>
      <c r="F113" s="3">
        <f>Tabla1[[#This Row],[CANTIDAD]]*Tabla1[[#This Row],[COSTO UNITARIO]]</f>
        <v>453.59999999999997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145504</v>
      </c>
      <c r="B114" s="6" t="str">
        <f>VLOOKUP(Tabla1[[#This Row],[SKU]],[1]CARGAR!$B$7:$D$2282,2,0)</f>
        <v>Shelby Base Monomando Cocina - Edesa</v>
      </c>
      <c r="C114" t="str">
        <f>VLOOKUP(A114,[1]CARGAR!$B$7:$D$2282,3,0)</f>
        <v>SG0090353061CE</v>
      </c>
      <c r="D114" s="1">
        <v>12</v>
      </c>
      <c r="E114" s="1">
        <v>31.2</v>
      </c>
      <c r="F114" s="3">
        <f>Tabla1[[#This Row],[CANTIDAD]]*Tabla1[[#This Row],[COSTO UNITARIO]]</f>
        <v>374.4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>
        <v>148539</v>
      </c>
      <c r="B115" s="6" t="str">
        <f>VLOOKUP(Tabla1[[#This Row],[SKU]],[1]CARGAR!$B$7:$D$2282,2,0)</f>
        <v>MONOMANDO COCINA PULL OUT CIRA BRIGGS</v>
      </c>
      <c r="C115" t="str">
        <f>VLOOKUP(A115,[1]CARGAR!$B$7:$D$2282,3,0)</f>
        <v>SG0080803061CW</v>
      </c>
      <c r="D115" s="1">
        <v>6</v>
      </c>
      <c r="E115" s="1">
        <v>138.7407</v>
      </c>
      <c r="F115" s="3">
        <f>Tabla1[[#This Row],[CANTIDAD]]*Tabla1[[#This Row],[COSTO UNITARIO]]</f>
        <v>832.44420000000002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148563</v>
      </c>
      <c r="B116" s="6" t="str">
        <f>VLOOKUP(Tabla1[[#This Row],[SKU]],[1]CARGAR!$B$7:$D$2282,2,0)</f>
        <v>MONOMANDO COCINA SCARLET BRIGGS</v>
      </c>
      <c r="C116" t="str">
        <f>VLOOKUP(A116,[1]CARGAR!$B$7:$D$2282,3,0)</f>
        <v>SG0080573061CW</v>
      </c>
      <c r="D116" s="1">
        <v>12</v>
      </c>
      <c r="E116" s="1">
        <v>79.708200000000005</v>
      </c>
      <c r="F116" s="3">
        <f>Tabla1[[#This Row],[CANTIDAD]]*Tabla1[[#This Row],[COSTO UNITARIO]]</f>
        <v>956.49840000000006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148575</v>
      </c>
      <c r="B117" s="1" t="s">
        <v>20</v>
      </c>
      <c r="C117" s="1" t="s">
        <v>16</v>
      </c>
      <c r="D117" s="1">
        <v>6</v>
      </c>
      <c r="E117" s="1">
        <v>111.7167</v>
      </c>
      <c r="F117" s="3">
        <f>Tabla1[[#This Row],[CANTIDAD]]*Tabla1[[#This Row],[COSTO UNITARIO]]</f>
        <v>670.30020000000002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148578</v>
      </c>
      <c r="B118" s="6" t="str">
        <f>VLOOKUP(Tabla1[[#This Row],[SKU]],[1]CARGAR!$B$7:$D$2282,2,0)</f>
        <v>Berlín mezcladora redonda ducha 1F</v>
      </c>
      <c r="C118" t="str">
        <f>VLOOKUP(A118,[1]CARGAR!$B$7:$D$2282,3,0)</f>
        <v>SG0089030161CW</v>
      </c>
      <c r="D118" s="1">
        <v>12</v>
      </c>
      <c r="E118" s="1">
        <v>46.781100000000002</v>
      </c>
      <c r="F118" s="3">
        <f>Tabla1[[#This Row],[CANTIDAD]]*Tabla1[[#This Row],[COSTO UNITARIO]]</f>
        <v>561.3732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148579</v>
      </c>
      <c r="B119" s="6" t="str">
        <f>VLOOKUP(Tabla1[[#This Row],[SKU]],[1]CARGAR!$B$7:$D$2282,2,0)</f>
        <v>Berlín mezcladora cuadrada ducha 1F</v>
      </c>
      <c r="C119" t="str">
        <f>VLOOKUP(A119,[1]CARGAR!$B$7:$D$2282,3,0)</f>
        <v>SG0089040161CW</v>
      </c>
      <c r="D119" s="1">
        <v>48</v>
      </c>
      <c r="E119" s="1">
        <v>50.797400000000003</v>
      </c>
      <c r="F119" s="3">
        <f>Tabla1[[#This Row],[CANTIDAD]]*Tabla1[[#This Row],[COSTO UNITARIO]]</f>
        <v>2438.2752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148580</v>
      </c>
      <c r="B120" s="6" t="str">
        <f>VLOOKUP(Tabla1[[#This Row],[SKU]],[1]CARGAR!$B$7:$D$2282,2,0)</f>
        <v>Berlín mezcladora cuadrada ducha 2F</v>
      </c>
      <c r="C120" t="str">
        <f>VLOOKUP(A120,[1]CARGAR!$B$7:$D$2282,3,0)</f>
        <v>SG0089050161CW</v>
      </c>
      <c r="D120" s="1">
        <v>12</v>
      </c>
      <c r="E120" s="1">
        <v>83.236999999999995</v>
      </c>
      <c r="F120" s="3">
        <f>Tabla1[[#This Row],[CANTIDAD]]*Tabla1[[#This Row],[COSTO UNITARIO]]</f>
        <v>998.84399999999994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>
        <v>150017</v>
      </c>
      <c r="B121" s="6" t="str">
        <f>VLOOKUP(Tabla1[[#This Row],[SKU]],[1]CARGAR!$B$7:$D$2282,2,0)</f>
        <v>LLAVE TEMPORIZADA URINARIO PLUS</v>
      </c>
      <c r="C121" t="str">
        <f>VLOOKUP(A121,[1]CARGAR!$B$7:$D$2282,3,0)</f>
        <v>SG0057843061CE</v>
      </c>
      <c r="D121" s="1">
        <v>36</v>
      </c>
      <c r="E121" s="1">
        <v>43.031300000000002</v>
      </c>
      <c r="F121" s="3">
        <f>Tabla1[[#This Row],[CANTIDAD]]*Tabla1[[#This Row],[COSTO UNITARIO]]</f>
        <v>1549.1268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150118</v>
      </c>
      <c r="B122" s="6" t="str">
        <f>VLOOKUP(Tabla1[[#This Row],[SKU]],[1]CARGAR!$B$7:$D$2282,2,0)</f>
        <v>REGADERA D/MANO AUTOLIMP ABS CR 22X7.5CMEDESA</v>
      </c>
      <c r="C122" t="str">
        <f>VLOOKUP(A122,[1]CARGAR!$B$7:$D$2282,3,0)</f>
        <v>SG0068933061BO</v>
      </c>
      <c r="D122" s="1">
        <v>48</v>
      </c>
      <c r="E122" s="1">
        <v>8.7169000000000008</v>
      </c>
      <c r="F122" s="3">
        <f>Tabla1[[#This Row],[CANTIDAD]]*Tabla1[[#This Row],[COSTO UNITARIO]]</f>
        <v>418.41120000000001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>
        <v>150119</v>
      </c>
      <c r="B123" s="6" t="str">
        <f>VLOOKUP(Tabla1[[#This Row],[SKU]],[1]CARGAR!$B$7:$D$2282,2,0)</f>
        <v>Berlín ducha teléfono cuadrada</v>
      </c>
      <c r="C123" t="str">
        <f>VLOOKUP(A123,[1]CARGAR!$B$7:$D$2282,3,0)</f>
        <v>SG0089000161CW</v>
      </c>
      <c r="D123" s="1">
        <v>30</v>
      </c>
      <c r="E123" s="1">
        <v>35.707000000000001</v>
      </c>
      <c r="F123" s="3">
        <f>Tabla1[[#This Row],[CANTIDAD]]*Tabla1[[#This Row],[COSTO UNITARIO]]</f>
        <v>1071.21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>
        <v>150622</v>
      </c>
      <c r="B124" s="6" t="str">
        <f>VLOOKUP(Tabla1[[#This Row],[SKU]],[1]CARGAR!$B$7:$D$2282,2,0)</f>
        <v>MEZ ECO NOVO 8" COCINA/PARED</v>
      </c>
      <c r="C124" t="str">
        <f>VLOOKUP(A124,[1]CARGAR!$B$7:$D$2282,3,0)</f>
        <v>SG0080063061CE</v>
      </c>
      <c r="D124" s="1">
        <v>24</v>
      </c>
      <c r="E124" s="1">
        <v>37.771700000000003</v>
      </c>
      <c r="F124" s="3">
        <f>Tabla1[[#This Row],[CANTIDAD]]*Tabla1[[#This Row],[COSTO UNITARIO]]</f>
        <v>906.52080000000001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>
        <v>151564</v>
      </c>
      <c r="B125" s="6" t="str">
        <f>VLOOKUP(Tabla1[[#This Row],[SKU]],[1]CARGAR!$B$7:$D$2282,2,0)</f>
        <v>MEZ LAV 4" DOCCIA CROMO</v>
      </c>
      <c r="C125" t="str">
        <f>VLOOKUP(A125,[1]CARGAR!$B$7:$D$2282,3,0)</f>
        <v>SG0063373061CE</v>
      </c>
      <c r="D125" s="1">
        <v>60</v>
      </c>
      <c r="E125" s="1">
        <v>12.8917</v>
      </c>
      <c r="F125" s="3">
        <f>Tabla1[[#This Row],[CANTIDAD]]*Tabla1[[#This Row],[COSTO UNITARIO]]</f>
        <v>773.50199999999995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151692</v>
      </c>
      <c r="B126" s="6" t="str">
        <f>VLOOKUP(Tabla1[[#This Row],[SKU]],[1]CARGAR!$B$7:$D$2282,2,0)</f>
        <v>CABEZA DUCHA SLIM ABS 30CM CR BRIGGS</v>
      </c>
      <c r="C126" t="str">
        <f>VLOOKUP(A126,[1]CARGAR!$B$7:$D$2282,3,0)</f>
        <v>SG0072673061CW</v>
      </c>
      <c r="D126" s="1">
        <v>30</v>
      </c>
      <c r="E126" s="1">
        <v>30.107800000000001</v>
      </c>
      <c r="F126" s="3">
        <f>Tabla1[[#This Row],[CANTIDAD]]*Tabla1[[#This Row],[COSTO UNITARIO]]</f>
        <v>903.23400000000004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>
        <v>151752</v>
      </c>
      <c r="B127" s="6" t="str">
        <f>VLOOKUP(Tabla1[[#This Row],[SKU]],[1]CARGAR!$B$7:$D$2282,2,0)</f>
        <v>MEZ DUCHA CR ARIES</v>
      </c>
      <c r="C127" t="str">
        <f>VLOOKUP(A127,[1]CARGAR!$B$7:$D$2282,3,0)</f>
        <v>SG0059233061BO</v>
      </c>
      <c r="D127" s="1">
        <v>12</v>
      </c>
      <c r="E127" s="1">
        <v>32.555100000000003</v>
      </c>
      <c r="F127" s="3">
        <f>Tabla1[[#This Row],[CANTIDAD]]*Tabla1[[#This Row],[COSTO UNITARIO]]</f>
        <v>390.66120000000001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>
        <v>151769</v>
      </c>
      <c r="B128" s="6" t="str">
        <f>VLOOKUP(Tabla1[[#This Row],[SKU]],[1]CARGAR!$B$7:$D$2282,2,0)</f>
        <v>LLAVE COCINA CORVUS MESA</v>
      </c>
      <c r="C128" t="str">
        <f>VLOOKUP(A128,[1]CARGAR!$B$7:$D$2282,3,0)</f>
        <v>SG0059143061BO</v>
      </c>
      <c r="D128" s="1">
        <v>24</v>
      </c>
      <c r="E128" s="1">
        <v>24.845500000000001</v>
      </c>
      <c r="F128" s="3">
        <f>Tabla1[[#This Row],[CANTIDAD]]*Tabla1[[#This Row],[COSTO UNITARIO]]</f>
        <v>596.29200000000003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>
        <v>151831</v>
      </c>
      <c r="B129" s="6" t="str">
        <f>VLOOKUP(Tabla1[[#This Row],[SKU]],[1]CARGAR!$B$7:$D$2282,2,0)</f>
        <v>HERRAJE CAMPEON</v>
      </c>
      <c r="C129" t="str">
        <f>VLOOKUP(A129,[1]CARGAR!$B$7:$D$2282,3,0)</f>
        <v>SP0037610001BO</v>
      </c>
      <c r="D129" s="1">
        <v>45</v>
      </c>
      <c r="E129" s="1">
        <v>5.8996000000000004</v>
      </c>
      <c r="F129" s="3">
        <f>Tabla1[[#This Row],[CANTIDAD]]*Tabla1[[#This Row],[COSTO UNITARIO]]</f>
        <v>265.48200000000003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0" spans="1:7" x14ac:dyDescent="0.25">
      <c r="A130" s="1">
        <v>151939</v>
      </c>
      <c r="B130" s="6" t="str">
        <f>VLOOKUP(Tabla1[[#This Row],[SKU]],[1]CARGAR!$B$7:$D$2282,2,0)</f>
        <v>HERRAJE EGO 7 1/2"</v>
      </c>
      <c r="C130" t="str">
        <f>VLOOKUP(A130,[1]CARGAR!$B$7:$D$2282,3,0)</f>
        <v>SP0037730001BO</v>
      </c>
      <c r="D130" s="1">
        <v>75</v>
      </c>
      <c r="E130" s="1">
        <v>10.32</v>
      </c>
      <c r="F130" s="3">
        <f>Tabla1[[#This Row],[CANTIDAD]]*Tabla1[[#This Row],[COSTO UNITARIO]]</f>
        <v>774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1" spans="1:7" x14ac:dyDescent="0.25">
      <c r="A131" s="1">
        <v>152226</v>
      </c>
      <c r="B131" s="6" t="str">
        <f>VLOOKUP(Tabla1[[#This Row],[SKU]],[1]CARGAR!$B$7:$D$2282,2,0)</f>
        <v>ASIENTO SOFT BABY TREN C/AGARRADERA</v>
      </c>
      <c r="C131" t="str">
        <f>VLOOKUP(A131,[1]CARGAR!$B$7:$D$2282,3,0)</f>
        <v>SP0496600001BL</v>
      </c>
      <c r="D131" s="1">
        <v>20</v>
      </c>
      <c r="E131" s="1">
        <v>4.7236000000000002</v>
      </c>
      <c r="F131" s="3">
        <f>Tabla1[[#This Row],[CANTIDAD]]*Tabla1[[#This Row],[COSTO UNITARIO]]</f>
        <v>94.472000000000008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2" spans="1:7" x14ac:dyDescent="0.25">
      <c r="A132" s="1">
        <v>155098</v>
      </c>
      <c r="B132" s="6" t="str">
        <f>VLOOKUP(Tabla1[[#This Row],[SKU]],[1]CARGAR!$B$7:$D$2282,2,0)</f>
        <v>LLAVE D/PARED SHELBY CROMO</v>
      </c>
      <c r="C132" t="str">
        <f>VLOOKUP(A132,[1]CARGAR!$B$7:$D$2282,3,0)</f>
        <v>SG0074303061CE</v>
      </c>
      <c r="D132" s="1">
        <v>24</v>
      </c>
      <c r="E132" s="1">
        <v>18.554400000000001</v>
      </c>
      <c r="F132" s="3">
        <f>Tabla1[[#This Row],[CANTIDAD]]*Tabla1[[#This Row],[COSTO UNITARIO]]</f>
        <v>445.30560000000003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>
        <v>155233</v>
      </c>
      <c r="B133" s="6" t="str">
        <f>VLOOKUP(Tabla1[[#This Row],[SKU]],[1]CARGAR!$B$7:$D$2282,2,0)</f>
        <v>DUCHA TELF. SHELBY  CR.</v>
      </c>
      <c r="C133" t="str">
        <f>VLOOKUP(A133,[1]CARGAR!$B$7:$D$2282,3,0)</f>
        <v>SG0055223061BO</v>
      </c>
      <c r="D133" s="1">
        <v>36</v>
      </c>
      <c r="E133" s="1">
        <v>24.793099999999999</v>
      </c>
      <c r="F133" s="3">
        <f>Tabla1[[#This Row],[CANTIDAD]]*Tabla1[[#This Row],[COSTO UNITARIO]]</f>
        <v>892.55160000000001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>
        <v>155764</v>
      </c>
      <c r="B134" s="6" t="str">
        <f>VLOOKUP(Tabla1[[#This Row],[SKU]],[1]CARGAR!$B$7:$D$2282,2,0)</f>
        <v>MEZ LAV 8" CROMO CORVUS</v>
      </c>
      <c r="C134" t="str">
        <f>VLOOKUP(A134,[1]CARGAR!$B$7:$D$2282,3,0)</f>
        <v>SG0059063061BO</v>
      </c>
      <c r="D134" s="1">
        <v>12</v>
      </c>
      <c r="E134" s="1">
        <v>54.507100000000001</v>
      </c>
      <c r="F134" s="3">
        <f>Tabla1[[#This Row],[CANTIDAD]]*Tabla1[[#This Row],[COSTO UNITARIO]]</f>
        <v>654.08519999999999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5" spans="1:7" x14ac:dyDescent="0.25">
      <c r="A135" s="1">
        <v>155829</v>
      </c>
      <c r="B135" s="6" t="str">
        <f>VLOOKUP(Tabla1[[#This Row],[SKU]],[1]CARGAR!$B$7:$D$2282,2,0)</f>
        <v>LLAVE PARED COCINA ARIES</v>
      </c>
      <c r="C135" t="str">
        <f>VLOOKUP(A135,[1]CARGAR!$B$7:$D$2282,3,0)</f>
        <v>SG0059273061BO</v>
      </c>
      <c r="D135" s="1">
        <v>24</v>
      </c>
      <c r="E135" s="1">
        <v>22.617799999999999</v>
      </c>
      <c r="F135" s="3">
        <f>Tabla1[[#This Row],[CANTIDAD]]*Tabla1[[#This Row],[COSTO UNITARIO]]</f>
        <v>542.82719999999995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6" spans="1:7" x14ac:dyDescent="0.25">
      <c r="A136" s="1">
        <v>156345</v>
      </c>
      <c r="B136" s="6" t="str">
        <f>VLOOKUP(Tabla1[[#This Row],[SKU]],[1]CARGAR!$B$7:$D$2282,2,0)</f>
        <v>KIT INSTALACION WC EDESA</v>
      </c>
      <c r="C136" t="str">
        <f>VLOOKUP(A136,[1]CARGAR!$B$7:$D$2282,3,0)</f>
        <v>SC0024640001CE</v>
      </c>
      <c r="D136" s="1">
        <v>90</v>
      </c>
      <c r="E136" s="1">
        <v>9.31</v>
      </c>
      <c r="F136" s="3">
        <f>Tabla1[[#This Row],[CANTIDAD]]*Tabla1[[#This Row],[COSTO UNITARIO]]</f>
        <v>837.90000000000009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7" spans="1:7" x14ac:dyDescent="0.25">
      <c r="A137" s="1">
        <v>156615</v>
      </c>
      <c r="B137" s="6" t="str">
        <f>VLOOKUP(Tabla1[[#This Row],[SKU]],[1]CARGAR!$B$7:$D$2282,2,0)</f>
        <v>MEZ DUCHA NEW PRINCESS S/REGADERA</v>
      </c>
      <c r="C137" t="str">
        <f>VLOOKUP(A137,[1]CARGAR!$B$7:$D$2282,3,0)</f>
        <v>SG0075203061CE</v>
      </c>
      <c r="D137" s="1">
        <v>12</v>
      </c>
      <c r="E137" s="1">
        <v>31.709099999999999</v>
      </c>
      <c r="F137" s="3">
        <f>Tabla1[[#This Row],[CANTIDAD]]*Tabla1[[#This Row],[COSTO UNITARIO]]</f>
        <v>380.50919999999996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8" spans="1:7" x14ac:dyDescent="0.25">
      <c r="A138" s="1">
        <v>157732</v>
      </c>
      <c r="B138" s="6" t="str">
        <f>VLOOKUP(Tabla1[[#This Row],[SKU]],[1]CARGAR!$B$7:$D$2282,2,0)</f>
        <v>MONOMANDO EXTENSIBLE P/COCINA CROMO LIVO</v>
      </c>
      <c r="C138" t="str">
        <f>VLOOKUP(A138,[1]CARGAR!$B$7:$D$2282,3,0)</f>
        <v>SG0063563061CW</v>
      </c>
      <c r="D138" s="1">
        <v>6</v>
      </c>
      <c r="E138" s="1">
        <v>184.93369999999999</v>
      </c>
      <c r="F138" s="3">
        <f>Tabla1[[#This Row],[CANTIDAD]]*Tabla1[[#This Row],[COSTO UNITARIO]]</f>
        <v>1109.6021999999998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9" spans="1:7" x14ac:dyDescent="0.25">
      <c r="A139" s="1">
        <v>164992</v>
      </c>
      <c r="B139" s="6" t="str">
        <f>VLOOKUP(Tabla1[[#This Row],[SKU]],[1]CARGAR!$B$7:$D$2282,2,0)</f>
        <v>LLAVE LAV ALTA SENCILLA LIVORNO</v>
      </c>
      <c r="C139" t="str">
        <f>VLOOKUP(A139,[1]CARGAR!$B$7:$D$2282,3,0)</f>
        <v>SG0086983061CW</v>
      </c>
      <c r="D139" s="1">
        <v>36</v>
      </c>
      <c r="E139" s="1">
        <v>50.49</v>
      </c>
      <c r="F139" s="3">
        <f>Tabla1[[#This Row],[CANTIDAD]]*Tabla1[[#This Row],[COSTO UNITARIO]]</f>
        <v>1817.64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0" spans="1:7" x14ac:dyDescent="0.25">
      <c r="A140" s="1">
        <v>164993</v>
      </c>
      <c r="B140" s="6" t="str">
        <f>VLOOKUP(Tabla1[[#This Row],[SKU]],[1]CARGAR!$B$7:$D$2282,2,0)</f>
        <v>LLAVE LAV SENCILLA ROMA EDESA</v>
      </c>
      <c r="C140" t="str">
        <f>VLOOKUP(A140,[1]CARGAR!$B$7:$D$2282,3,0)</f>
        <v>SG0074340001BO</v>
      </c>
      <c r="D140" s="1">
        <v>480</v>
      </c>
      <c r="E140" s="1">
        <v>6.5991</v>
      </c>
      <c r="F140" s="3">
        <f>Tabla1[[#This Row],[CANTIDAD]]*Tabla1[[#This Row],[COSTO UNITARIO]]</f>
        <v>3167.5680000000002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1" spans="1:7" x14ac:dyDescent="0.25">
      <c r="A141" s="1">
        <v>166514</v>
      </c>
      <c r="B141" s="6" t="str">
        <f>VLOOKUP(Tabla1[[#This Row],[SKU]],[1]CARGAR!$B$7:$D$2282,2,0)</f>
        <v>Berlín Portarrollo</v>
      </c>
      <c r="C141" t="str">
        <f>VLOOKUP(A141,[1]CARGAR!$B$7:$D$2282,3,0)</f>
        <v>SG0016650161CW</v>
      </c>
      <c r="D141" s="1">
        <v>160</v>
      </c>
      <c r="E141" s="1">
        <v>13.936199999999999</v>
      </c>
      <c r="F141" s="3">
        <f>Tabla1[[#This Row],[CANTIDAD]]*Tabla1[[#This Row],[COSTO UNITARIO]]</f>
        <v>2229.7919999999999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2" spans="1:7" x14ac:dyDescent="0.25">
      <c r="A142" s="1">
        <v>166515</v>
      </c>
      <c r="B142" s="6" t="str">
        <f>VLOOKUP(Tabla1[[#This Row],[SKU]],[1]CARGAR!$B$7:$D$2282,2,0)</f>
        <v>Berlín Portavaso</v>
      </c>
      <c r="C142" t="str">
        <f>VLOOKUP(A142,[1]CARGAR!$B$7:$D$2282,3,0)</f>
        <v>SG0016610161CW</v>
      </c>
      <c r="D142" s="1">
        <v>20</v>
      </c>
      <c r="E142" s="1">
        <v>15.120799999999999</v>
      </c>
      <c r="F142" s="3">
        <f>Tabla1[[#This Row],[CANTIDAD]]*Tabla1[[#This Row],[COSTO UNITARIO]]</f>
        <v>302.416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3" spans="1:7" x14ac:dyDescent="0.25">
      <c r="A143" s="1">
        <v>172251</v>
      </c>
      <c r="B143" s="6" t="str">
        <f>VLOOKUP(Tabla1[[#This Row],[SKU]],[1]CARGAR!$B$7:$D$2282,2,0)</f>
        <v>HERRAJE CONSERVER 7 1/2"</v>
      </c>
      <c r="C143" t="str">
        <f>VLOOKUP(A143,[1]CARGAR!$B$7:$D$2282,3,0)</f>
        <v>SP0037770001BO</v>
      </c>
      <c r="D143" s="1">
        <v>60</v>
      </c>
      <c r="E143" s="1">
        <v>9.0306999999999995</v>
      </c>
      <c r="F143" s="3">
        <f>Tabla1[[#This Row],[CANTIDAD]]*Tabla1[[#This Row],[COSTO UNITARIO]]</f>
        <v>541.84199999999998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4" spans="1:7" x14ac:dyDescent="0.25">
      <c r="A144" s="1">
        <v>175226</v>
      </c>
      <c r="B144" s="6" t="str">
        <f>VLOOKUP(Tabla1[[#This Row],[SKU]],[1]CARGAR!$B$7:$D$2282,2,0)</f>
        <v>MANIJA CONSERVER</v>
      </c>
      <c r="C144" t="str">
        <f>VLOOKUP(A144,[1]CARGAR!$B$7:$D$2282,3,0)</f>
        <v>SP0037800001BO</v>
      </c>
      <c r="D144" s="1">
        <v>150</v>
      </c>
      <c r="E144" s="1">
        <v>2.3647</v>
      </c>
      <c r="F144" s="3">
        <f>Tabla1[[#This Row],[CANTIDAD]]*Tabla1[[#This Row],[COSTO UNITARIO]]</f>
        <v>354.70499999999998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5" spans="1:7" x14ac:dyDescent="0.25">
      <c r="A145" s="1">
        <v>180005</v>
      </c>
      <c r="B145" s="6" t="str">
        <f>VLOOKUP(Tabla1[[#This Row],[SKU]],[1]CARGAR!$B$7:$D$2282,2,0)</f>
        <v>VALVULA CHECK 1/2" BR</v>
      </c>
      <c r="C145" s="1" t="s">
        <v>21</v>
      </c>
      <c r="D145" s="1">
        <v>96</v>
      </c>
      <c r="E145" s="1">
        <v>6.1224999999999996</v>
      </c>
      <c r="F145" s="3">
        <f>Tabla1[[#This Row],[CANTIDAD]]*Tabla1[[#This Row],[COSTO UNITARIO]]</f>
        <v>587.76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6" spans="1:7" x14ac:dyDescent="0.25">
      <c r="A146" s="1">
        <v>180006</v>
      </c>
      <c r="B146" s="6" t="str">
        <f>VLOOKUP(Tabla1[[#This Row],[SKU]],[1]CARGAR!$B$7:$D$2282,2,0)</f>
        <v>REJILLA INOX DE DISEÑO 10X10 CON TRAMPA</v>
      </c>
      <c r="C146" s="1" t="s">
        <v>22</v>
      </c>
      <c r="D146" s="1">
        <v>50</v>
      </c>
      <c r="E146" s="1">
        <v>13.739599999999999</v>
      </c>
      <c r="F146" s="3">
        <f>Tabla1[[#This Row],[CANTIDAD]]*Tabla1[[#This Row],[COSTO UNITARIO]]</f>
        <v>686.98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7" spans="1:7" x14ac:dyDescent="0.25">
      <c r="A147" s="1">
        <v>180020</v>
      </c>
      <c r="B147" s="6" t="str">
        <f>VLOOKUP(Tabla1[[#This Row],[SKU]],[1]CARGAR!$B$7:$D$2282,2,0)</f>
        <v>REJILLA DE DISEÑO LISA 60×8 CM C/TRAMPA</v>
      </c>
      <c r="C147" t="str">
        <f>VLOOKUP(A147,[1]CARGAR!$B$7:$D$2282,3,0)</f>
        <v>SZ0025495151CW</v>
      </c>
      <c r="D147" s="1">
        <v>20</v>
      </c>
      <c r="E147" s="1">
        <v>50.685600000000001</v>
      </c>
      <c r="F147" s="3">
        <f>Tabla1[[#This Row],[CANTIDAD]]*Tabla1[[#This Row],[COSTO UNITARIO]]</f>
        <v>1013.712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8" spans="1:7" x14ac:dyDescent="0.25">
      <c r="A148" s="1">
        <v>180024</v>
      </c>
      <c r="B148" s="6" t="str">
        <f>VLOOKUP(Tabla1[[#This Row],[SKU]],[1]CARGAR!$B$7:$D$2282,2,0)</f>
        <v>REJILLA DE DISEÑO LISA 80×8 CM C/TRAMPA</v>
      </c>
      <c r="C148" t="str">
        <f>VLOOKUP(A148,[1]CARGAR!$B$7:$D$2282,3,0)</f>
        <v>SZ0026075151CW</v>
      </c>
      <c r="D148" s="1">
        <v>10</v>
      </c>
      <c r="E148" s="1">
        <v>67.629800000000003</v>
      </c>
      <c r="F148" s="3">
        <f>Tabla1[[#This Row],[CANTIDAD]]*Tabla1[[#This Row],[COSTO UNITARIO]]</f>
        <v>676.298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9" spans="1:7" x14ac:dyDescent="0.25">
      <c r="A149" s="1">
        <v>180972</v>
      </c>
      <c r="B149" s="6" t="str">
        <f>VLOOKUP(Tabla1[[#This Row],[SKU]],[1]CARGAR!$B$7:$D$2282,2,0)</f>
        <v>LLAVE LAVADORA CR EDESA</v>
      </c>
      <c r="C149" t="str">
        <f>VLOOKUP(A149,[1]CARGAR!$B$7:$D$2282,3,0)</f>
        <v>SC0030633061BO</v>
      </c>
      <c r="D149" s="1">
        <v>48</v>
      </c>
      <c r="E149" s="1">
        <v>4.5396999999999998</v>
      </c>
      <c r="F149" s="3">
        <f>Tabla1[[#This Row],[CANTIDAD]]*Tabla1[[#This Row],[COSTO UNITARIO]]</f>
        <v>217.90559999999999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0" spans="1:7" x14ac:dyDescent="0.25">
      <c r="A150" s="1">
        <v>181366</v>
      </c>
      <c r="B150" s="6" t="str">
        <f>VLOOKUP(Tabla1[[#This Row],[SKU]],[1]CARGAR!$B$7:$D$2282,2,0)</f>
        <v>LLAVE D/PASO BRONCE PESADA EDESA</v>
      </c>
      <c r="C150" t="str">
        <f>VLOOKUP(A150,[1]CARGAR!$B$7:$D$2282,3,0)</f>
        <v>SZ0020024021BO</v>
      </c>
      <c r="D150" s="1">
        <v>48</v>
      </c>
      <c r="E150" s="1">
        <v>6.6736000000000004</v>
      </c>
      <c r="F150" s="3">
        <f>Tabla1[[#This Row],[CANTIDAD]]*Tabla1[[#This Row],[COSTO UNITARIO]]</f>
        <v>320.33280000000002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1" spans="1:7" x14ac:dyDescent="0.25">
      <c r="A151" s="1">
        <v>181498</v>
      </c>
      <c r="B151" s="6" t="str">
        <f>VLOOKUP(Tabla1[[#This Row],[SKU]],[1]CARGAR!$B$7:$D$2282,2,0)</f>
        <v>VALV ESFER C/CONEX H-H 3/4 PASO</v>
      </c>
      <c r="C151" t="str">
        <f>VLOOKUP(A151,[1]CARGAR!$B$7:$D$2282,3,0)</f>
        <v>SZ0020133061BO</v>
      </c>
      <c r="D151" s="1">
        <v>100</v>
      </c>
      <c r="E151" s="1">
        <v>4.2662000000000004</v>
      </c>
      <c r="F151" s="3">
        <f>Tabla1[[#This Row],[CANTIDAD]]*Tabla1[[#This Row],[COSTO UNITARIO]]</f>
        <v>426.62000000000006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2" spans="1:7" x14ac:dyDescent="0.25">
      <c r="A152" s="1">
        <v>181838</v>
      </c>
      <c r="B152" s="6" t="str">
        <f>VLOOKUP(Tabla1[[#This Row],[SKU]],[1]CARGAR!$B$7:$D$2282,2,0)</f>
        <v>LLAVE DE MANG 1/2" CR PESADA.</v>
      </c>
      <c r="C152" t="str">
        <f>VLOOKUP(A152,[1]CARGAR!$B$7:$D$2282,3,0)</f>
        <v>SZ0020003061BO</v>
      </c>
      <c r="D152" s="1">
        <v>240</v>
      </c>
      <c r="E152" s="1">
        <v>7.5834999999999999</v>
      </c>
      <c r="F152" s="3">
        <f>Tabla1[[#This Row],[CANTIDAD]]*Tabla1[[#This Row],[COSTO UNITARIO]]</f>
        <v>1820.04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3" spans="1:7" x14ac:dyDescent="0.25">
      <c r="A153" s="1">
        <v>182133</v>
      </c>
      <c r="B153" s="6" t="str">
        <f>VLOOKUP(Tabla1[[#This Row],[SKU]],[1]CARGAR!$B$7:$D$2282,2,0)</f>
        <v>LLAVE ESFERICA 3/4" STANDAR PASO TOTAL</v>
      </c>
      <c r="C153" t="str">
        <f>VLOOKUP(A153,[1]CARGAR!$B$7:$D$2282,3,0)</f>
        <v>SZ0079363061BO</v>
      </c>
      <c r="D153" s="1">
        <v>192</v>
      </c>
      <c r="E153" s="1">
        <v>3.1539000000000001</v>
      </c>
      <c r="F153" s="3">
        <f>Tabla1[[#This Row],[CANTIDAD]]*Tabla1[[#This Row],[COSTO UNITARIO]]</f>
        <v>605.54880000000003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4" spans="1:7" x14ac:dyDescent="0.25">
      <c r="A154" s="1">
        <v>183725</v>
      </c>
      <c r="B154" s="6" t="str">
        <f>VLOOKUP(Tabla1[[#This Row],[SKU]],[1]CARGAR!$B$7:$D$2282,2,0)</f>
        <v>LLAVE D/MANGUERA PESADA BR MANILLA REDON</v>
      </c>
      <c r="C154" t="str">
        <f>VLOOKUP(A154,[1]CARGAR!$B$7:$D$2282,3,0)</f>
        <v>SZ0020064021BO</v>
      </c>
      <c r="D154" s="1">
        <v>144</v>
      </c>
      <c r="E154" s="1">
        <v>6.9718999999999998</v>
      </c>
      <c r="F154" s="3">
        <f>Tabla1[[#This Row],[CANTIDAD]]*Tabla1[[#This Row],[COSTO UNITARIO]]</f>
        <v>1003.9535999999999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5" spans="1:7" x14ac:dyDescent="0.25">
      <c r="A155" s="1">
        <v>184527</v>
      </c>
      <c r="B155" s="6" t="str">
        <f>VLOOKUP(Tabla1[[#This Row],[SKU]],[1]CARGAR!$B$7:$D$2282,2,0)</f>
        <v>LLAVE DE URINARIO CON MANILLA</v>
      </c>
      <c r="C155" t="str">
        <f>VLOOKUP(A155,[1]CARGAR!$B$7:$D$2282,3,0)</f>
        <v>SG0050003061BO</v>
      </c>
      <c r="D155" s="1">
        <v>36</v>
      </c>
      <c r="E155" s="1">
        <v>16.565200000000001</v>
      </c>
      <c r="F155" s="3">
        <f>Tabla1[[#This Row],[CANTIDAD]]*Tabla1[[#This Row],[COSTO UNITARIO]]</f>
        <v>596.34720000000004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>
        <v>201529</v>
      </c>
      <c r="B156" s="6" t="str">
        <f>VLOOKUP(Tabla1[[#This Row],[SKU]],[1]CARGAR!$B$7:$D$2282,2,0)</f>
        <v>WC EVOLUTION  BONE  EDESA</v>
      </c>
      <c r="C156" t="str">
        <f>VLOOKUP(A156,[1]CARGAR!$B$7:$D$2282,3,0)</f>
        <v>JS0022917331CE</v>
      </c>
      <c r="D156" s="1">
        <v>10</v>
      </c>
      <c r="E156" s="1">
        <v>53.381300000000003</v>
      </c>
      <c r="F156" s="3">
        <f>Tabla1[[#This Row],[CANTIDAD]]*Tabla1[[#This Row],[COSTO UNITARIO]]</f>
        <v>533.81299999999999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7" spans="1:7" x14ac:dyDescent="0.25">
      <c r="A157" s="1">
        <v>214825</v>
      </c>
      <c r="B157" s="6" t="str">
        <f>VLOOKUP(Tabla1[[#This Row],[SKU]],[1]CARGAR!$B$7:$D$2282,2,0)</f>
        <v>MANGUERA JGO MONOBLOCK 1/2XM10 CR</v>
      </c>
      <c r="C157" t="str">
        <f>VLOOKUP(A157,[1]CARGAR!$B$7:$D$2282,3,0)</f>
        <v>SG0055560001BO</v>
      </c>
      <c r="D157" s="1">
        <v>24</v>
      </c>
      <c r="E157" s="1">
        <v>2.6396000000000002</v>
      </c>
      <c r="F157" s="3">
        <f>Tabla1[[#This Row],[CANTIDAD]]*Tabla1[[#This Row],[COSTO UNITARIO]]</f>
        <v>63.350400000000008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220035</v>
      </c>
      <c r="B158" s="6" t="str">
        <f>VLOOKUP(Tabla1[[#This Row],[SKU]],[1]CARGAR!$B$7:$D$2282,2,0)</f>
        <v>LAV SIBILA C/PEDESTAL BLANCO EDESA</v>
      </c>
      <c r="C158" t="str">
        <f>VLOOKUP(A158,[1]CARGAR!$B$7:$D$2282,3,0)</f>
        <v>JSP057261301CB</v>
      </c>
      <c r="D158" s="1">
        <v>24</v>
      </c>
      <c r="E158" s="1">
        <v>43.836199999999998</v>
      </c>
      <c r="F158" s="3">
        <f>Tabla1[[#This Row],[CANTIDAD]]*Tabla1[[#This Row],[COSTO UNITARIO]]</f>
        <v>1052.0688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9" spans="1:7" x14ac:dyDescent="0.25">
      <c r="A159" s="1">
        <v>230642</v>
      </c>
      <c r="B159" s="6" t="str">
        <f>VLOOKUP(Tabla1[[#This Row],[SKU]],[1]CARGAR!$B$7:$D$2282,2,0)</f>
        <v>ARIES KIT MANILLA</v>
      </c>
      <c r="C159" t="str">
        <f>VLOOKUP(A159,[1]CARGAR!$B$7:$D$2282,3,0)</f>
        <v>SG0049743061BO</v>
      </c>
      <c r="D159" s="1">
        <v>24</v>
      </c>
      <c r="E159" s="1">
        <v>3.1082000000000001</v>
      </c>
      <c r="F159" s="3">
        <f>Tabla1[[#This Row],[CANTIDAD]]*Tabla1[[#This Row],[COSTO UNITARIO]]</f>
        <v>74.596800000000002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235253</v>
      </c>
      <c r="B160" s="6" t="str">
        <f>VLOOKUP(Tabla1[[#This Row],[SKU]],[1]CARGAR!$B$7:$D$2282,2,0)</f>
        <v>LLAVE SENCILLA PLUS NEW PRINCESS</v>
      </c>
      <c r="C160" t="str">
        <f>VLOOKUP(A160,[1]CARGAR!$B$7:$D$2282,3,0)</f>
        <v>SG0050103061BO</v>
      </c>
      <c r="D160" s="1">
        <v>48</v>
      </c>
      <c r="E160" s="1">
        <v>16.6875</v>
      </c>
      <c r="F160" s="3">
        <f>Tabla1[[#This Row],[CANTIDAD]]*Tabla1[[#This Row],[COSTO UNITARIO]]</f>
        <v>801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>
        <v>235296</v>
      </c>
      <c r="B161" s="6" t="str">
        <f>VLOOKUP(Tabla1[[#This Row],[SKU]],[1]CARGAR!$B$7:$D$2282,2,0)</f>
        <v>LLAVE SENCILLA PLUS CORVUS</v>
      </c>
      <c r="C161" t="str">
        <f>VLOOKUP(A161,[1]CARGAR!$B$7:$D$2282,3,0)</f>
        <v>SG0040103061BO</v>
      </c>
      <c r="D161" s="1">
        <v>48</v>
      </c>
      <c r="E161" s="1">
        <v>16.071999999999999</v>
      </c>
      <c r="F161" s="3">
        <f>Tabla1[[#This Row],[CANTIDAD]]*Tabla1[[#This Row],[COSTO UNITARIO]]</f>
        <v>771.4559999999999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235482</v>
      </c>
      <c r="B162" s="6" t="str">
        <f>VLOOKUP(Tabla1[[#This Row],[SKU]],[1]CARGAR!$B$7:$D$2282,2,0)</f>
        <v>MEZ DUCHA NIZA 2 FUNCIONES CR</v>
      </c>
      <c r="C162" t="str">
        <f>VLOOKUP(A162,[1]CARGAR!$B$7:$D$2282,3,0)</f>
        <v>SG0077353061CW</v>
      </c>
      <c r="D162" s="1">
        <v>12</v>
      </c>
      <c r="E162" s="1">
        <v>69.966200000000001</v>
      </c>
      <c r="F162" s="3">
        <f>Tabla1[[#This Row],[CANTIDAD]]*Tabla1[[#This Row],[COSTO UNITARIO]]</f>
        <v>839.59439999999995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>
        <v>250589</v>
      </c>
      <c r="B163" s="6" t="str">
        <f>VLOOKUP(Tabla1[[#This Row],[SKU]],[1]CARGAR!$B$7:$D$2282,2,0)</f>
        <v>DESAGUE DE 1 1/2" PP C/REJILLA</v>
      </c>
      <c r="C163" t="str">
        <f>VLOOKUP(A163,[1]CARGAR!$B$7:$D$2282,3,0)</f>
        <v>SC0021570001BL</v>
      </c>
      <c r="D163" s="1">
        <v>36</v>
      </c>
      <c r="E163" s="1">
        <v>2.3089</v>
      </c>
      <c r="F163" s="3">
        <f>Tabla1[[#This Row],[CANTIDAD]]*Tabla1[[#This Row],[COSTO UNITARIO]]</f>
        <v>83.120400000000004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4" spans="1:7" x14ac:dyDescent="0.25">
      <c r="A164" s="1">
        <v>251054</v>
      </c>
      <c r="B164" s="6" t="str">
        <f>VLOOKUP(Tabla1[[#This Row],[SKU]],[1]CARGAR!$B$7:$D$2282,2,0)</f>
        <v>ASIENTO CROWN ENVOLVENTE SLOW DOWN RF BL</v>
      </c>
      <c r="C164" t="str">
        <f>VLOOKUP(A164,[1]CARGAR!$B$7:$D$2282,3,0)</f>
        <v>SP0096871301CG</v>
      </c>
      <c r="D164" s="1">
        <v>60</v>
      </c>
      <c r="E164" s="1">
        <v>17.395</v>
      </c>
      <c r="F164" s="3">
        <f>Tabla1[[#This Row],[CANTIDAD]]*Tabla1[[#This Row],[COSTO UNITARIO]]</f>
        <v>1043.7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5" spans="1:7" x14ac:dyDescent="0.25">
      <c r="A165" s="1">
        <v>251186</v>
      </c>
      <c r="B165" s="6" t="str">
        <f>VLOOKUP(Tabla1[[#This Row],[SKU]],[1]CARGAR!$B$7:$D$2282,2,0)</f>
        <v>ASIENTO CROWN ENVOLVENTE SLOW DOWN RF BO</v>
      </c>
      <c r="C165" t="str">
        <f>VLOOKUP(A165,[1]CARGAR!$B$7:$D$2282,3,0)</f>
        <v>SP0096877331CG</v>
      </c>
      <c r="D165" s="1">
        <v>24</v>
      </c>
      <c r="E165" s="1">
        <v>17.395</v>
      </c>
      <c r="F165" s="3">
        <f>Tabla1[[#This Row],[CANTIDAD]]*Tabla1[[#This Row],[COSTO UNITARIO]]</f>
        <v>417.48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6" spans="1:7" x14ac:dyDescent="0.25">
      <c r="A166" s="1">
        <v>252239</v>
      </c>
      <c r="B166" s="6" t="str">
        <f>VLOOKUP(Tabla1[[#This Row],[SKU]],[1]CARGAR!$B$7:$D$2282,2,0)</f>
        <v>LLAVE  MESA P/COCINA C/SIFON NEW PRINCESCR</v>
      </c>
      <c r="C166" t="str">
        <f>VLOOKUP(A166,[1]CARGAR!$B$7:$D$2282,3,0)</f>
        <v>SG0075093061CE</v>
      </c>
      <c r="D166" s="1">
        <v>24</v>
      </c>
      <c r="E166" s="1">
        <v>27.286100000000001</v>
      </c>
      <c r="F166" s="3">
        <f>Tabla1[[#This Row],[CANTIDAD]]*Tabla1[[#This Row],[COSTO UNITARIO]]</f>
        <v>654.8664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252247</v>
      </c>
      <c r="B167" s="6" t="str">
        <f>VLOOKUP(Tabla1[[#This Row],[SKU]],[1]CARGAR!$B$7:$D$2282,2,0)</f>
        <v>MEZ COCINA 8" NEW PRINCESS CR</v>
      </c>
      <c r="C167" t="str">
        <f>VLOOKUP(A167,[1]CARGAR!$B$7:$D$2282,3,0)</f>
        <v>SG0075113061CE</v>
      </c>
      <c r="D167" s="1">
        <v>24</v>
      </c>
      <c r="E167" s="1">
        <v>32.164299999999997</v>
      </c>
      <c r="F167" s="3">
        <f>Tabla1[[#This Row],[CANTIDAD]]*Tabla1[[#This Row],[COSTO UNITARIO]]</f>
        <v>771.94319999999993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>
        <v>252255</v>
      </c>
      <c r="B168" s="6" t="str">
        <f>VLOOKUP(Tabla1[[#This Row],[SKU]],[1]CARGAR!$B$7:$D$2282,2,0)</f>
        <v>MEZ COCINA D/PARED NEW PRINCESS CR</v>
      </c>
      <c r="C168" t="str">
        <f>VLOOKUP(A168,[1]CARGAR!$B$7:$D$2282,3,0)</f>
        <v>SG0075103061CE</v>
      </c>
      <c r="D168" s="1">
        <v>12</v>
      </c>
      <c r="E168" s="1">
        <v>53.4223</v>
      </c>
      <c r="F168" s="3">
        <f>Tabla1[[#This Row],[CANTIDAD]]*Tabla1[[#This Row],[COSTO UNITARIO]]</f>
        <v>641.06759999999997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>
        <v>253308</v>
      </c>
      <c r="B169" s="6" t="str">
        <f>VLOOKUP(Tabla1[[#This Row],[SKU]],[1]CARGAR!$B$7:$D$2282,2,0)</f>
        <v>KIT ANILLO D/RETENCION EMP.PICO COCINA</v>
      </c>
      <c r="C169" t="str">
        <f>VLOOKUP(A169,[1]CARGAR!$B$7:$D$2282,3,0)</f>
        <v>SG0076043061BO</v>
      </c>
      <c r="D169" s="1">
        <v>24</v>
      </c>
      <c r="E169" s="1">
        <v>1.3269</v>
      </c>
      <c r="F169" s="3">
        <f>Tabla1[[#This Row],[CANTIDAD]]*Tabla1[[#This Row],[COSTO UNITARIO]]</f>
        <v>31.845599999999997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0" spans="1:7" x14ac:dyDescent="0.25">
      <c r="A170" s="1">
        <v>254852</v>
      </c>
      <c r="B170" s="6" t="str">
        <f>VLOOKUP(Tabla1[[#This Row],[SKU]],[1]CARGAR!$B$7:$D$2282,2,0)</f>
        <v>CABEZA D/DUCHA CR EDESA</v>
      </c>
      <c r="C170" t="str">
        <f>VLOOKUP(A170,[1]CARGAR!$B$7:$D$2282,3,0)</f>
        <v>SG0049710001BO</v>
      </c>
      <c r="D170" s="1">
        <v>24</v>
      </c>
      <c r="E170" s="1">
        <v>2.5244</v>
      </c>
      <c r="F170" s="3">
        <f>Tabla1[[#This Row],[CANTIDAD]]*Tabla1[[#This Row],[COSTO UNITARIO]]</f>
        <v>60.585599999999999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265055</v>
      </c>
      <c r="B171" s="6" t="str">
        <f>VLOOKUP(Tabla1[[#This Row],[SKU]],[1]CARGAR!$B$7:$D$2282,2,0)</f>
        <v>LLAVE PRESMATIC STANDAR P/LAVAMANOS BRIG</v>
      </c>
      <c r="C171" t="str">
        <f>VLOOKUP(A171,[1]CARGAR!$B$7:$D$2282,3,0)</f>
        <v>SG0065463061CW</v>
      </c>
      <c r="D171" s="1">
        <v>20</v>
      </c>
      <c r="E171" s="1">
        <v>37.327599999999997</v>
      </c>
      <c r="F171" s="3">
        <f>Tabla1[[#This Row],[CANTIDAD]]*Tabla1[[#This Row],[COSTO UNITARIO]]</f>
        <v>746.55199999999991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289086</v>
      </c>
      <c r="B172" s="6" t="str">
        <f>VLOOKUP(Tabla1[[#This Row],[SKU]],[1]CARGAR!$B$7:$D$2282,2,0)</f>
        <v>WC ANDES REDONDO BLANCO PUSH SUPERIOR</v>
      </c>
      <c r="C172" t="str">
        <f>VLOOKUP(A172,[1]CARGAR!$B$7:$D$2282,3,0)</f>
        <v>JS0022641301CE</v>
      </c>
      <c r="D172" s="1">
        <v>24</v>
      </c>
      <c r="E172" s="1">
        <v>39.753900000000002</v>
      </c>
      <c r="F172" s="3">
        <f>Tabla1[[#This Row],[CANTIDAD]]*Tabla1[[#This Row],[COSTO UNITARIO]]</f>
        <v>954.09360000000004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3" spans="1:7" x14ac:dyDescent="0.25">
      <c r="A173" s="1">
        <v>289159</v>
      </c>
      <c r="B173" s="6" t="str">
        <f>VLOOKUP(Tabla1[[#This Row],[SKU]],[1]CARGAR!$B$7:$D$2282,2,0)</f>
        <v>WC ANDES REDONDO CELESTE PUSH SUPERIOR</v>
      </c>
      <c r="C173" t="str">
        <f>VLOOKUP(A173,[1]CARGAR!$B$7:$D$2282,3,0)</f>
        <v>JS0022647221CE</v>
      </c>
      <c r="D173" s="1">
        <v>10</v>
      </c>
      <c r="E173" s="1">
        <v>41.741599999999998</v>
      </c>
      <c r="F173" s="3">
        <f>Tabla1[[#This Row],[CANTIDAD]]*Tabla1[[#This Row],[COSTO UNITARIO]]</f>
        <v>417.416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4" spans="1:7" x14ac:dyDescent="0.25">
      <c r="A174" s="1">
        <v>317292</v>
      </c>
      <c r="B174" s="6" t="str">
        <f>VLOOKUP(Tabla1[[#This Row],[SKU]],[1]CARGAR!$B$7:$D$2282,2,0)</f>
        <v>MONOMANDO COCINA PULL UP SCARLET CROMO</v>
      </c>
      <c r="C174" t="str">
        <f>VLOOKUP(A174,[1]CARGAR!$B$7:$D$2282,3,0)</f>
        <v>SG0072603061CW</v>
      </c>
      <c r="D174" s="1">
        <v>12</v>
      </c>
      <c r="E174" s="1">
        <v>97.031599999999997</v>
      </c>
      <c r="F174" s="3">
        <f>Tabla1[[#This Row],[CANTIDAD]]*Tabla1[[#This Row],[COSTO UNITARIO]]</f>
        <v>1164.3791999999999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>
        <v>352586</v>
      </c>
      <c r="B175" s="6" t="str">
        <f>VLOOKUP(Tabla1[[#This Row],[SKU]],[1]CARGAR!$B$7:$D$2282,2,0)</f>
        <v>REGADERA REDONDA ESTANDAR ABS CR 4.5CM  EDESA</v>
      </c>
      <c r="C175" t="str">
        <f>VLOOKUP(A175,[1]CARGAR!$B$7:$D$2282,3,0)</f>
        <v>SG0058883061BO</v>
      </c>
      <c r="D175" s="1">
        <v>48</v>
      </c>
      <c r="E175" s="1">
        <v>3.6981999999999999</v>
      </c>
      <c r="F175" s="3">
        <f>Tabla1[[#This Row],[CANTIDAD]]*Tabla1[[#This Row],[COSTO UNITARIO]]</f>
        <v>177.5136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6" spans="1:7" x14ac:dyDescent="0.25">
      <c r="A176" s="1">
        <v>361354</v>
      </c>
      <c r="B176" s="6" t="str">
        <f>VLOOKUP(Tabla1[[#This Row],[SKU]],[1]CARGAR!$B$7:$D$2282,2,0)</f>
        <v>Berlín Gancho Doble</v>
      </c>
      <c r="C176" t="str">
        <f>VLOOKUP(A176,[1]CARGAR!$B$7:$D$2282,3,0)</f>
        <v>SG0016580161CW</v>
      </c>
      <c r="D176" s="1">
        <v>50</v>
      </c>
      <c r="E176" s="1">
        <v>7.5963000000000003</v>
      </c>
      <c r="F176" s="3">
        <f>Tabla1[[#This Row],[CANTIDAD]]*Tabla1[[#This Row],[COSTO UNITARIO]]</f>
        <v>379.815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>
        <v>361357</v>
      </c>
      <c r="B177" s="6" t="str">
        <f>VLOOKUP(Tabla1[[#This Row],[SKU]],[1]CARGAR!$B$7:$D$2282,2,0)</f>
        <v>GANCHO DOBLE DUBAI</v>
      </c>
      <c r="C177" t="str">
        <f>VLOOKUP(A177,[1]CARGAR!$B$7:$D$2282,3,0)</f>
        <v>SC0050223061CW</v>
      </c>
      <c r="D177" s="1">
        <v>40</v>
      </c>
      <c r="E177" s="1">
        <v>8.1410999999999998</v>
      </c>
      <c r="F177" s="3">
        <f>Tabla1[[#This Row],[CANTIDAD]]*Tabla1[[#This Row],[COSTO UNITARIO]]</f>
        <v>325.64400000000001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8" spans="1:7" x14ac:dyDescent="0.25">
      <c r="A178" s="1">
        <v>361358</v>
      </c>
      <c r="B178" s="6" t="str">
        <f>VLOOKUP(Tabla1[[#This Row],[SKU]],[1]CARGAR!$B$7:$D$2282,2,0)</f>
        <v>TOALLERO ARO DUBAI CR</v>
      </c>
      <c r="C178" t="str">
        <f>VLOOKUP(A178,[1]CARGAR!$B$7:$D$2282,3,0)</f>
        <v>SC0050253061CW</v>
      </c>
      <c r="D178" s="1">
        <v>20</v>
      </c>
      <c r="E178" s="1">
        <v>16.6798</v>
      </c>
      <c r="F178" s="3">
        <f>Tabla1[[#This Row],[CANTIDAD]]*Tabla1[[#This Row],[COSTO UNITARIO]]</f>
        <v>333.596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9" spans="1:7" x14ac:dyDescent="0.25">
      <c r="A179" s="1">
        <v>361359</v>
      </c>
      <c r="B179" s="6" t="str">
        <f>VLOOKUP(Tabla1[[#This Row],[SKU]],[1]CARGAR!$B$7:$D$2282,2,0)</f>
        <v>PAPELERA DUBAI CR</v>
      </c>
      <c r="C179" t="str">
        <f>VLOOKUP(A179,[1]CARGAR!$B$7:$D$2282,3,0)</f>
        <v>SC0050243061CW</v>
      </c>
      <c r="D179" s="1">
        <v>20</v>
      </c>
      <c r="E179" s="1">
        <v>7.1197999999999997</v>
      </c>
      <c r="F179" s="3">
        <f>Tabla1[[#This Row],[CANTIDAD]]*Tabla1[[#This Row],[COSTO UNITARIO]]</f>
        <v>142.39599999999999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0" spans="1:7" x14ac:dyDescent="0.25">
      <c r="A180" s="1">
        <v>361362</v>
      </c>
      <c r="B180" s="6" t="str">
        <f>VLOOKUP(Tabla1[[#This Row],[SKU]],[1]CARGAR!$B$7:$D$2282,2,0)</f>
        <v>TOALLERO DUBAI LARGO 54CM CR</v>
      </c>
      <c r="C180" t="str">
        <f>VLOOKUP(A180,[1]CARGAR!$B$7:$D$2282,3,0)</f>
        <v>SC0050233061CW</v>
      </c>
      <c r="D180" s="1">
        <v>40</v>
      </c>
      <c r="E180" s="1">
        <v>17.133700000000001</v>
      </c>
      <c r="F180" s="3">
        <f>Tabla1[[#This Row],[CANTIDAD]]*Tabla1[[#This Row],[COSTO UNITARIO]]</f>
        <v>685.34800000000007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1" spans="1:7" x14ac:dyDescent="0.25">
      <c r="A181" s="1">
        <v>361375</v>
      </c>
      <c r="B181" s="6" t="str">
        <f>VLOOKUP(Tabla1[[#This Row],[SKU]],[1]CARGAR!$B$7:$D$2282,2,0)</f>
        <v>Berlín Toallero Redondo</v>
      </c>
      <c r="C181" t="str">
        <f>VLOOKUP(A181,[1]CARGAR!$B$7:$D$2282,3,0)</f>
        <v>SG0016600161CW</v>
      </c>
      <c r="D181" s="1">
        <v>20</v>
      </c>
      <c r="E181" s="1">
        <v>12.7476</v>
      </c>
      <c r="F181" s="3">
        <f>Tabla1[[#This Row],[CANTIDAD]]*Tabla1[[#This Row],[COSTO UNITARIO]]</f>
        <v>254.952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2" spans="1:7" x14ac:dyDescent="0.25">
      <c r="A182" s="1">
        <v>361378</v>
      </c>
      <c r="B182" s="6" t="str">
        <f>VLOOKUP(Tabla1[[#This Row],[SKU]],[1]CARGAR!$B$7:$D$2282,2,0)</f>
        <v>Berlín Gancho</v>
      </c>
      <c r="C182" t="str">
        <f>VLOOKUP(A182,[1]CARGAR!$B$7:$D$2282,3,0)</f>
        <v>SG0016590161CW</v>
      </c>
      <c r="D182" s="1">
        <v>20</v>
      </c>
      <c r="E182" s="1">
        <v>6.9862000000000002</v>
      </c>
      <c r="F182" s="3">
        <f>Tabla1[[#This Row],[CANTIDAD]]*Tabla1[[#This Row],[COSTO UNITARIO]]</f>
        <v>139.72399999999999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361380</v>
      </c>
      <c r="B183" s="6" t="str">
        <f>VLOOKUP(Tabla1[[#This Row],[SKU]],[1]CARGAR!$B$7:$D$2282,2,0)</f>
        <v>PAPELERA ROTONDO BRIGGS</v>
      </c>
      <c r="C183" t="str">
        <f>VLOOKUP(A183,[1]CARGAR!$B$7:$D$2282,3,0)</f>
        <v>SC0027203061CW</v>
      </c>
      <c r="D183" s="1">
        <v>20</v>
      </c>
      <c r="E183" s="1">
        <v>12.392899999999999</v>
      </c>
      <c r="F183" s="3">
        <f>Tabla1[[#This Row],[CANTIDAD]]*Tabla1[[#This Row],[COSTO UNITARIO]]</f>
        <v>247.85799999999998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4" spans="1:7" x14ac:dyDescent="0.25">
      <c r="A184" s="1">
        <v>361437</v>
      </c>
      <c r="B184" s="6" t="str">
        <f>VLOOKUP(Tabla1[[#This Row],[SKU]],[1]CARGAR!$B$7:$D$2282,2,0)</f>
        <v>GANCHO CUADRATO BRIGGS</v>
      </c>
      <c r="C184" t="str">
        <f>VLOOKUP(A184,[1]CARGAR!$B$7:$D$2282,3,0)</f>
        <v>SC0027223061CW</v>
      </c>
      <c r="D184" s="1">
        <v>24</v>
      </c>
      <c r="E184" s="1">
        <v>9.3026</v>
      </c>
      <c r="F184" s="3">
        <f>Tabla1[[#This Row],[CANTIDAD]]*Tabla1[[#This Row],[COSTO UNITARIO]]</f>
        <v>223.26240000000001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5" spans="1:7" x14ac:dyDescent="0.25">
      <c r="A185" s="1">
        <v>361534</v>
      </c>
      <c r="B185" s="6" t="str">
        <f>VLOOKUP(Tabla1[[#This Row],[SKU]],[1]CARGAR!$B$7:$D$2282,2,0)</f>
        <v>PAPELERA CUADRATO BRIGGS</v>
      </c>
      <c r="C185" t="str">
        <f>VLOOKUP(A185,[1]CARGAR!$B$7:$D$2282,3,0)</f>
        <v>SC0027253061CW</v>
      </c>
      <c r="D185" s="1">
        <v>24</v>
      </c>
      <c r="E185" s="1">
        <v>14.5191</v>
      </c>
      <c r="F185" s="3">
        <f>Tabla1[[#This Row],[CANTIDAD]]*Tabla1[[#This Row],[COSTO UNITARIO]]</f>
        <v>348.45839999999998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6" spans="1:7" x14ac:dyDescent="0.25">
      <c r="A186" s="1">
        <v>361682</v>
      </c>
      <c r="B186" s="6" t="str">
        <f>VLOOKUP(Tabla1[[#This Row],[SKU]],[1]CARGAR!$B$7:$D$2282,2,0)</f>
        <v>TOALLERO CUADRATO BRIGGS</v>
      </c>
      <c r="C186" t="str">
        <f>VLOOKUP(A186,[1]CARGAR!$B$7:$D$2282,3,0)</f>
        <v>SC0027273061CW</v>
      </c>
      <c r="D186" s="1">
        <v>20</v>
      </c>
      <c r="E186" s="1">
        <v>33.868400000000001</v>
      </c>
      <c r="F186" s="3">
        <f>Tabla1[[#This Row],[CANTIDAD]]*Tabla1[[#This Row],[COSTO UNITARIO]]</f>
        <v>677.36800000000005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7" spans="1:7" x14ac:dyDescent="0.25">
      <c r="A187" s="1">
        <v>508667</v>
      </c>
      <c r="B187" s="6" t="str">
        <f>VLOOKUP(Tabla1[[#This Row],[SKU]],[1]CARGAR!$B$7:$D$2282,2,0)</f>
        <v>HERRAJE KINGSLEY TURBO 3</v>
      </c>
      <c r="C187" t="str">
        <f>VLOOKUP(A187,[1]CARGAR!$B$7:$D$2282,3,0)</f>
        <v>SP0037270001BS</v>
      </c>
      <c r="D187" s="1">
        <v>30</v>
      </c>
      <c r="E187" s="1">
        <v>15.9695</v>
      </c>
      <c r="F187" s="3">
        <f>Tabla1[[#This Row],[CANTIDAD]]*Tabla1[[#This Row],[COSTO UNITARIO]]</f>
        <v>479.08499999999998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8" spans="1:7" x14ac:dyDescent="0.25">
      <c r="A188" s="1">
        <v>591955</v>
      </c>
      <c r="B188" s="6" t="str">
        <f>VLOOKUP(Tabla1[[#This Row],[SKU]],[1]CARGAR!$B$7:$D$2282,2,0)</f>
        <v>LLAV SHELBY COCINA MESA C/SIF</v>
      </c>
      <c r="C188" t="str">
        <f>VLOOKUP(A188,[1]CARGAR!$B$7:$D$2282,3,0)</f>
        <v>SG0057753061BO</v>
      </c>
      <c r="D188" s="1">
        <v>24</v>
      </c>
      <c r="E188" s="1">
        <v>24</v>
      </c>
      <c r="F188" s="3">
        <f>Tabla1[[#This Row],[CANTIDAD]]*Tabla1[[#This Row],[COSTO UNITARIO]]</f>
        <v>576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>
        <v>592145</v>
      </c>
      <c r="B189" s="6" t="str">
        <f>VLOOKUP(Tabla1[[#This Row],[SKU]],[1]CARGAR!$B$7:$D$2282,2,0)</f>
        <v>JGO ACC BANIO DESIGN CR</v>
      </c>
      <c r="C189" t="str">
        <f>VLOOKUP(A189,[1]CARGAR!$B$7:$D$2282,3,0)</f>
        <v>SC0016573061BO</v>
      </c>
      <c r="D189" s="1">
        <v>60</v>
      </c>
      <c r="E189" s="1">
        <v>60</v>
      </c>
      <c r="F189" s="3">
        <f>Tabla1[[#This Row],[CANTIDAD]]*Tabla1[[#This Row],[COSTO UNITARIO]]</f>
        <v>3600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0" spans="1:7" x14ac:dyDescent="0.25">
      <c r="A190" s="1">
        <v>658472</v>
      </c>
      <c r="B190" s="6" t="str">
        <f>VLOOKUP(Tabla1[[#This Row],[SKU]],[1]CARGAR!$B$7:$D$2282,2,0)</f>
        <v>WC EVOLUTION PINK EDESA</v>
      </c>
      <c r="C190" t="str">
        <f>VLOOKUP(A190,[1]CARGAR!$B$7:$D$2282,3,0)</f>
        <v>JS0022910481CE</v>
      </c>
      <c r="D190" s="1">
        <v>10</v>
      </c>
      <c r="E190" s="1">
        <v>10</v>
      </c>
      <c r="F190" s="3">
        <f>Tabla1[[#This Row],[CANTIDAD]]*Tabla1[[#This Row],[COSTO UNITARIO]]</f>
        <v>100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1" spans="1:7" x14ac:dyDescent="0.25">
      <c r="A191" s="1">
        <v>701702</v>
      </c>
      <c r="B191" s="6" t="str">
        <f>VLOOKUP(Tabla1[[#This Row],[SKU]],[1]CARGAR!$B$7:$D$2282,2,0)</f>
        <v>BERLIN MONOMANDO BAJO LAV AGUA FRÍA</v>
      </c>
      <c r="C191" t="str">
        <f>VLOOKUP(A191,[1]CARGAR!$B$7:$D$2282,3,0)</f>
        <v>SG0088260161CW</v>
      </c>
      <c r="D191" s="1">
        <v>12</v>
      </c>
      <c r="E191" s="1">
        <v>12</v>
      </c>
      <c r="F191" s="3">
        <f>Tabla1[[#This Row],[CANTIDAD]]*Tabla1[[#This Row],[COSTO UNITARIO]]</f>
        <v>144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2" spans="1:7" x14ac:dyDescent="0.25">
      <c r="A192" s="1">
        <v>701703</v>
      </c>
      <c r="B192" s="6" t="str">
        <f>VLOOKUP(Tabla1[[#This Row],[SKU]],[1]CARGAR!$B$7:$D$2282,2,0)</f>
        <v>BERLIN MONOMANDO ALTO LAV AGUA FRÍA</v>
      </c>
      <c r="C192" t="str">
        <f>VLOOKUP(A192,[1]CARGAR!$B$7:$D$2282,3,0)</f>
        <v>SG0088250161CW</v>
      </c>
      <c r="D192" s="1">
        <v>10</v>
      </c>
      <c r="E192" s="1">
        <v>10</v>
      </c>
      <c r="F192" s="3">
        <f>Tabla1[[#This Row],[CANTIDAD]]*Tabla1[[#This Row],[COSTO UNITARIO]]</f>
        <v>100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>
        <v>701704</v>
      </c>
      <c r="B193" s="6" t="str">
        <f>VLOOKUP(Tabla1[[#This Row],[SKU]],[1]CARGAR!$B$7:$D$2282,2,0)</f>
        <v>BERLIN MONOMANDO BAJO LAV MEZCLADOR</v>
      </c>
      <c r="C193" t="str">
        <f>VLOOKUP(A193,[1]CARGAR!$B$7:$D$2282,3,0)</f>
        <v>SG0088230161CW</v>
      </c>
      <c r="D193" s="1">
        <v>12</v>
      </c>
      <c r="E193" s="1">
        <v>12</v>
      </c>
      <c r="F193" s="3">
        <f>Tabla1[[#This Row],[CANTIDAD]]*Tabla1[[#This Row],[COSTO UNITARIO]]</f>
        <v>144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>
        <v>701705</v>
      </c>
      <c r="B194" s="6" t="str">
        <f>VLOOKUP(Tabla1[[#This Row],[SKU]],[1]CARGAR!$B$7:$D$2282,2,0)</f>
        <v>BERLIN MONOMANDO ALTO LAV MEZCLADOR</v>
      </c>
      <c r="C194" t="str">
        <f>VLOOKUP(A194,[1]CARGAR!$B$7:$D$2282,3,0)</f>
        <v>SG0088220161CW</v>
      </c>
      <c r="D194" s="1">
        <v>40</v>
      </c>
      <c r="E194" s="1">
        <v>40</v>
      </c>
      <c r="F194" s="3">
        <f>Tabla1[[#This Row],[CANTIDAD]]*Tabla1[[#This Row],[COSTO UNITARIO]]</f>
        <v>1600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>
        <v>701706</v>
      </c>
      <c r="B195" s="6" t="str">
        <f>VLOOKUP(Tabla1[[#This Row],[SKU]],[1]CARGAR!$B$7:$D$2282,2,0)</f>
        <v>BRIGGS REGADERA REDONDA TOP METALICA CROMO 15.5 CM</v>
      </c>
      <c r="C195" t="str">
        <f>VLOOKUP(A195,[1]CARGAR!$B$7:$D$2282,3,0)</f>
        <v>SG0083670001BO</v>
      </c>
      <c r="D195" s="1">
        <v>10</v>
      </c>
      <c r="E195" s="1">
        <v>10</v>
      </c>
      <c r="F195" s="3">
        <f>Tabla1[[#This Row],[CANTIDAD]]*Tabla1[[#This Row],[COSTO UNITARIO]]</f>
        <v>100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>
        <v>701707</v>
      </c>
      <c r="B196" s="6" t="str">
        <f>VLOOKUP(Tabla1[[#This Row],[SKU]],[1]CARGAR!$B$7:$D$2282,2,0)</f>
        <v>BRAZO DE DUCHA VERTICAL CUADRADO 30 CM</v>
      </c>
      <c r="C196" t="str">
        <f>VLOOKUP(A196,[1]CARGAR!$B$7:$D$2282,3,0)</f>
        <v>SG0089773061CW</v>
      </c>
      <c r="D196" s="1">
        <v>4</v>
      </c>
      <c r="E196" s="1">
        <v>4</v>
      </c>
      <c r="F196" s="3">
        <f>Tabla1[[#This Row],[CANTIDAD]]*Tabla1[[#This Row],[COSTO UNITARIO]]</f>
        <v>16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7" spans="1:7" x14ac:dyDescent="0.25">
      <c r="A197" s="1">
        <v>701708</v>
      </c>
      <c r="B197" s="6" t="str">
        <f>VLOOKUP(Tabla1[[#This Row],[SKU]],[1]CARGAR!$B$7:$D$2282,2,0)</f>
        <v>BERLIN MONOMANDO COCINA</v>
      </c>
      <c r="C197" t="str">
        <f>VLOOKUP(A197,[1]CARGAR!$B$7:$D$2282,3,0)</f>
        <v>SG0088240161CW</v>
      </c>
      <c r="D197" s="1">
        <v>15</v>
      </c>
      <c r="E197" s="1">
        <v>15</v>
      </c>
      <c r="F197" s="3">
        <f>Tabla1[[#This Row],[CANTIDAD]]*Tabla1[[#This Row],[COSTO UNITARIO]]</f>
        <v>225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8" spans="1:7" x14ac:dyDescent="0.25">
      <c r="A198" s="1">
        <v>701709</v>
      </c>
      <c r="B198" s="6" t="str">
        <f>VLOOKUP(Tabla1[[#This Row],[SKU]],[1]CARGAR!$B$7:$D$2282,2,0)</f>
        <v>BERLIN MONOMANDO DUCHA BARRA</v>
      </c>
      <c r="C198" t="str">
        <f>VLOOKUP(A198,[1]CARGAR!$B$7:$D$2282,3,0)</f>
        <v>SG0088290161CW</v>
      </c>
      <c r="D198" s="1">
        <v>5</v>
      </c>
      <c r="E198" s="1">
        <v>5</v>
      </c>
      <c r="F198" s="3">
        <f>Tabla1[[#This Row],[CANTIDAD]]*Tabla1[[#This Row],[COSTO UNITARIO]]</f>
        <v>25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9" spans="1:7" x14ac:dyDescent="0.25">
      <c r="A199" s="1">
        <v>701715</v>
      </c>
      <c r="B199" s="6" t="str">
        <f>VLOOKUP(Tabla1[[#This Row],[SKU]],[1]CARGAR!$B$7:$D$2282,2,0)</f>
        <v>NPRINCESS MONO. REDONDA DUCHA C/REGADERA</v>
      </c>
      <c r="C199" t="str">
        <f>VLOOKUP(A199,[1]CARGAR!$B$7:$D$2282,3,0)</f>
        <v>SG0071913061CE</v>
      </c>
      <c r="D199" s="1">
        <v>12</v>
      </c>
      <c r="E199" s="1">
        <v>12</v>
      </c>
      <c r="F199" s="3">
        <f>Tabla1[[#This Row],[CANTIDAD]]*Tabla1[[#This Row],[COSTO UNITARIO]]</f>
        <v>144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>
        <v>701720</v>
      </c>
      <c r="B200" s="6" t="str">
        <f>VLOOKUP(Tabla1[[#This Row],[SKU]],[1]CARGAR!$B$7:$D$2282,2,0)</f>
        <v>WC VITTORIA BLANCO ELONGADO A/SLOW DOWN EDESA</v>
      </c>
      <c r="C200" t="str">
        <f>VLOOKUP(A200,[1]CARGAR!$B$7:$D$2282,3,0)</f>
        <v>JS0066171301CE</v>
      </c>
      <c r="D200" s="1">
        <v>10</v>
      </c>
      <c r="E200" s="1">
        <v>10</v>
      </c>
      <c r="F200" s="3">
        <f>Tabla1[[#This Row],[CANTIDAD]]*Tabla1[[#This Row],[COSTO UNITARIO]]</f>
        <v>100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1" spans="1:7" x14ac:dyDescent="0.25">
      <c r="A201" s="1">
        <v>701722</v>
      </c>
      <c r="B201" s="6" t="str">
        <f>VLOOKUP(Tabla1[[#This Row],[SKU]],[1]CARGAR!$B$7:$D$2282,2,0)</f>
        <v>FUENTE STYLO CUADRATO BLANCO SLIM</v>
      </c>
      <c r="C201" t="str">
        <f>VLOOKUP(A201,[1]CARGAR!$B$7:$D$2282,3,0)</f>
        <v>SS0050351301CB</v>
      </c>
      <c r="D201" s="1">
        <v>40</v>
      </c>
      <c r="E201" s="1">
        <v>40</v>
      </c>
      <c r="F201" s="3">
        <f>Tabla1[[#This Row],[CANTIDAD]]*Tabla1[[#This Row],[COSTO UNITARIO]]</f>
        <v>1600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2" spans="1:7" x14ac:dyDescent="0.25">
      <c r="A202" s="1">
        <v>701725</v>
      </c>
      <c r="B202" s="6" t="str">
        <f>VLOOKUP(Tabla1[[#This Row],[SKU]],[1]CARGAR!$B$7:$D$2282,2,0)</f>
        <v>FUENTE STYLO ROTONDO BLANCO SLIM</v>
      </c>
      <c r="C202" t="str">
        <f>VLOOKUP(A202,[1]CARGAR!$B$7:$D$2282,3,0)</f>
        <v>SS0050331301CB</v>
      </c>
      <c r="D202" s="1">
        <v>20</v>
      </c>
      <c r="E202" s="1">
        <v>20</v>
      </c>
      <c r="F202" s="3">
        <f>Tabla1[[#This Row],[CANTIDAD]]*Tabla1[[#This Row],[COSTO UNITARIO]]</f>
        <v>400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3" spans="1:7" x14ac:dyDescent="0.25">
      <c r="A203" s="1">
        <v>701728</v>
      </c>
      <c r="B203" s="6" t="str">
        <f>VLOOKUP(Tabla1[[#This Row],[SKU]],[1]CARGAR!$B$7:$D$2282,2,0)</f>
        <v>FUENTE STYLO ROTONDO OPAQUE BLACK SLIM</v>
      </c>
      <c r="C203" t="str">
        <f>VLOOKUP(A203,[1]CARGAR!$B$7:$D$2282,3,0)</f>
        <v>SS0050336161CB</v>
      </c>
      <c r="D203" s="1">
        <v>10</v>
      </c>
      <c r="E203" s="1">
        <v>10</v>
      </c>
      <c r="F203" s="3">
        <f>Tabla1[[#This Row],[CANTIDAD]]*Tabla1[[#This Row],[COSTO UNITARIO]]</f>
        <v>100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4" spans="1:7" x14ac:dyDescent="0.25">
      <c r="A204" s="1">
        <v>701733</v>
      </c>
      <c r="B204" s="6" t="str">
        <f>VLOOKUP(Tabla1[[#This Row],[SKU]],[1]CARGAR!$B$7:$D$2282,2,0)</f>
        <v>FUENTE STYLO CUADRATO OPAQUE BLACK SLIM</v>
      </c>
      <c r="C204" t="str">
        <f>VLOOKUP(A204,[1]CARGAR!$B$7:$D$2282,3,0)</f>
        <v>SS0050356161CB</v>
      </c>
      <c r="D204" s="1">
        <v>10</v>
      </c>
      <c r="E204" s="1">
        <v>10</v>
      </c>
      <c r="F204" s="3">
        <f>Tabla1[[#This Row],[CANTIDAD]]*Tabla1[[#This Row],[COSTO UNITARIO]]</f>
        <v>100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5" spans="1:7" x14ac:dyDescent="0.25">
      <c r="A205" s="1">
        <v>705160</v>
      </c>
      <c r="B205" s="6" t="str">
        <f>VLOOKUP(Tabla1[[#This Row],[SKU]],[1]CARGAR!$B$7:$D$2282,2,0)</f>
        <v>ACOPLE SIFON DE 1 1/2" PP</v>
      </c>
      <c r="C205" t="str">
        <f>VLOOKUP(A205,[1]CARGAR!$B$7:$D$2282,3,0)</f>
        <v>SC0040200001BO</v>
      </c>
      <c r="D205" s="1">
        <v>72</v>
      </c>
      <c r="E205" s="1">
        <v>0.82030000000000003</v>
      </c>
      <c r="F205" s="3">
        <f>Tabla1[[#This Row],[CANTIDAD]]*Tabla1[[#This Row],[COSTO UNITARIO]]</f>
        <v>59.061599999999999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6" spans="1:7" x14ac:dyDescent="0.25">
      <c r="A206" s="1">
        <v>705837</v>
      </c>
      <c r="B206" s="6" t="str">
        <f>VLOOKUP(Tabla1[[#This Row],[SKU]],[1]CARGAR!$B$7:$D$2282,2,0)</f>
        <v>ANILLO DE CERA BRIGGS</v>
      </c>
      <c r="C206" t="str">
        <f>VLOOKUP(A206,[1]CARGAR!$B$7:$D$2282,3,0)</f>
        <v>SC001318000100</v>
      </c>
      <c r="D206" s="1">
        <v>200</v>
      </c>
      <c r="E206" s="1">
        <v>1.5484</v>
      </c>
      <c r="F206" s="3">
        <f>Tabla1[[#This Row],[CANTIDAD]]*Tabla1[[#This Row],[COSTO UNITARIO]]</f>
        <v>309.68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7" spans="1:7" x14ac:dyDescent="0.25">
      <c r="A207" s="1">
        <v>722537</v>
      </c>
      <c r="B207" s="6" t="str">
        <f>VLOOKUP(Tabla1[[#This Row],[SKU]],[1]CARGAR!$B$7:$D$2282,2,0)</f>
        <v>MONOMANDO P/LAV BAJO CR FONTE</v>
      </c>
      <c r="C207" t="str">
        <f>VLOOKUP(A207,[1]CARGAR!$B$7:$D$2282,3,0)</f>
        <v>SG0079313061CW</v>
      </c>
      <c r="D207" s="1">
        <v>18</v>
      </c>
      <c r="E207" s="1">
        <v>74.878399999999999</v>
      </c>
      <c r="F207" s="3">
        <f>Tabla1[[#This Row],[CANTIDAD]]*Tabla1[[#This Row],[COSTO UNITARIO]]</f>
        <v>1347.8112000000001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8" spans="1:7" x14ac:dyDescent="0.25">
      <c r="A208" s="1">
        <v>750034</v>
      </c>
      <c r="B208" s="6" t="str">
        <f>VLOOKUP(Tabla1[[#This Row],[SKU]],[1]CARGAR!$B$7:$D$2282,2,0)</f>
        <v>LAV LUGANO BLANCO BRIGGS</v>
      </c>
      <c r="C208" t="str">
        <f>VLOOKUP(A208,[1]CARGAR!$B$7:$D$2282,3,0)</f>
        <v>SS0057311301CW</v>
      </c>
      <c r="D208" s="1">
        <v>10</v>
      </c>
      <c r="E208" s="1">
        <v>34.731900000000003</v>
      </c>
      <c r="F208" s="3">
        <f>Tabla1[[#This Row],[CANTIDAD]]*Tabla1[[#This Row],[COSTO UNITARIO]]</f>
        <v>347.31900000000002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9" spans="1:7" x14ac:dyDescent="0.25">
      <c r="A209" s="1">
        <v>768820</v>
      </c>
      <c r="B209" s="6" t="str">
        <f>VLOOKUP(Tabla1[[#This Row],[SKU]],[1]CARGAR!$B$7:$D$2282,2,0)</f>
        <v>DUCHA D/BARRA REGULABLE CR 10.6X16X70CM BRIGGS</v>
      </c>
      <c r="C209" t="str">
        <f>VLOOKUP(A209,[1]CARGAR!$B$7:$D$2282,3,0)</f>
        <v>SG0081563061CW</v>
      </c>
      <c r="D209" s="1">
        <v>48</v>
      </c>
      <c r="E209" s="1">
        <v>35.6691</v>
      </c>
      <c r="F209" s="3">
        <f>Tabla1[[#This Row],[CANTIDAD]]*Tabla1[[#This Row],[COSTO UNITARIO]]</f>
        <v>1712.1168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0" spans="1:7" x14ac:dyDescent="0.25">
      <c r="A210" s="1">
        <v>887072</v>
      </c>
      <c r="B210" s="6" t="str">
        <f>VLOOKUP(Tabla1[[#This Row],[SKU]],[1]CARGAR!$B$7:$D$2282,2,0)</f>
        <v>MEZ DUCHA SCARLET 2 FUNCIONES CR</v>
      </c>
      <c r="C210" t="str">
        <f>VLOOKUP(A210,[1]CARGAR!$B$7:$D$2282,3,0)</f>
        <v>SG0072503061CW</v>
      </c>
      <c r="D210" s="1">
        <v>10</v>
      </c>
      <c r="E210" s="1">
        <v>70.421899999999994</v>
      </c>
      <c r="F210" s="3">
        <f>Tabla1[[#This Row],[CANTIDAD]]*Tabla1[[#This Row],[COSTO UNITARIO]]</f>
        <v>704.21899999999994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1" spans="1:7" x14ac:dyDescent="0.25">
      <c r="A211" s="1">
        <v>929909</v>
      </c>
      <c r="B211" s="1" t="s">
        <v>19</v>
      </c>
      <c r="C211" s="1" t="s">
        <v>18</v>
      </c>
      <c r="D211" s="1">
        <v>24</v>
      </c>
      <c r="E211" s="1">
        <v>16.600000000000001</v>
      </c>
      <c r="F211" s="3">
        <f>Tabla1[[#This Row],[CANTIDAD]]*Tabla1[[#This Row],[COSTO UNITARIO]]</f>
        <v>398.40000000000003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2" spans="1:7" x14ac:dyDescent="0.25">
      <c r="A212" s="1">
        <v>929910</v>
      </c>
      <c r="B212" s="1" t="s">
        <v>23</v>
      </c>
      <c r="C212" s="1" t="s">
        <v>26</v>
      </c>
      <c r="D212" s="1">
        <v>24</v>
      </c>
      <c r="E212" s="1">
        <v>8.67</v>
      </c>
      <c r="F212" s="3">
        <f>Tabla1[[#This Row],[CANTIDAD]]*Tabla1[[#This Row],[COSTO UNITARIO]]</f>
        <v>208.07999999999998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3" spans="1:7" x14ac:dyDescent="0.25">
      <c r="A213" s="1">
        <v>929913</v>
      </c>
      <c r="B213" s="1" t="s">
        <v>33</v>
      </c>
      <c r="C213" s="1" t="s">
        <v>30</v>
      </c>
      <c r="D213" s="1">
        <v>24</v>
      </c>
      <c r="E213" s="1">
        <v>9.09</v>
      </c>
      <c r="F213" s="3">
        <f>Tabla1[[#This Row],[CANTIDAD]]*Tabla1[[#This Row],[COSTO UNITARIO]]</f>
        <v>218.16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4" spans="1:7" x14ac:dyDescent="0.25">
      <c r="A214" s="1">
        <v>929914</v>
      </c>
      <c r="B214" s="1" t="s">
        <v>24</v>
      </c>
      <c r="C214" s="1" t="s">
        <v>27</v>
      </c>
      <c r="D214" s="1">
        <v>24</v>
      </c>
      <c r="E214" s="1">
        <v>18.61</v>
      </c>
      <c r="F214" s="3">
        <f>Tabla1[[#This Row],[CANTIDAD]]*Tabla1[[#This Row],[COSTO UNITARIO]]</f>
        <v>446.64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5" spans="1:7" x14ac:dyDescent="0.25">
      <c r="A215" s="1">
        <v>929916</v>
      </c>
      <c r="B215" s="1" t="s">
        <v>25</v>
      </c>
      <c r="C215" s="1" t="s">
        <v>28</v>
      </c>
      <c r="D215" s="1">
        <v>24</v>
      </c>
      <c r="E215" s="1">
        <v>17.909500000000001</v>
      </c>
      <c r="F215" s="3">
        <f>Tabla1[[#This Row],[CANTIDAD]]*Tabla1[[#This Row],[COSTO UNITARIO]]</f>
        <v>429.82800000000003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6" spans="1:7" x14ac:dyDescent="0.25">
      <c r="A216" s="1">
        <v>929919</v>
      </c>
      <c r="B216" s="1" t="s">
        <v>34</v>
      </c>
      <c r="C216" s="1" t="s">
        <v>31</v>
      </c>
      <c r="D216" s="1">
        <v>24</v>
      </c>
      <c r="E216" s="1">
        <v>22.915700000000001</v>
      </c>
      <c r="F216" s="3">
        <f>Tabla1[[#This Row],[CANTIDAD]]*Tabla1[[#This Row],[COSTO UNITARIO]]</f>
        <v>549.97680000000003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7" spans="1:7" x14ac:dyDescent="0.25">
      <c r="A217" s="1">
        <v>929921</v>
      </c>
      <c r="B217" s="1" t="s">
        <v>35</v>
      </c>
      <c r="C217" s="1" t="s">
        <v>32</v>
      </c>
      <c r="D217" s="1">
        <v>24</v>
      </c>
      <c r="E217" s="1">
        <v>24.061900000000001</v>
      </c>
      <c r="F217" s="3">
        <f>Tabla1[[#This Row],[CANTIDAD]]*Tabla1[[#This Row],[COSTO UNITARIO]]</f>
        <v>577.48559999999998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8" spans="1:7" x14ac:dyDescent="0.25">
      <c r="A218" s="1">
        <v>929930</v>
      </c>
      <c r="B218" s="1" t="s">
        <v>36</v>
      </c>
      <c r="C218" s="1" t="s">
        <v>29</v>
      </c>
      <c r="D218" s="1">
        <v>30</v>
      </c>
      <c r="E218" s="1">
        <v>71.226699999999994</v>
      </c>
      <c r="F218" s="3">
        <f>Tabla1[[#This Row],[CANTIDAD]]*Tabla1[[#This Row],[COSTO UNITARIO]]</f>
        <v>2136.8009999999999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9" spans="1:7" x14ac:dyDescent="0.25">
      <c r="A219" s="1">
        <v>42674</v>
      </c>
      <c r="B219" s="6" t="str">
        <f>VLOOKUP(Tabla1[[#This Row],[SKU]],[1]CARGAR!$B$7:$D$2282,2,0)</f>
        <v>ONE PIECE EGO PURE RF BONE-CROWN</v>
      </c>
      <c r="C219" s="1" t="str">
        <f>VLOOKUP(A219,[1]CARGAR!$B$7:$D$2282,3,0)</f>
        <v>JSS061147331CB</v>
      </c>
      <c r="D219" s="1">
        <v>10</v>
      </c>
      <c r="E219" s="1">
        <v>114.89790000000001</v>
      </c>
      <c r="F219" s="3">
        <f>Tabla1[[#This Row],[CANTIDAD]]*Tabla1[[#This Row],[COSTO UNITARIO]]</f>
        <v>1148.979</v>
      </c>
      <c r="G219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0" spans="1:7" x14ac:dyDescent="0.25">
      <c r="A220" s="1">
        <v>42675</v>
      </c>
      <c r="B220" s="6" t="str">
        <f>VLOOKUP(Tabla1[[#This Row],[SKU]],[1]CARGAR!$B$7:$D$2282,2,0)</f>
        <v>ONE PIECE EGO PURE RF BLANCO-CROWN</v>
      </c>
      <c r="C220" t="str">
        <f>VLOOKUP(A220,[1]CARGAR!$B$7:$D$2282,3,0)</f>
        <v>JSS061141301CB</v>
      </c>
      <c r="D220" s="1">
        <v>20</v>
      </c>
      <c r="E220" s="1">
        <v>103.3203</v>
      </c>
      <c r="F220" s="3">
        <f>Tabla1[[#This Row],[CANTIDAD]]*Tabla1[[#This Row],[COSTO UNITARIO]]</f>
        <v>2066.4059999999999</v>
      </c>
      <c r="G220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1" spans="1:7" x14ac:dyDescent="0.25">
      <c r="A221" s="1">
        <v>45039</v>
      </c>
      <c r="B221" s="6" t="str">
        <f>VLOOKUP(Tabla1[[#This Row],[SKU]],[1]CARGAR!$B$7:$D$2282,2,0)</f>
        <v>WC KINDER BLANCO NINOS PUSH BUTTON</v>
      </c>
      <c r="C221" t="str">
        <f>VLOOKUP(A221,[1]CARGAR!$B$7:$D$2282,3,0)</f>
        <v>JS0011761301CB</v>
      </c>
      <c r="D221" s="1">
        <v>32</v>
      </c>
      <c r="E221" s="1">
        <v>74.5</v>
      </c>
      <c r="F221" s="3">
        <f>Tabla1[[#This Row],[CANTIDAD]]*Tabla1[[#This Row],[COSTO UNITARIO]]</f>
        <v>2384</v>
      </c>
      <c r="G221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2" spans="1:7" x14ac:dyDescent="0.25">
      <c r="A222" s="1">
        <v>46914</v>
      </c>
      <c r="B222" s="6" t="str">
        <f>VLOOKUP(Tabla1[[#This Row],[SKU]],[1]CARGAR!$B$7:$D$2282,2,0)</f>
        <v>LAV FUENTE FONTANA BL</v>
      </c>
      <c r="C222" t="str">
        <f>VLOOKUP(A222,[1]CARGAR!$B$7:$D$2282,3,0)</f>
        <v>CSY068501301CB</v>
      </c>
      <c r="D222" s="1">
        <v>10</v>
      </c>
      <c r="E222" s="1">
        <v>107.5819</v>
      </c>
      <c r="F222" s="3">
        <f>Tabla1[[#This Row],[CANTIDAD]]*Tabla1[[#This Row],[COSTO UNITARIO]]</f>
        <v>1075.819</v>
      </c>
      <c r="G222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3" spans="1:7" x14ac:dyDescent="0.25">
      <c r="A223" s="1">
        <v>46930</v>
      </c>
      <c r="B223" s="6" t="str">
        <f>VLOOKUP(Tabla1[[#This Row],[SKU]],[1]CARGAR!$B$7:$D$2282,2,0)</f>
        <v>LAV SOBREPONER PETITE OAKBROOK BL EDESA</v>
      </c>
      <c r="C223" t="str">
        <f>VLOOKUP(A223,[1]CARGAR!$B$7:$D$2282,3,0)</f>
        <v>CSP556851301CE</v>
      </c>
      <c r="D223" s="1">
        <v>24</v>
      </c>
      <c r="E223" s="1">
        <v>23.362300000000001</v>
      </c>
      <c r="F223" s="3">
        <f>Tabla1[[#This Row],[CANTIDAD]]*Tabla1[[#This Row],[COSTO UNITARIO]]</f>
        <v>560.6952</v>
      </c>
      <c r="G223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4" spans="1:7" x14ac:dyDescent="0.25">
      <c r="A224" s="1">
        <v>51438</v>
      </c>
      <c r="B224" s="6" t="str">
        <f>VLOOKUP(Tabla1[[#This Row],[SKU]],[1]CARGAR!$B$7:$D$2282,2,0)</f>
        <v>LAV FAENZA BLANCO EDESA</v>
      </c>
      <c r="C224" t="str">
        <f>VLOOKUP(A224,[1]CARGAR!$B$7:$D$2282,3,0)</f>
        <v>SS0057051301CE</v>
      </c>
      <c r="D224" s="1">
        <v>10</v>
      </c>
      <c r="E224" s="1">
        <v>29.97</v>
      </c>
      <c r="F224" s="3">
        <f>Tabla1[[#This Row],[CANTIDAD]]*Tabla1[[#This Row],[COSTO UNITARIO]]</f>
        <v>299.7</v>
      </c>
      <c r="G224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5" spans="1:7" x14ac:dyDescent="0.25">
      <c r="A225" s="1">
        <v>94994</v>
      </c>
      <c r="B225" s="6" t="str">
        <f>VLOOKUP(Tabla1[[#This Row],[SKU]],[1]CARGAR!$B$7:$D$2282,2,0)</f>
        <v>ASIENTO PRATO ENVOLVENTE BLANCO ALARGADO</v>
      </c>
      <c r="C225" t="str">
        <f>VLOOKUP(A225,[1]CARGAR!$B$7:$D$2282,3,0)</f>
        <v>SP0096881301CG</v>
      </c>
      <c r="D225" s="1">
        <v>42</v>
      </c>
      <c r="E225" s="1">
        <v>19.2864</v>
      </c>
      <c r="F225" s="3">
        <f>Tabla1[[#This Row],[CANTIDAD]]*Tabla1[[#This Row],[COSTO UNITARIO]]</f>
        <v>810.02880000000005</v>
      </c>
      <c r="G225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6" spans="1:7" x14ac:dyDescent="0.25">
      <c r="A226" s="1">
        <v>94996</v>
      </c>
      <c r="B226" s="6" t="str">
        <f>VLOOKUP(Tabla1[[#This Row],[SKU]],[1]CARGAR!$B$7:$D$2282,2,0)</f>
        <v>Asiento Universal Fantasía Bone</v>
      </c>
      <c r="C226" t="str">
        <f>VLOOKUP(A226,[1]CARGAR!$B$7:$D$2282,3,0)</f>
        <v>SP2095817331CG</v>
      </c>
      <c r="D226" s="1">
        <v>120</v>
      </c>
      <c r="E226" s="1">
        <v>3.5</v>
      </c>
      <c r="F226" s="3">
        <f>Tabla1[[#This Row],[CANTIDAD]]*Tabla1[[#This Row],[COSTO UNITARIO]]</f>
        <v>420</v>
      </c>
      <c r="G226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7" spans="1:7" x14ac:dyDescent="0.25">
      <c r="A227" s="1">
        <v>100099</v>
      </c>
      <c r="B227" s="6" t="str">
        <f>VLOOKUP(Tabla1[[#This Row],[SKU]],[1]CARGAR!$B$7:$D$2282,2,0)</f>
        <v>JGO ACC BANIO MOSSINI MEDIO JUEGO</v>
      </c>
      <c r="C227" t="str">
        <f>VLOOKUP(A227,[1]CARGAR!$B$7:$D$2282,3,0)</f>
        <v>SC0016553061BO</v>
      </c>
      <c r="D227" s="1">
        <v>96</v>
      </c>
      <c r="E227" s="1">
        <v>6.8076999999999996</v>
      </c>
      <c r="F227" s="3">
        <f>Tabla1[[#This Row],[CANTIDAD]]*Tabla1[[#This Row],[COSTO UNITARIO]]</f>
        <v>653.53919999999994</v>
      </c>
      <c r="G227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8" spans="1:7" x14ac:dyDescent="0.25">
      <c r="A228" s="1">
        <v>105311</v>
      </c>
      <c r="B228" s="6" t="str">
        <f>VLOOKUP(Tabla1[[#This Row],[SKU]],[1]CARGAR!$B$7:$D$2282,2,0)</f>
        <v>COLUMNA ARES</v>
      </c>
      <c r="C228" t="str">
        <f>VLOOKUP(A228,[1]CARGAR!$B$7:$D$2282,3,0)</f>
        <v>SB0056650001M3</v>
      </c>
      <c r="D228" s="1">
        <v>25</v>
      </c>
      <c r="E228" s="1">
        <v>111.67100000000001</v>
      </c>
      <c r="F228" s="3">
        <f>Tabla1[[#This Row],[CANTIDAD]]*Tabla1[[#This Row],[COSTO UNITARIO]]</f>
        <v>2791.7750000000001</v>
      </c>
      <c r="G228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29" spans="1:7" x14ac:dyDescent="0.25">
      <c r="A229" s="1">
        <v>110116</v>
      </c>
      <c r="B229" s="6" t="str">
        <f>VLOOKUP(Tabla1[[#This Row],[SKU]],[1]CARGAR!$B$7:$D$2282,2,0)</f>
        <v>LAV PETIT SCORPIO BL</v>
      </c>
      <c r="C229" t="str">
        <f>VLOOKUP(A229,[1]CARGAR!$B$7:$D$2282,3,0)</f>
        <v>CS0056711301CB</v>
      </c>
      <c r="D229" s="1">
        <v>24</v>
      </c>
      <c r="E229" s="1">
        <v>26.833100000000002</v>
      </c>
      <c r="F229" s="3">
        <f>Tabla1[[#This Row],[CANTIDAD]]*Tabla1[[#This Row],[COSTO UNITARIO]]</f>
        <v>643.99440000000004</v>
      </c>
      <c r="G229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0" spans="1:7" x14ac:dyDescent="0.25">
      <c r="A230" s="1">
        <v>110132</v>
      </c>
      <c r="B230" s="6" t="str">
        <f>VLOOKUP(Tabla1[[#This Row],[SKU]],[1]CARGAR!$B$7:$D$2282,2,0)</f>
        <v>LLAVE ANG P/LAV 1/2X1/2 C/MAG 12" EDESA</v>
      </c>
      <c r="C230" t="str">
        <f>VLOOKUP(A230,[1]CARGAR!$B$7:$D$2282,3,0)</f>
        <v>SC0075893061BO</v>
      </c>
      <c r="D230" s="1">
        <v>96</v>
      </c>
      <c r="E230" s="1">
        <v>6.5012999999999996</v>
      </c>
      <c r="F230" s="3">
        <f>Tabla1[[#This Row],[CANTIDAD]]*Tabla1[[#This Row],[COSTO UNITARIO]]</f>
        <v>624.12479999999994</v>
      </c>
      <c r="G230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1" spans="1:7" x14ac:dyDescent="0.25">
      <c r="A231" s="1">
        <v>110736</v>
      </c>
      <c r="B231" s="6" t="str">
        <f>VLOOKUP(Tabla1[[#This Row],[SKU]],[1]CARGAR!$B$7:$D$2282,2,0)</f>
        <v>MEZ ECO NOVO 8" P/LAV DES/REJ/SIF</v>
      </c>
      <c r="C231" t="str">
        <f>VLOOKUP(A231,[1]CARGAR!$B$7:$D$2282,3,0)</f>
        <v>SG0079933061CE</v>
      </c>
      <c r="D231" s="1">
        <v>12</v>
      </c>
      <c r="E231" s="1">
        <v>50.969200000000001</v>
      </c>
      <c r="F231" s="3">
        <f>Tabla1[[#This Row],[CANTIDAD]]*Tabla1[[#This Row],[COSTO UNITARIO]]</f>
        <v>611.63040000000001</v>
      </c>
      <c r="G231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2" spans="1:7" x14ac:dyDescent="0.25">
      <c r="A232" s="1">
        <v>110795</v>
      </c>
      <c r="B232" s="6" t="str">
        <f>VLOOKUP(Tabla1[[#This Row],[SKU]],[1]CARGAR!$B$7:$D$2282,2,0)</f>
        <v>LLAVE P/LAV C/PEDAL USO HOSPITALARI0    BRIGGS</v>
      </c>
      <c r="C232" t="str">
        <f>VLOOKUP(A232,[1]CARGAR!$B$7:$D$2282,3,0)</f>
        <v>CG0065523061CW</v>
      </c>
      <c r="D232" s="1">
        <v>10</v>
      </c>
      <c r="E232" s="1">
        <v>150.7346</v>
      </c>
      <c r="F232" s="3">
        <f>Tabla1[[#This Row],[CANTIDAD]]*Tabla1[[#This Row],[COSTO UNITARIO]]</f>
        <v>1507.346</v>
      </c>
      <c r="G232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3" spans="1:7" x14ac:dyDescent="0.25">
      <c r="A233" s="1">
        <v>111392</v>
      </c>
      <c r="B233" s="6" t="str">
        <f>VLOOKUP(Tabla1[[#This Row],[SKU]],[1]CARGAR!$B$7:$D$2282,2,0)</f>
        <v>MANGUERA 16" WC 1/2"X15/16" P/ANG EDESA</v>
      </c>
      <c r="C233" t="str">
        <f>VLOOKUP(A233,[1]CARGAR!$B$7:$D$2282,3,0)</f>
        <v>SC0075683061BO</v>
      </c>
      <c r="D233" s="1">
        <v>48</v>
      </c>
      <c r="E233" s="1">
        <v>3.0619000000000001</v>
      </c>
      <c r="F233" s="3">
        <f>Tabla1[[#This Row],[CANTIDAD]]*Tabla1[[#This Row],[COSTO UNITARIO]]</f>
        <v>146.97120000000001</v>
      </c>
      <c r="G233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4" spans="1:7" x14ac:dyDescent="0.25">
      <c r="A234" s="1">
        <v>111406</v>
      </c>
      <c r="B234" s="6" t="str">
        <f>VLOOKUP(Tabla1[[#This Row],[SKU]],[1]CARGAR!$B$7:$D$2282,2,0)</f>
        <v>MANGUERA 12" LAV P/ANGULAR 1/2"X1/2"</v>
      </c>
      <c r="C234" t="str">
        <f>VLOOKUP(A234,[1]CARGAR!$B$7:$D$2282,3,0)</f>
        <v>SC0075873061BO</v>
      </c>
      <c r="D234" s="1">
        <v>48</v>
      </c>
      <c r="E234" s="1">
        <v>2.3908</v>
      </c>
      <c r="F234" s="3">
        <f>Tabla1[[#This Row],[CANTIDAD]]*Tabla1[[#This Row],[COSTO UNITARIO]]</f>
        <v>114.75839999999999</v>
      </c>
      <c r="G234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5" spans="1:7" x14ac:dyDescent="0.25">
      <c r="A235" s="1">
        <v>111417</v>
      </c>
      <c r="B235" s="6" t="str">
        <f>VLOOKUP(Tabla1[[#This Row],[SKU]],[1]CARGAR!$B$7:$D$2282,2,0)</f>
        <v>BRIGGS MANGUERA FLEXIBLE PVC</v>
      </c>
      <c r="C235" t="str">
        <f>VLOOKUP(A235,[1]CARGAR!$B$7:$D$2282,3,0)</f>
        <v>SC0077890001BO</v>
      </c>
      <c r="D235" s="1">
        <v>180</v>
      </c>
      <c r="E235" s="1">
        <v>5.1063000000000001</v>
      </c>
      <c r="F235" s="3">
        <f>Tabla1[[#This Row],[CANTIDAD]]*Tabla1[[#This Row],[COSTO UNITARIO]]</f>
        <v>919.13400000000001</v>
      </c>
      <c r="G235" s="6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6" spans="1:7" x14ac:dyDescent="0.25">
      <c r="A236" s="1"/>
      <c r="B236" s="6"/>
      <c r="D236" s="1"/>
      <c r="E236" s="1"/>
      <c r="F236" s="3">
        <f>SUBTOTAL(109,Tabla1[SUBTOTAL])</f>
        <v>212315.55429999993</v>
      </c>
      <c r="G23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2024-01-04T16:56:09Z</dcterms:modified>
</cp:coreProperties>
</file>