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1" l="1"/>
  <c r="C274" i="1"/>
  <c r="G274" i="1" s="1"/>
  <c r="F274" i="1"/>
  <c r="B275" i="1"/>
  <c r="C275" i="1"/>
  <c r="G275" i="1" s="1"/>
  <c r="F275" i="1"/>
  <c r="B276" i="1"/>
  <c r="C276" i="1"/>
  <c r="G276" i="1" s="1"/>
  <c r="F276" i="1"/>
  <c r="B277" i="1"/>
  <c r="C277" i="1"/>
  <c r="G277" i="1" s="1"/>
  <c r="F277" i="1"/>
  <c r="B278" i="1"/>
  <c r="C278" i="1"/>
  <c r="G278" i="1" s="1"/>
  <c r="F278" i="1"/>
  <c r="B279" i="1"/>
  <c r="C279" i="1"/>
  <c r="G279" i="1" s="1"/>
  <c r="F279" i="1"/>
  <c r="B280" i="1"/>
  <c r="C280" i="1"/>
  <c r="G280" i="1" s="1"/>
  <c r="F280" i="1"/>
  <c r="B281" i="1"/>
  <c r="C281" i="1"/>
  <c r="G281" i="1" s="1"/>
  <c r="F281" i="1"/>
  <c r="F282" i="1"/>
  <c r="G282" i="1"/>
  <c r="B283" i="1"/>
  <c r="C283" i="1"/>
  <c r="G283" i="1" s="1"/>
  <c r="F283" i="1"/>
  <c r="B284" i="1"/>
  <c r="C284" i="1"/>
  <c r="G284" i="1" s="1"/>
  <c r="F284" i="1"/>
  <c r="B285" i="1"/>
  <c r="C285" i="1"/>
  <c r="G285" i="1" s="1"/>
  <c r="F285" i="1"/>
  <c r="B286" i="1"/>
  <c r="C286" i="1"/>
  <c r="G286" i="1" s="1"/>
  <c r="F286" i="1"/>
  <c r="B287" i="1"/>
  <c r="C287" i="1"/>
  <c r="G287" i="1" s="1"/>
  <c r="F287" i="1"/>
  <c r="B260" i="1"/>
  <c r="C260" i="1"/>
  <c r="G260" i="1" s="1"/>
  <c r="F260" i="1"/>
  <c r="B261" i="1"/>
  <c r="C261" i="1"/>
  <c r="G261" i="1" s="1"/>
  <c r="F261" i="1"/>
  <c r="B262" i="1"/>
  <c r="C262" i="1"/>
  <c r="G262" i="1" s="1"/>
  <c r="F262" i="1"/>
  <c r="B263" i="1"/>
  <c r="C263" i="1"/>
  <c r="G263" i="1" s="1"/>
  <c r="F263" i="1"/>
  <c r="B264" i="1"/>
  <c r="C264" i="1"/>
  <c r="G264" i="1" s="1"/>
  <c r="F264" i="1"/>
  <c r="B265" i="1"/>
  <c r="C265" i="1"/>
  <c r="G265" i="1" s="1"/>
  <c r="F265" i="1"/>
  <c r="B266" i="1"/>
  <c r="C266" i="1"/>
  <c r="G266" i="1" s="1"/>
  <c r="F266" i="1"/>
  <c r="B267" i="1"/>
  <c r="C267" i="1"/>
  <c r="G267" i="1" s="1"/>
  <c r="F267" i="1"/>
  <c r="B268" i="1"/>
  <c r="C268" i="1"/>
  <c r="G268" i="1" s="1"/>
  <c r="F268" i="1"/>
  <c r="B269" i="1"/>
  <c r="C269" i="1"/>
  <c r="G269" i="1" s="1"/>
  <c r="F269" i="1"/>
  <c r="B270" i="1"/>
  <c r="C270" i="1"/>
  <c r="G270" i="1" s="1"/>
  <c r="F270" i="1"/>
  <c r="B271" i="1"/>
  <c r="C271" i="1"/>
  <c r="G271" i="1" s="1"/>
  <c r="F271" i="1"/>
  <c r="B272" i="1"/>
  <c r="C272" i="1"/>
  <c r="G272" i="1" s="1"/>
  <c r="F272" i="1"/>
  <c r="B273" i="1"/>
  <c r="C273" i="1"/>
  <c r="G273" i="1" s="1"/>
  <c r="F273" i="1"/>
  <c r="B288" i="1"/>
  <c r="C288" i="1"/>
  <c r="G288" i="1" s="1"/>
  <c r="F288" i="1"/>
  <c r="G289" i="1"/>
  <c r="F289" i="1"/>
  <c r="G290" i="1"/>
  <c r="F290" i="1"/>
  <c r="B256" i="1"/>
  <c r="C256" i="1"/>
  <c r="G256" i="1" s="1"/>
  <c r="F256" i="1"/>
  <c r="B257" i="1"/>
  <c r="C257" i="1"/>
  <c r="G257" i="1" s="1"/>
  <c r="F257" i="1"/>
  <c r="B258" i="1"/>
  <c r="C258" i="1"/>
  <c r="G258" i="1" s="1"/>
  <c r="F258" i="1"/>
  <c r="B259" i="1"/>
  <c r="C259" i="1"/>
  <c r="G259" i="1" s="1"/>
  <c r="F259" i="1"/>
  <c r="G291" i="1"/>
  <c r="F291" i="1"/>
  <c r="B251" i="1"/>
  <c r="B252" i="1"/>
  <c r="B253" i="1"/>
  <c r="B255" i="1"/>
  <c r="C251" i="1"/>
  <c r="G251" i="1" s="1"/>
  <c r="C252" i="1"/>
  <c r="G252" i="1" s="1"/>
  <c r="C253" i="1"/>
  <c r="G253" i="1" s="1"/>
  <c r="G254" i="1"/>
  <c r="C255" i="1"/>
  <c r="G255" i="1" s="1"/>
  <c r="F251" i="1"/>
  <c r="F252" i="1"/>
  <c r="F253" i="1"/>
  <c r="F254" i="1"/>
  <c r="F255" i="1"/>
  <c r="B222" i="1" l="1"/>
  <c r="C222" i="1"/>
  <c r="G222" i="1" s="1"/>
  <c r="F222" i="1"/>
  <c r="B223" i="1"/>
  <c r="C223" i="1"/>
  <c r="G223" i="1" s="1"/>
  <c r="F223" i="1"/>
  <c r="B224" i="1"/>
  <c r="C224" i="1"/>
  <c r="G224" i="1" s="1"/>
  <c r="F224" i="1"/>
  <c r="B225" i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B231" i="1"/>
  <c r="C231" i="1"/>
  <c r="G231" i="1" s="1"/>
  <c r="F231" i="1"/>
  <c r="B232" i="1"/>
  <c r="C232" i="1"/>
  <c r="G232" i="1" s="1"/>
  <c r="F232" i="1"/>
  <c r="B233" i="1"/>
  <c r="C233" i="1"/>
  <c r="G233" i="1" s="1"/>
  <c r="F233" i="1"/>
  <c r="B234" i="1"/>
  <c r="C234" i="1"/>
  <c r="G234" i="1" s="1"/>
  <c r="F234" i="1"/>
  <c r="B235" i="1"/>
  <c r="C235" i="1"/>
  <c r="G235" i="1" s="1"/>
  <c r="F235" i="1"/>
  <c r="B236" i="1"/>
  <c r="C236" i="1"/>
  <c r="G236" i="1" s="1"/>
  <c r="F236" i="1"/>
  <c r="B237" i="1"/>
  <c r="C237" i="1"/>
  <c r="G237" i="1" s="1"/>
  <c r="F237" i="1"/>
  <c r="B238" i="1"/>
  <c r="C238" i="1"/>
  <c r="G238" i="1" s="1"/>
  <c r="F238" i="1"/>
  <c r="B239" i="1"/>
  <c r="C239" i="1"/>
  <c r="G239" i="1" s="1"/>
  <c r="F239" i="1"/>
  <c r="B240" i="1"/>
  <c r="C240" i="1"/>
  <c r="G240" i="1" s="1"/>
  <c r="F240" i="1"/>
  <c r="B241" i="1"/>
  <c r="C241" i="1"/>
  <c r="G241" i="1" s="1"/>
  <c r="F241" i="1"/>
  <c r="B242" i="1"/>
  <c r="C242" i="1"/>
  <c r="G242" i="1" s="1"/>
  <c r="F242" i="1"/>
  <c r="B243" i="1"/>
  <c r="C243" i="1"/>
  <c r="G243" i="1" s="1"/>
  <c r="F243" i="1"/>
  <c r="B244" i="1"/>
  <c r="C244" i="1"/>
  <c r="G244" i="1" s="1"/>
  <c r="F244" i="1"/>
  <c r="B245" i="1"/>
  <c r="C245" i="1"/>
  <c r="G245" i="1" s="1"/>
  <c r="F245" i="1"/>
  <c r="B246" i="1"/>
  <c r="C246" i="1"/>
  <c r="G246" i="1" s="1"/>
  <c r="F246" i="1"/>
  <c r="B247" i="1"/>
  <c r="C247" i="1"/>
  <c r="G247" i="1" s="1"/>
  <c r="F247" i="1"/>
  <c r="B248" i="1"/>
  <c r="C248" i="1"/>
  <c r="G248" i="1" s="1"/>
  <c r="F248" i="1"/>
  <c r="C180" i="1"/>
  <c r="B180" i="1"/>
  <c r="C157" i="1" l="1"/>
  <c r="B157" i="1"/>
  <c r="C148" i="1"/>
  <c r="B148" i="1"/>
  <c r="B250" i="1" l="1"/>
  <c r="C250" i="1"/>
  <c r="G250" i="1" s="1"/>
  <c r="F250" i="1"/>
  <c r="B208" i="1" l="1"/>
  <c r="C208" i="1"/>
  <c r="G208" i="1" s="1"/>
  <c r="F208" i="1"/>
  <c r="B209" i="1"/>
  <c r="C209" i="1"/>
  <c r="G209" i="1" s="1"/>
  <c r="F209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220" i="1"/>
  <c r="C220" i="1"/>
  <c r="G220" i="1" s="1"/>
  <c r="F220" i="1"/>
  <c r="G221" i="1"/>
  <c r="F221" i="1"/>
  <c r="G249" i="1"/>
  <c r="F249" i="1"/>
  <c r="B193" i="1"/>
  <c r="C193" i="1"/>
  <c r="G193" i="1" s="1"/>
  <c r="F193" i="1"/>
  <c r="B194" i="1"/>
  <c r="C194" i="1"/>
  <c r="G194" i="1" s="1"/>
  <c r="F194" i="1"/>
  <c r="B195" i="1"/>
  <c r="C195" i="1"/>
  <c r="G195" i="1" s="1"/>
  <c r="F195" i="1"/>
  <c r="G196" i="1"/>
  <c r="F196" i="1"/>
  <c r="B197" i="1"/>
  <c r="C197" i="1"/>
  <c r="G197" i="1" s="1"/>
  <c r="F197" i="1"/>
  <c r="B198" i="1"/>
  <c r="C198" i="1"/>
  <c r="G198" i="1" s="1"/>
  <c r="F198" i="1"/>
  <c r="B199" i="1"/>
  <c r="C199" i="1"/>
  <c r="G199" i="1" s="1"/>
  <c r="F199" i="1"/>
  <c r="B200" i="1"/>
  <c r="C200" i="1"/>
  <c r="G200" i="1" s="1"/>
  <c r="F200" i="1"/>
  <c r="B201" i="1"/>
  <c r="C201" i="1"/>
  <c r="G201" i="1" s="1"/>
  <c r="F201" i="1"/>
  <c r="B202" i="1"/>
  <c r="C202" i="1"/>
  <c r="G202" i="1" s="1"/>
  <c r="F202" i="1"/>
  <c r="B179" i="1"/>
  <c r="C179" i="1"/>
  <c r="G179" i="1" s="1"/>
  <c r="F179" i="1"/>
  <c r="G180" i="1"/>
  <c r="F180" i="1"/>
  <c r="B181" i="1"/>
  <c r="C181" i="1"/>
  <c r="G181" i="1" s="1"/>
  <c r="F181" i="1"/>
  <c r="B182" i="1"/>
  <c r="C182" i="1"/>
  <c r="G182" i="1" s="1"/>
  <c r="F182" i="1"/>
  <c r="B183" i="1"/>
  <c r="C183" i="1"/>
  <c r="G183" i="1" s="1"/>
  <c r="F183" i="1"/>
  <c r="B184" i="1"/>
  <c r="C184" i="1"/>
  <c r="G184" i="1" s="1"/>
  <c r="F184" i="1"/>
  <c r="B185" i="1"/>
  <c r="C185" i="1"/>
  <c r="G185" i="1" s="1"/>
  <c r="F185" i="1"/>
  <c r="B186" i="1"/>
  <c r="C186" i="1"/>
  <c r="G186" i="1" s="1"/>
  <c r="F186" i="1"/>
  <c r="B187" i="1"/>
  <c r="C187" i="1"/>
  <c r="G187" i="1" s="1"/>
  <c r="F187" i="1"/>
  <c r="G188" i="1"/>
  <c r="F188" i="1"/>
  <c r="B189" i="1"/>
  <c r="C189" i="1"/>
  <c r="G189" i="1" s="1"/>
  <c r="F189" i="1"/>
  <c r="B190" i="1"/>
  <c r="C190" i="1"/>
  <c r="G190" i="1" s="1"/>
  <c r="F190" i="1"/>
  <c r="B191" i="1"/>
  <c r="C191" i="1"/>
  <c r="G191" i="1" s="1"/>
  <c r="F191" i="1"/>
  <c r="B192" i="1"/>
  <c r="C192" i="1"/>
  <c r="G192" i="1" s="1"/>
  <c r="F192" i="1"/>
  <c r="B203" i="1"/>
  <c r="C203" i="1"/>
  <c r="G203" i="1" s="1"/>
  <c r="F203" i="1"/>
  <c r="B204" i="1"/>
  <c r="C204" i="1"/>
  <c r="G204" i="1" s="1"/>
  <c r="F204" i="1"/>
  <c r="B205" i="1"/>
  <c r="C205" i="1"/>
  <c r="G205" i="1" s="1"/>
  <c r="F205" i="1"/>
  <c r="B206" i="1"/>
  <c r="C206" i="1"/>
  <c r="G206" i="1" s="1"/>
  <c r="F206" i="1"/>
  <c r="B207" i="1"/>
  <c r="C207" i="1"/>
  <c r="G207" i="1" s="1"/>
  <c r="F207" i="1"/>
  <c r="B75" i="1"/>
  <c r="C64" i="1"/>
  <c r="B64" i="1"/>
  <c r="C3" i="1" l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B117" i="1" l="1"/>
  <c r="B118" i="1"/>
  <c r="B129" i="1" l="1"/>
  <c r="B128" i="1"/>
  <c r="B3" i="1"/>
  <c r="B94" i="1" l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1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7" i="1"/>
  <c r="B108" i="1"/>
  <c r="B109" i="1"/>
  <c r="B110" i="1"/>
  <c r="B111" i="1"/>
  <c r="B112" i="1"/>
  <c r="B113" i="1"/>
  <c r="B114" i="1"/>
  <c r="B115" i="1"/>
  <c r="B116" i="1"/>
  <c r="B119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B120" i="1"/>
  <c r="B121" i="1"/>
  <c r="B122" i="1"/>
  <c r="B123" i="1"/>
  <c r="B124" i="1"/>
  <c r="B125" i="1"/>
  <c r="B126" i="1"/>
  <c r="B127" i="1"/>
  <c r="B130" i="1"/>
  <c r="B131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B133" i="1"/>
  <c r="B134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5" i="1"/>
  <c r="B156" i="1"/>
  <c r="B158" i="1"/>
  <c r="B159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B36" i="1"/>
  <c r="G36" i="1"/>
  <c r="F36" i="1"/>
  <c r="B37" i="1"/>
  <c r="G37" i="1"/>
  <c r="F37" i="1"/>
  <c r="B38" i="1"/>
  <c r="G38" i="1"/>
  <c r="F38" i="1"/>
  <c r="B39" i="1"/>
  <c r="G39" i="1"/>
  <c r="F39" i="1"/>
  <c r="B40" i="1"/>
  <c r="G40" i="1"/>
  <c r="F40" i="1"/>
  <c r="B41" i="1"/>
  <c r="G41" i="1"/>
  <c r="F41" i="1"/>
  <c r="B42" i="1"/>
  <c r="G42" i="1"/>
  <c r="F42" i="1"/>
  <c r="B43" i="1"/>
  <c r="G43" i="1"/>
  <c r="F43" i="1"/>
  <c r="B44" i="1"/>
  <c r="G44" i="1"/>
  <c r="F44" i="1"/>
  <c r="B45" i="1"/>
  <c r="G45" i="1"/>
  <c r="F45" i="1"/>
  <c r="B46" i="1"/>
  <c r="G46" i="1"/>
  <c r="F46" i="1"/>
  <c r="B47" i="1"/>
  <c r="G47" i="1"/>
  <c r="F47" i="1"/>
  <c r="B48" i="1"/>
  <c r="G48" i="1"/>
  <c r="F48" i="1"/>
  <c r="B49" i="1"/>
  <c r="G49" i="1"/>
  <c r="F49" i="1"/>
  <c r="B50" i="1"/>
  <c r="G50" i="1"/>
  <c r="F50" i="1"/>
  <c r="B51" i="1"/>
  <c r="G51" i="1"/>
  <c r="F51" i="1"/>
  <c r="B52" i="1"/>
  <c r="G52" i="1"/>
  <c r="F52" i="1"/>
  <c r="B53" i="1"/>
  <c r="G53" i="1"/>
  <c r="F53" i="1"/>
  <c r="B54" i="1"/>
  <c r="G54" i="1"/>
  <c r="F54" i="1"/>
  <c r="B55" i="1"/>
  <c r="G55" i="1"/>
  <c r="F55" i="1"/>
  <c r="B56" i="1"/>
  <c r="G56" i="1"/>
  <c r="F56" i="1"/>
  <c r="B57" i="1"/>
  <c r="G57" i="1"/>
  <c r="F57" i="1"/>
  <c r="B58" i="1"/>
  <c r="G58" i="1"/>
  <c r="F58" i="1"/>
  <c r="B59" i="1"/>
  <c r="G59" i="1"/>
  <c r="F59" i="1"/>
  <c r="B60" i="1"/>
  <c r="G60" i="1"/>
  <c r="F60" i="1"/>
  <c r="B61" i="1"/>
  <c r="G61" i="1"/>
  <c r="F61" i="1"/>
  <c r="B62" i="1"/>
  <c r="G62" i="1"/>
  <c r="F62" i="1"/>
  <c r="B63" i="1"/>
  <c r="G63" i="1"/>
  <c r="F63" i="1"/>
  <c r="G64" i="1"/>
  <c r="F64" i="1"/>
  <c r="B65" i="1"/>
  <c r="G65" i="1"/>
  <c r="F65" i="1"/>
  <c r="B66" i="1"/>
  <c r="G66" i="1"/>
  <c r="F66" i="1"/>
  <c r="B67" i="1"/>
  <c r="G67" i="1"/>
  <c r="F67" i="1"/>
  <c r="B68" i="1"/>
  <c r="G68" i="1"/>
  <c r="F68" i="1"/>
  <c r="B69" i="1"/>
  <c r="G69" i="1"/>
  <c r="F69" i="1"/>
  <c r="G4" i="1"/>
  <c r="B7" i="1" l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92" i="1" l="1"/>
</calcChain>
</file>

<file path=xl/sharedStrings.xml><?xml version="1.0" encoding="utf-8"?>
<sst xmlns="http://schemas.openxmlformats.org/spreadsheetml/2006/main" count="71" uniqueCount="63">
  <si>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</si>
  <si>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</si>
  <si>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</si>
  <si>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</si>
  <si>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</si>
  <si>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</si>
  <si>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</si>
  <si>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</si>
  <si>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</si>
  <si>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</si>
  <si>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</si>
  <si>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</si>
  <si>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</si>
  <si>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</si>
  <si>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</si>
  <si>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KIT INSTALACION WC+LAV EDESA</t>
  </si>
  <si>
    <t>JS0057101301CE</t>
  </si>
  <si>
    <t>DESAGUE 1 1/4 PP PUSH BUTTON UNIVERSAL</t>
  </si>
  <si>
    <t>SC0052800001BO</t>
  </si>
  <si>
    <t>SC0024660001CE</t>
  </si>
  <si>
    <t>WC FIRENZE REDONDO BLANCO A/SLOW DOWN</t>
  </si>
  <si>
    <t>CSY060331301CB</t>
  </si>
  <si>
    <t>PICO COCINA FLEX NEGRO COLOR-IN EDESA</t>
  </si>
  <si>
    <t>SG0087040161CE</t>
  </si>
  <si>
    <t>VALVULA DOBLE DESCARGA 2PLG P/INODO</t>
  </si>
  <si>
    <t>SP0053161301BO</t>
  </si>
  <si>
    <t>WC MAXIMA PLUS BLANCO BRIGGS</t>
  </si>
  <si>
    <t>WC OASIS RIMLESS REDONDO BLANCO A/ARAGO</t>
  </si>
  <si>
    <t>JS0023201301CB</t>
  </si>
  <si>
    <t>JS0066431301CE</t>
  </si>
  <si>
    <t>JSS066141301CB</t>
  </si>
  <si>
    <t>WC STRATOS PURE ELONGADO BLANCO A/FORLI</t>
  </si>
  <si>
    <t>LAV. SHELBY BLANCO PEDESTAL EDESA</t>
  </si>
  <si>
    <t xml:space="preserve">DESAGUE 1 1/4" PP REJILLA SIFON FLEX BL </t>
  </si>
  <si>
    <t>SC0059040001BO</t>
  </si>
  <si>
    <t>MONOMANDO DUCHA PORTO PLACA CUADRADA CR</t>
  </si>
  <si>
    <t>PICO COCINA FLEX ROJO COLOR-IN EDESA</t>
  </si>
  <si>
    <t>SG0087613061CE</t>
  </si>
  <si>
    <t>SG0087069901CE</t>
  </si>
  <si>
    <t>LLAVE COCINA PARED SHELBY CR S/PICO FLE</t>
  </si>
  <si>
    <t>PICO COCINA FLEX GRIS COLOR-IN EDESA</t>
  </si>
  <si>
    <t xml:space="preserve">LLAVE COCINA MESA SHELBY CR S/PICO FLEX </t>
  </si>
  <si>
    <t>SG0060033061BO</t>
  </si>
  <si>
    <t>SG0087050001CE</t>
  </si>
  <si>
    <t>SG0060043061BO</t>
  </si>
  <si>
    <t>WC CAMPEON HET CELESTE 1.4 EDESA</t>
  </si>
  <si>
    <t>JS0042627221B0</t>
  </si>
  <si>
    <t>DESAGUE 1 1/4 PP PUSH BUTTON UNIVER NG</t>
  </si>
  <si>
    <t>SC0052800161BO</t>
  </si>
  <si>
    <t>SET ANCLAJE TANQUE TAZA BL EDESA</t>
  </si>
  <si>
    <t>SP0151080001BO</t>
  </si>
  <si>
    <t>SIFON 1 1/4 BRIGGS ABS CROMADO</t>
  </si>
  <si>
    <t>SC0040193061BL</t>
  </si>
  <si>
    <t>ASIENTO CROWN ENVOLVENTE SLOW DOWN RF B</t>
  </si>
  <si>
    <t>SP0096877331CG</t>
  </si>
  <si>
    <t>MEZ. MONOMANDO DUCCHA 2 FUN BERLIN NG</t>
  </si>
  <si>
    <t>SG0089020161CW</t>
  </si>
  <si>
    <t>VPM LAV. SHELBY BLANCO EDESA</t>
  </si>
  <si>
    <t>CS0057101301CE</t>
  </si>
  <si>
    <t>VPM LAV. SHELBY BONE PEDESTAL EDESA</t>
  </si>
  <si>
    <t>VPM WC ANDES REDONDO BLANCO PUSH SUP</t>
  </si>
  <si>
    <t>JS0057107331CE</t>
  </si>
  <si>
    <t>JS0022641301CE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</si>
</sst>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38.413798263886" createdVersion="5" refreshedVersion="5" minRefreshableVersion="3" recordCount="290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15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2" maxValue="2000"/>
    </cacheField>
    <cacheField name="COSTO UNITARIO" numFmtId="0">
      <sharedItems containsSemiMixedTypes="0" containsString="0" containsNumber="1" minValue="0.33889999999999998" maxValue="234.26750000000001"/>
    </cacheField>
    <cacheField name="SUBTOTAL" numFmtId="0">
      <sharedItems containsSemiMixedTypes="0" containsString="0" containsNumber="1" minValue="4.0667999999999997" maxValue="9615.6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n v="2200"/>
    <s v="COMBO MASTER"/>
    <s v="JSP321801301CE"/>
    <n v="90"/>
    <n v="42.3035"/>
    <n v="3807.3150000000001"/>
    <x v="0"/>
  </r>
  <r>
    <n v="40026"/>
    <s v="WC OASIS EF RIMLESS POWER CLEAN BLANCO EDESA"/>
    <s v="JSS066441301CE"/>
    <n v="20"/>
    <n v="95.230900000000005"/>
    <n v="1904.6180000000002"/>
    <x v="0"/>
  </r>
  <r>
    <n v="40030"/>
    <s v="WC MAXIMA PLUS BLANCO BRIGGS"/>
    <s v="JS0023201301CB"/>
    <n v="10"/>
    <n v="73.712199999999996"/>
    <n v="737.12199999999996"/>
    <x v="0"/>
  </r>
  <r>
    <n v="40038"/>
    <s v="WC OASIS RIMLESS REDONDO BLANCO A/ARAGO"/>
    <s v="JS0066431301CE"/>
    <n v="100"/>
    <n v="61.380400000000002"/>
    <n v="6138.04"/>
    <x v="0"/>
  </r>
  <r>
    <n v="40747"/>
    <s v="WC FIRENZE REDONDO BLANCO A/SLOW DOWN"/>
    <s v="CSY060331301CB"/>
    <n v="100"/>
    <n v="92"/>
    <n v="9200"/>
    <x v="0"/>
  </r>
  <r>
    <n v="41100"/>
    <s v="COMBO ANDES WC+LAV+SHELBY SENC BL EDESA"/>
    <s v="CS0070921301CE"/>
    <n v="150"/>
    <n v="64.103999999999999"/>
    <n v="9615.6"/>
    <x v="0"/>
  </r>
  <r>
    <n v="41101"/>
    <s v="COMBO ANDES WC+LAV+SHELBY SENC BO EDESA"/>
    <s v="CS0070927331CE"/>
    <n v="10"/>
    <n v="76.864500000000007"/>
    <n v="768.6450000000001"/>
    <x v="0"/>
  </r>
  <r>
    <n v="41103"/>
    <s v="COMBO EVOLUTION WC+LAV+SHELBY SENC BONE EDESA"/>
    <s v="CS0070917331CE"/>
    <n v="8"/>
    <n v="116.1317"/>
    <n v="929.05359999999996"/>
    <x v="0"/>
  </r>
  <r>
    <n v="42669"/>
    <s v="ONE PIECE EGO EF BLANCO PURE-FORLI"/>
    <s v="JSS061171301CB"/>
    <n v="10"/>
    <n v="107.59269999999999"/>
    <n v="1075.9269999999999"/>
    <x v="0"/>
  </r>
  <r>
    <n v="42670"/>
    <s v="WC STRATOS PURE ELONGADO BLANCO A/FORLI"/>
    <s v="JSS066141301CB"/>
    <n v="10"/>
    <n v="107.59269999999999"/>
    <n v="1075.9269999999999"/>
    <x v="0"/>
  </r>
  <r>
    <n v="42671"/>
    <s v="KINGSLEY ADVANCE RF C/A SLOW DOWN BLANCO "/>
    <s v="JSS060841301CB"/>
    <n v="8"/>
    <n v="123.837"/>
    <n v="990.69600000000003"/>
    <x v="0"/>
  </r>
  <r>
    <n v="42674"/>
    <s v="ONE PIECE EGO PURE RF BONE-CROWN"/>
    <s v="JSS061147331CB"/>
    <n v="10"/>
    <n v="114.89790000000001"/>
    <n v="1148.979"/>
    <x v="0"/>
  </r>
  <r>
    <n v="42677"/>
    <s v="ONE PIECE STRATOS PURE EF BONE-FORLI"/>
    <s v="JSS066147331CB"/>
    <n v="10"/>
    <n v="118.25"/>
    <n v="1182.5"/>
    <x v="0"/>
  </r>
  <r>
    <n v="42679"/>
    <s v="KINGSLEY ADVANCE RF C/A SLOW DOWN BONE "/>
    <s v="JSS060847331CB"/>
    <n v="8"/>
    <n v="136.70089999999999"/>
    <n v="1093.6071999999999"/>
    <x v="0"/>
  </r>
  <r>
    <n v="46930"/>
    <s v="LAV SOBREPONER PETITE OAKBROOK BL EDESA"/>
    <s v="CSP556851301CE"/>
    <n v="24"/>
    <n v="23.362300000000001"/>
    <n v="560.6952"/>
    <x v="0"/>
  </r>
  <r>
    <n v="48305"/>
    <s v="WC PARMA PISO BLANCO"/>
    <s v="JSSI12731301CB"/>
    <n v="10"/>
    <n v="121.88509999999999"/>
    <n v="1218.8509999999999"/>
    <x v="0"/>
  </r>
  <r>
    <n v="94995"/>
    <s v="Asiento Fantasía Universal Blanco"/>
    <s v="SP2095811301CG"/>
    <n v="600"/>
    <n v="3.5"/>
    <n v="2100"/>
    <x v="1"/>
  </r>
  <r>
    <n v="94997"/>
    <s v="Asiento Universal Fantasía Verde Mist"/>
    <s v="SP2095810541CG"/>
    <n v="60"/>
    <n v="3.5"/>
    <n v="210"/>
    <x v="1"/>
  </r>
  <r>
    <n v="94998"/>
    <s v="Asiento Universal Dresden Blue"/>
    <s v="SP2095817221CG"/>
    <n v="30"/>
    <n v="3.5"/>
    <n v="105"/>
    <x v="1"/>
  </r>
  <r>
    <n v="105311"/>
    <s v="COLUMNA ARES"/>
    <s v="SB0056650001M3"/>
    <n v="20"/>
    <n v="111.67100000000001"/>
    <n v="2233.42"/>
    <x v="2"/>
  </r>
  <r>
    <n v="106666"/>
    <s v="COLUMNA DUCHA 1.39X0.36X.17BL 2/REP 6JET"/>
    <s v="SB0048431301M3"/>
    <n v="5"/>
    <n v="155.47370000000001"/>
    <n v="777.36850000000004"/>
    <x v="2"/>
  </r>
  <r>
    <n v="109495"/>
    <s v="FLAPPER CAMPEON 9MM PLASTICO"/>
    <s v="SP0037720001BO"/>
    <n v="200"/>
    <n v="0.75409999999999999"/>
    <n v="150.82"/>
    <x v="1"/>
  </r>
  <r>
    <n v="110000"/>
    <s v="LLAV ANG WC 1/2&quot;X1/2&quot; C/MANG 12&quot; HI 15/16&quot; HI"/>
    <s v="SC0075903061BO"/>
    <n v="120"/>
    <n v="7.2133000000000003"/>
    <n v="865.596"/>
    <x v="3"/>
  </r>
  <r>
    <n v="110097"/>
    <s v="Edesa Angular - Manguera 16&quot; Inodoro"/>
    <s v="SC0075913061BO"/>
    <n v="120"/>
    <n v="5.9785000000000004"/>
    <n v="717.42000000000007"/>
    <x v="3"/>
  </r>
  <r>
    <n v="110116"/>
    <s v="LAV PETIT SCORPIO BL"/>
    <s v="CS0056711301CB"/>
    <n v="24"/>
    <n v="26.833100000000002"/>
    <n v="643.99440000000004"/>
    <x v="0"/>
  </r>
  <r>
    <n v="110132"/>
    <s v="LLAVE ANG P/LAV 1/2X1/2 C/MAG 12&quot; EDESA"/>
    <s v="SC0075893061BO"/>
    <n v="48"/>
    <n v="6.5012999999999996"/>
    <n v="312.06239999999997"/>
    <x v="3"/>
  </r>
  <r>
    <n v="110795"/>
    <s v="LLAVE P/LAV C/PEDAL USO HOSPITALARI0    BRIGGS"/>
    <s v="CG0065523061CW"/>
    <n v="5"/>
    <n v="150.7346"/>
    <n v="753.673"/>
    <x v="4"/>
  </r>
  <r>
    <n v="111376"/>
    <s v="MANGUERA 12&quot; WC 1/2&quot;X15/16&quot; P/ANG EDESA"/>
    <s v="SC0075883061BO"/>
    <n v="48"/>
    <n v="2.3174000000000001"/>
    <n v="111.23520000000001"/>
    <x v="3"/>
  </r>
  <r>
    <n v="111406"/>
    <s v="MANGUERA 12&quot; LAV P/ANGULAR 1/2&quot;X1/2&quot;"/>
    <s v="SC0075873061BO"/>
    <n v="96"/>
    <n v="2.3908"/>
    <n v="229.51679999999999"/>
    <x v="3"/>
  </r>
  <r>
    <n v="111415"/>
    <s v="MANGUERA 16&quot; LAV LLAVE ESFERICA EDESA"/>
    <s v="SC0074933061BO"/>
    <n v="48"/>
    <n v="4.0523999999999996"/>
    <n v="194.51519999999999"/>
    <x v="3"/>
  </r>
  <r>
    <n v="111416"/>
    <s v="MANGUERA 16&quot; WC LLAVE ESFERICA EDESA"/>
    <s v="SC0074913061BO"/>
    <n v="96"/>
    <n v="4.3390000000000004"/>
    <n v="416.54400000000004"/>
    <x v="3"/>
  </r>
  <r>
    <n v="111417"/>
    <s v="BRIGGS MANGUERA FLEXIBLE PVC"/>
    <s v="SC0077890001BO"/>
    <n v="180"/>
    <n v="5.1063000000000001"/>
    <n v="919.13400000000001"/>
    <x v="3"/>
  </r>
  <r>
    <n v="112771"/>
    <s v="LLAVE SENCILLA LAV LIVORNO CR BRIGGS"/>
    <s v="SG0082193061CW"/>
    <n v="36"/>
    <n v="42.589399999999998"/>
    <n v="1533.2184"/>
    <x v="4"/>
  </r>
  <r>
    <n v="112895"/>
    <s v="TOALLERO ROTONDO EDESA"/>
    <s v="SC0028313061CW"/>
    <n v="20"/>
    <n v="21.7059"/>
    <n v="434.11799999999999"/>
    <x v="3"/>
  </r>
  <r>
    <n v="113530"/>
    <s v="PLATO DUCHA RUBI DELGADO 120X80 C/D BL"/>
    <s v="SB0050671301M3"/>
    <n v="2"/>
    <n v="141.0814"/>
    <n v="282.1628"/>
    <x v="2"/>
  </r>
  <r>
    <n v="114000"/>
    <s v="TINA CRETA BLANCO 1.70X0.70 S/D BRIGGS"/>
    <s v="SB0050791301M3"/>
    <n v="6"/>
    <n v="234.26750000000001"/>
    <n v="1405.605"/>
    <x v="2"/>
  </r>
  <r>
    <n v="114002"/>
    <s v="TINA CRETA BLANCA 150X70 S/D BRIGGS"/>
    <s v="SB0050781301M3"/>
    <n v="2"/>
    <n v="214.251"/>
    <n v="428.50200000000001"/>
    <x v="2"/>
  </r>
  <r>
    <n v="114324"/>
    <s v="TINA HIERRO 1.5 BLANCA S/DESAG EDESA"/>
    <s v="SBD045161301M3"/>
    <n v="3"/>
    <n v="120.51"/>
    <n v="361.53000000000003"/>
    <x v="2"/>
  </r>
  <r>
    <n v="114421"/>
    <s v="TINA HIERRO 1.7 BLANCA S/DESAG EDESA"/>
    <s v="SBD045181301M3"/>
    <n v="2"/>
    <n v="135.26939999999999"/>
    <n v="270.53879999999998"/>
    <x v="2"/>
  </r>
  <r>
    <n v="114505"/>
    <s v="REGADERA CUADRADA NIZA 10X10CM EDESA"/>
    <s v="SG0066153061CW"/>
    <n v="96"/>
    <n v="12.770899999999999"/>
    <n v="1226.0064"/>
    <x v="4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4693"/>
    <s v="ASIENTO DE DUCHA AEREO"/>
    <s v="SC0026853061CW"/>
    <n v="5"/>
    <n v="123.2668"/>
    <n v="616.33400000000006"/>
    <x v="3"/>
  </r>
  <r>
    <n v="115088"/>
    <s v="MONOMANDO COCINA BELA BRIGSS"/>
    <s v="SG0082063061CW"/>
    <n v="6"/>
    <n v="64.52"/>
    <n v="387.12"/>
    <x v="4"/>
  </r>
  <r>
    <n v="115096"/>
    <s v="MONOMANDO COCINA ESTANDAR BELA BRIGGS"/>
    <s v="SG0087083061CW"/>
    <n v="12"/>
    <n v="45.47"/>
    <n v="545.64"/>
    <x v="4"/>
  </r>
  <r>
    <n v="115097"/>
    <s v="Scarlet Monomando Cocina Pull Out Negro"/>
    <s v="SG0089140161CW"/>
    <n v="24"/>
    <n v="77.184200000000004"/>
    <n v="1852.4208000000001"/>
    <x v="4"/>
  </r>
  <r>
    <n v="115098"/>
    <s v="Livorno monomando Cocina Pull Out Negro"/>
    <s v="SG0089150161CW"/>
    <n v="10"/>
    <n v="172.85310000000001"/>
    <n v="1728.5310000000002"/>
    <x v="4"/>
  </r>
  <r>
    <n v="115126"/>
    <s v="MONOMANDO LAV. BELA BRIGGS"/>
    <s v="SG0082013061CW"/>
    <n v="12"/>
    <n v="67.816999999999993"/>
    <n v="813.80399999999986"/>
    <x v="4"/>
  </r>
  <r>
    <n v="115142"/>
    <s v="MONOMANDO ALTO LAV. BELA BRIGGS"/>
    <s v="SG0082023061CW"/>
    <n v="6"/>
    <n v="97.799899999999994"/>
    <n v="586.79939999999999"/>
    <x v="4"/>
  </r>
  <r>
    <n v="115509"/>
    <s v="ASIENTO ACOLCHADO STANDAR BLANCO"/>
    <s v="SP0096581301BL"/>
    <n v="60"/>
    <n v="9.7509999999999994"/>
    <n v="585.05999999999995"/>
    <x v="1"/>
  </r>
  <r>
    <n v="115594"/>
    <s v="ASINETO STATUS ALARGADO BLANCO EDESA"/>
    <s v="SP0095091301CG"/>
    <n v="50"/>
    <n v="12.0344"/>
    <n v="601.72"/>
    <x v="1"/>
  </r>
  <r>
    <n v="115595"/>
    <s v="ASIENTO STATUS ALARGADO BONE EDESA"/>
    <s v="SP0095097331CG"/>
    <n v="40"/>
    <n v="12.0344"/>
    <n v="481.37599999999998"/>
    <x v="1"/>
  </r>
  <r>
    <n v="115597"/>
    <s v="STATUS PREMIUN REDONDO BL"/>
    <s v="SP0095081301CG"/>
    <n v="20"/>
    <n v="14.151199999999999"/>
    <n v="283.024"/>
    <x v="1"/>
  </r>
  <r>
    <n v="115598"/>
    <s v="STATUS PREMIUN REDONDO BONE"/>
    <s v="SP0095087331CG"/>
    <n v="20"/>
    <n v="14.151199999999999"/>
    <n v="283.024"/>
    <x v="1"/>
  </r>
  <r>
    <n v="115738"/>
    <s v="ASIENTO ACOLCHONADO NINOS"/>
    <s v="SP0096600001BL"/>
    <n v="40"/>
    <n v="4.4394"/>
    <n v="177.57599999999999"/>
    <x v="1"/>
  </r>
  <r>
    <n v="115960"/>
    <s v="Asiento Aragon Redondo Blanco"/>
    <s v="SP0098021301CG"/>
    <n v="70"/>
    <n v="5.4320000000000004"/>
    <n v="380.24"/>
    <x v="1"/>
  </r>
  <r>
    <n v="115961"/>
    <s v="Asiento Aragon Redondo Bone"/>
    <s v="SP0098027331CG"/>
    <n v="42"/>
    <n v="5.4291999999999998"/>
    <n v="228.0264"/>
    <x v="1"/>
  </r>
  <r>
    <n v="115962"/>
    <s v="Asiento Aragon Redondo Negro"/>
    <s v="SP0098020161CG"/>
    <n v="14"/>
    <n v="5.4306999999999999"/>
    <n v="76.029799999999994"/>
    <x v="1"/>
  </r>
  <r>
    <n v="115963"/>
    <s v="Asiento Aragon Redondo Azul Galaxie"/>
    <s v="SP0098020171CG"/>
    <n v="56"/>
    <n v="5.4320000000000004"/>
    <n v="304.19200000000001"/>
    <x v="1"/>
  </r>
  <r>
    <n v="115964"/>
    <s v="Asiento Aragon Redondo Pink"/>
    <s v="SP0098020481CG"/>
    <n v="35"/>
    <n v="5.4320000000000004"/>
    <n v="190.12"/>
    <x v="1"/>
  </r>
  <r>
    <n v="115965"/>
    <s v="Asiento Aragon Redondo Verde Teal"/>
    <s v="SP0098020611CG"/>
    <n v="35"/>
    <n v="5.4320000000000004"/>
    <n v="190.12"/>
    <x v="1"/>
  </r>
  <r>
    <n v="115966"/>
    <s v="Asiento Aragon Redondo Cherry"/>
    <s v="SP0098020651CG"/>
    <n v="56"/>
    <n v="5.4320000000000004"/>
    <n v="304.19200000000001"/>
    <x v="1"/>
  </r>
  <r>
    <n v="115968"/>
    <s v="Asiento Aragon Redondo Visón"/>
    <s v="SP0098020731CG"/>
    <n v="14"/>
    <n v="5.4306000000000001"/>
    <n v="76.028400000000005"/>
    <x v="1"/>
  </r>
  <r>
    <n v="115969"/>
    <s v="Asiento Aragon Redondo Navy Blue"/>
    <s v="SP0098028501CG"/>
    <n v="35"/>
    <n v="5.4297000000000004"/>
    <n v="190.0395"/>
    <x v="1"/>
  </r>
  <r>
    <n v="115970"/>
    <s v="ASIENTO ARAGÓN ALARGADO BLANCO"/>
    <s v="SP0098031301CG"/>
    <n v="30"/>
    <n v="6.9720000000000004"/>
    <n v="209.16000000000003"/>
    <x v="1"/>
  </r>
  <r>
    <n v="116769"/>
    <s v="LAV REGGIO BLANCO EDESA"/>
    <s v="SS0056911301CW"/>
    <n v="20"/>
    <n v="44.894500000000001"/>
    <n v="897.89"/>
    <x v="0"/>
  </r>
  <r>
    <n v="116770"/>
    <s v="LAV SQUARE SLIM BLANCO C/DESAG EDESA"/>
    <s v="SSY068951301CE"/>
    <n v="20"/>
    <n v="58.907600000000002"/>
    <n v="1178.152"/>
    <x v="0"/>
  </r>
  <r>
    <n v="116771"/>
    <s v="LAV OVAL SLIM BLANCO C/DESG EDESA"/>
    <s v="SSY068971301CE"/>
    <n v="10"/>
    <n v="42.334200000000003"/>
    <n v="423.34200000000004"/>
    <x v="0"/>
  </r>
  <r>
    <n v="117505"/>
    <s v="LAV ANDES BLANCO C/PEDESTAL"/>
    <s v="JS0055611301CE"/>
    <n v="48"/>
    <n v="18.8535"/>
    <n v="904.96800000000007"/>
    <x v="0"/>
  </r>
  <r>
    <n v="117506"/>
    <s v="LAV ANDES BONE C/PEDESTAL"/>
    <s v="JS0055617331CE"/>
    <n v="24"/>
    <n v="19.736599999999999"/>
    <n v="473.67840000000001"/>
    <x v="0"/>
  </r>
  <r>
    <n v="117512"/>
    <s v="LAVAMANOS DUBLIN"/>
    <s v="SS0065871301CB"/>
    <n v="10"/>
    <n v="71.159400000000005"/>
    <n v="711.59400000000005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1"/>
    <s v="LAV ARIA RECTANGULAR MURO BLANCO C/DESAGEDESA"/>
    <s v="SSY06832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7997"/>
    <s v="LAV ROUND SLIM FAUCER BLANCO C/DESAG EDESA"/>
    <s v="SSY068961301CB"/>
    <n v="10"/>
    <n v="88.706100000000006"/>
    <n v="887.06100000000004"/>
    <x v="0"/>
  </r>
  <r>
    <n v="118000"/>
    <s v="LAV OASIS SLIM BLANCO  EDESA"/>
    <s v="SS0050271301CE"/>
    <n v="10"/>
    <n v="38.409700000000001"/>
    <n v="384.09699999999998"/>
    <x v="0"/>
  </r>
  <r>
    <n v="118004"/>
    <s v="LAV FAENZA SLIM BLANCO C/DESAG EDESA"/>
    <s v="SSY068921301CE"/>
    <n v="10"/>
    <n v="44.353000000000002"/>
    <n v="443.53000000000003"/>
    <x v="0"/>
  </r>
  <r>
    <n v="118389"/>
    <s v="LAV. SHELBY BLANCO PEDESTAL EDESA"/>
    <s v="JS0057101301CE"/>
    <n v="24"/>
    <n v="17.4694"/>
    <n v="419.26560000000001"/>
    <x v="0"/>
  </r>
  <r>
    <n v="118419"/>
    <s v="LAV SHELBY 1LL BLANCO EDESA"/>
    <s v="CS0057101301CE"/>
    <n v="24"/>
    <n v="9.1221999999999994"/>
    <n v="218.93279999999999"/>
    <x v="0"/>
  </r>
  <r>
    <n v="120003"/>
    <s v="DESAGUE 1 1/4&quot; PP REJILLA SIFON FLEX BL "/>
    <s v="SC0059040001BO"/>
    <n v="90"/>
    <n v="3.4075000000000002"/>
    <n v="306.67500000000001"/>
    <x v="3"/>
  </r>
  <r>
    <n v="120063"/>
    <s v="REGADERA CUADRADA TOP ABS CR 20X20CR BRIGGS"/>
    <s v="SG0086563061CW"/>
    <n v="20"/>
    <n v="22.406199999999998"/>
    <n v="448.12399999999997"/>
    <x v="4"/>
  </r>
  <r>
    <n v="120066"/>
    <s v="LLAVE LAV SHELBY PLAST CR ABS"/>
    <s v="SG0074013061BO"/>
    <n v="96"/>
    <n v="4.4537000000000004"/>
    <n v="427.55520000000001"/>
    <x v="4"/>
  </r>
  <r>
    <n v="120067"/>
    <s v="LLAVE LAV CROSS SENCILLA PLAST ABS"/>
    <s v="SG0074023061BO"/>
    <n v="96"/>
    <n v="4.0232999999999999"/>
    <n v="386.23680000000002"/>
    <x v="4"/>
  </r>
  <r>
    <n v="120073"/>
    <s v="LLAVE SENCILLA LAV. SCARLET CR BRIGGS"/>
    <s v="SG0082183061CW"/>
    <n v="12"/>
    <n v="35.019500000000001"/>
    <n v="420.23400000000004"/>
    <x v="4"/>
  </r>
  <r>
    <n v="120090"/>
    <s v="MEZ DUCHA SHELBY S/REGADERA"/>
    <s v="SG0090323061CE"/>
    <n v="12"/>
    <n v="27.249600000000001"/>
    <n v="326.99520000000001"/>
    <x v="4"/>
  </r>
  <r>
    <n v="120120"/>
    <s v="PORTAROLLO GANCHO SCARLET CR"/>
    <s v="SC0088553061CW"/>
    <n v="5"/>
    <n v="10.0097"/>
    <n v="50.048500000000004"/>
    <x v="3"/>
  </r>
  <r>
    <n v="120132"/>
    <s v="CROMATIC BASE MONOMANDO COCINA"/>
    <s v="SG0057933061CE"/>
    <n v="48"/>
    <n v="33.456200000000003"/>
    <n v="1605.8976000000002"/>
    <x v="4"/>
  </r>
  <r>
    <n v="120135"/>
    <s v="PICO COCINA FLEX CROSMATIC ROJO"/>
    <s v="SG0057963061CE"/>
    <n v="50"/>
    <n v="20.206700000000001"/>
    <n v="1010.335"/>
    <x v="4"/>
  </r>
  <r>
    <n v="120143"/>
    <s v="MONOMANDO COCINA NEW PRINCESS"/>
    <s v="SG0075353061CE"/>
    <n v="12"/>
    <n v="40.572200000000002"/>
    <n v="486.8664"/>
    <x v="4"/>
  </r>
  <r>
    <n v="120144"/>
    <s v="MONOMANDO COCINA CORVUS"/>
    <s v="SG0059443061CE"/>
    <n v="24"/>
    <n v="34.683900000000001"/>
    <n v="832.41360000000009"/>
    <x v="4"/>
  </r>
  <r>
    <n v="120162"/>
    <s v="BARRA D/APOYO HORIZONTAL MEDIANA"/>
    <s v="SC0026593061CW"/>
    <n v="40"/>
    <n v="23.962299999999999"/>
    <n v="958.49199999999996"/>
    <x v="3"/>
  </r>
  <r>
    <n v="120173"/>
    <s v="ASIENTO FORLI EF BLANCO SLOW DOWN"/>
    <s v="SP0096891301CG"/>
    <n v="60"/>
    <n v="16.199400000000001"/>
    <n v="971.96400000000006"/>
    <x v="1"/>
  </r>
  <r>
    <n v="120174"/>
    <s v="ASIENTO FORLI EF BONE SLOW DOWN"/>
    <s v="SP0096897331CG"/>
    <n v="30"/>
    <n v="16.199400000000001"/>
    <n v="485.98200000000003"/>
    <x v="1"/>
  </r>
  <r>
    <n v="120217"/>
    <s v="MONOMANDO LAV. BAJO PORTO CR BRIGGS"/>
    <s v="SG0087523061CE"/>
    <n v="12"/>
    <n v="50.388500000000001"/>
    <n v="604.66200000000003"/>
    <x v="4"/>
  </r>
  <r>
    <n v="120220"/>
    <s v="MONOMANDO LAV. ALTO PORTO AGUA FRIA CR  BRIGGS"/>
    <s v="SG0087553061CE"/>
    <n v="24"/>
    <n v="49.132100000000001"/>
    <n v="1179.1704"/>
    <x v="4"/>
  </r>
  <r>
    <n v="120221"/>
    <s v="MONOMANDO LAV. BAJO AGUA FRIA PORTO CR  BRIGGS"/>
    <s v="SG0087543061CE"/>
    <n v="24"/>
    <n v="25.09"/>
    <n v="602.16"/>
    <x v="4"/>
  </r>
  <r>
    <n v="120222"/>
    <s v="MONOMANDO COCINA PORTO CR BRIGGS"/>
    <s v="SG0087583061CE"/>
    <n v="12"/>
    <n v="67.368600000000001"/>
    <n v="808.42319999999995"/>
    <x v="4"/>
  </r>
  <r>
    <n v="120224"/>
    <s v="Porto Monomando Alto Lavamanos Mezclador"/>
    <s v="SG0087533061CE"/>
    <n v="12"/>
    <n v="60.766500000000001"/>
    <n v="729.19799999999998"/>
    <x v="4"/>
  </r>
  <r>
    <n v="120225"/>
    <s v="MONOMANDO DUCHA PORTO PLACA CUADRADA CR"/>
    <s v="SG0087613061CE"/>
    <n v="12"/>
    <n v="33.501100000000001"/>
    <n v="402.01319999999998"/>
    <x v="4"/>
  </r>
  <r>
    <n v="120232"/>
    <s v="PICO COCINA FLEX ROJO COLOR-IN EDESA"/>
    <s v="SG0087069901CE"/>
    <n v="36"/>
    <n v="13.5276"/>
    <n v="486.99360000000001"/>
    <x v="4"/>
  </r>
  <r>
    <n v="120233"/>
    <s v="LLAVE COCINA PARED SHELBY CR S/PICO FLE"/>
    <s v="SG0060033061BO"/>
    <n v="240"/>
    <n v="9.8059999999999992"/>
    <n v="2353.4399999999996"/>
    <x v="4"/>
  </r>
  <r>
    <n v="120242"/>
    <s v="PICO COCINA FLEX NEGRO COLOR-IN EDESA"/>
    <s v="SG0087040161CE"/>
    <n v="120"/>
    <n v="13.9785"/>
    <n v="1677.42"/>
    <x v="4"/>
  </r>
  <r>
    <n v="120247"/>
    <s v="PICO COCINA FLEX GRIS COLOR-IN EDESA"/>
    <s v="SG0087050001CE"/>
    <n v="60"/>
    <n v="10.6675"/>
    <n v="640.05000000000007"/>
    <x v="4"/>
  </r>
  <r>
    <n v="120250"/>
    <s v="LLAVE COCINA MESA SHELBY CR S/PICO FLEX "/>
    <s v="SG0060043061BO"/>
    <n v="120"/>
    <n v="10.777900000000001"/>
    <n v="1293.3480000000002"/>
    <x v="4"/>
  </r>
  <r>
    <n v="120342"/>
    <s v="URINARIO BOLTON BLANCO EDESA  "/>
    <s v="CS0065921301CE"/>
    <n v="36"/>
    <n v="34.68"/>
    <n v="1248.48"/>
    <x v="0"/>
  </r>
  <r>
    <n v="120343"/>
    <s v="URINARIO BOLTON BONE EDESA "/>
    <s v="CS0065927331CE"/>
    <n v="6"/>
    <n v="38.14"/>
    <n v="228.84"/>
    <x v="0"/>
  </r>
  <r>
    <n v="120359"/>
    <s v="BARRA DE APOYO INCLINADA"/>
    <s v="SC0026613061CW"/>
    <n v="20"/>
    <n v="23.32"/>
    <n v="466.4"/>
    <x v="3"/>
  </r>
  <r>
    <n v="120367"/>
    <s v="BARRA DE APOYO ABATIBLE"/>
    <s v="SC0026943061CW"/>
    <n v="16"/>
    <n v="88.178200000000004"/>
    <n v="1410.8512000000001"/>
    <x v="3"/>
  </r>
  <r>
    <n v="120626"/>
    <s v="URINARIO CURVE HEU BLANCO SPUD METALICO"/>
    <s v="CS0077681301CB"/>
    <n v="10"/>
    <n v="54.578299999999999"/>
    <n v="545.78300000000002"/>
    <x v="0"/>
  </r>
  <r>
    <n v="120820"/>
    <s v="DUCHA D/MANO BELA EDESA"/>
    <s v="SG0087123061CW"/>
    <n v="12"/>
    <n v="34.043900000000001"/>
    <n v="408.52679999999998"/>
    <x v="4"/>
  </r>
  <r>
    <n v="121000"/>
    <s v="MONOMANDO LAV ECONOM SHELBY"/>
    <s v="SG0082123061CE"/>
    <n v="24"/>
    <n v="29.158799999999999"/>
    <n v="699.81119999999999"/>
    <x v="4"/>
  </r>
  <r>
    <n v="121436"/>
    <s v="MONOMANDO NIZA P/DUCHA S/REGADERA"/>
    <s v="SG0079103061CW"/>
    <n v="12"/>
    <n v="40.153100000000002"/>
    <n v="481.83720000000005"/>
    <x v="4"/>
  </r>
  <r>
    <n v="121657"/>
    <s v="KIT AIREADOR COCINA"/>
    <s v="SG0059383061BO"/>
    <n v="24"/>
    <n v="1.4108000000000001"/>
    <n v="33.859200000000001"/>
    <x v="4"/>
  </r>
  <r>
    <n v="121681"/>
    <s v="MAGUERA DUCHA TELEFONO 1.5 M"/>
    <s v="SG0049550001BO"/>
    <n v="120"/>
    <n v="5.2115"/>
    <n v="625.38"/>
    <x v="4"/>
  </r>
  <r>
    <n v="121799"/>
    <s v="KIT PICO LLAVE DE COCINA ECO GRANDE "/>
    <s v="SG0039793061CW"/>
    <n v="12"/>
    <n v="5.4192"/>
    <n v="65.0304"/>
    <x v="4"/>
  </r>
  <r>
    <n v="121908"/>
    <s v="KIT TUERCA ACOPLE-AJUSTE LLAVE SENCILLA"/>
    <s v="SG0058620001BO"/>
    <n v="12"/>
    <n v="0.33889999999999998"/>
    <n v="4.0667999999999997"/>
    <x v="4"/>
  </r>
  <r>
    <n v="122491"/>
    <s v="LLAVE D/PARED P/COCINA SHELBY"/>
    <s v="SG0056603061BO"/>
    <n v="24"/>
    <n v="21.264600000000002"/>
    <n v="510.35040000000004"/>
    <x v="4"/>
  </r>
  <r>
    <n v="122548"/>
    <s v="LLAVE SENCILLA CORVUS CR"/>
    <s v="SG0059043061BO"/>
    <n v="48"/>
    <n v="12.190200000000001"/>
    <n v="585.12959999999998"/>
    <x v="4"/>
  </r>
  <r>
    <n v="122556"/>
    <s v="LLAVE PARED P/COCINA CORVUS CR"/>
    <s v="SG0059133061BO"/>
    <n v="24"/>
    <n v="22.61"/>
    <n v="542.64"/>
    <x v="4"/>
  </r>
  <r>
    <n v="123250"/>
    <s v="MEZ LAV 4&quot; SHELBY   CROMO"/>
    <s v="SG0090113061BO"/>
    <n v="60"/>
    <n v="24.26"/>
    <n v="1455.6000000000001"/>
    <x v="4"/>
  </r>
  <r>
    <n v="123714"/>
    <s v="LLAVE ANGULAR BRIGGS WC 16&quot;C/MANGUERA"/>
    <s v="SC0018243061BL"/>
    <n v="120"/>
    <n v="6.8840000000000003"/>
    <n v="826.08"/>
    <x v="3"/>
  </r>
  <r>
    <n v="124397"/>
    <s v="MONOMNADO CIRA DUCHA D/BARRA"/>
    <s v="SG0080783061CW"/>
    <n v="24"/>
    <n v="183.64519999999999"/>
    <n v="4407.4848000000002"/>
    <x v="4"/>
  </r>
  <r>
    <n v="124575"/>
    <s v="REGADERA D/MANO MEDIUM ABS CR 18X19CM   BRIGGS"/>
    <s v="SG0075273061CW"/>
    <n v="12"/>
    <n v="6.8067000000000002"/>
    <n v="81.680400000000006"/>
    <x v="4"/>
  </r>
  <r>
    <n v="125032"/>
    <s v="SIFON FLEXIBLE PLASTICO EDESA"/>
    <s v="SC0028080001BO"/>
    <n v="200"/>
    <n v="1.9458"/>
    <n v="389.15999999999997"/>
    <x v="3"/>
  </r>
  <r>
    <n v="126535"/>
    <s v="ALARGUE DE DESAGUE 1 1/2&quot; BL"/>
    <s v="SCD035140001BO"/>
    <n v="60"/>
    <n v="0.86240000000000006"/>
    <n v="51.744"/>
    <x v="3"/>
  </r>
  <r>
    <n v="126691"/>
    <s v="ALARGUE DE DESAGUE 1 1/4&quot; BL"/>
    <s v="SCD035150001BO"/>
    <n v="72"/>
    <n v="0.81010000000000004"/>
    <n v="58.327200000000005"/>
    <x v="3"/>
  </r>
  <r>
    <n v="127361"/>
    <s v="CAMPANOLA NEW PRINCESS"/>
    <s v="SG0075153061BO"/>
    <n v="20"/>
    <n v="2.2349999999999999"/>
    <n v="44.699999999999996"/>
    <x v="4"/>
  </r>
  <r>
    <n v="129004"/>
    <s v="FLAPPER C/CADENA METALICA"/>
    <s v="SP0037900001BO"/>
    <n v="100"/>
    <n v="0.97289999999999999"/>
    <n v="97.289999999999992"/>
    <x v="1"/>
  </r>
  <r>
    <n v="129232"/>
    <s v="MEZ D/COCINA 8&quot; CR SHELBY"/>
    <s v="SG0055233061BO"/>
    <n v="24"/>
    <n v="27.965900000000001"/>
    <n v="671.1816"/>
    <x v="4"/>
  </r>
  <r>
    <n v="129879"/>
    <s v="WC CAMPEON HET CELESTE 1.4 EDESA"/>
    <s v="JS0042627221B0"/>
    <n v="30"/>
    <n v="40.159999999999997"/>
    <n v="1204.8"/>
    <x v="0"/>
  </r>
  <r>
    <n v="130091"/>
    <s v="DESAGUE ABS CR ROS 1 1/4 SIFON FLEX"/>
    <s v="CC0029213061BO"/>
    <n v="144"/>
    <n v="3.6960999999999999"/>
    <n v="532.23839999999996"/>
    <x v="3"/>
  </r>
  <r>
    <n v="130435"/>
    <s v="LLAVE SENCILLA SHELBY  EDESA"/>
    <s v="SG0090023061BO"/>
    <n v="48"/>
    <n v="11.0223"/>
    <n v="529.07039999999995"/>
    <x v="4"/>
  </r>
  <r>
    <n v="133702"/>
    <s v="DESAGUE 1 1/4 PP PUSH BUTTON UNIVERSAL"/>
    <s v="SC0052800001BO"/>
    <n v="100"/>
    <n v="5.76"/>
    <n v="576"/>
    <x v="3"/>
  </r>
  <r>
    <n v="133705"/>
    <s v="DESAGUE 1 1/4 PP PUSH BUTTON UNIVER NG"/>
    <s v="SC0052800161BO"/>
    <n v="200"/>
    <n v="9.6199999999999992"/>
    <n v="1923.9999999999998"/>
    <x v="3"/>
  </r>
  <r>
    <n v="133737"/>
    <s v="DESAGUE 1 1/4 TINA BOTON PUSH PP BLANCO EDESA"/>
    <s v="SC0016970001CW"/>
    <n v="36"/>
    <n v="4.4222999999999999"/>
    <n v="159.2028"/>
    <x v="3"/>
  </r>
  <r>
    <n v="133965"/>
    <s v="DESAGUE DE 1 1/4&quot; PP CON REJILLA"/>
    <s v="SC0040220001BO"/>
    <n v="30"/>
    <n v="2.3285"/>
    <n v="69.855000000000004"/>
    <x v="3"/>
  </r>
  <r>
    <n v="134571"/>
    <s v="DESAGUE 1 1/4&quot; PP REJILLA BL S/REBOSADERO "/>
    <s v="SC0015906001BO"/>
    <n v="30"/>
    <n v="2.59"/>
    <n v="77.699999999999989"/>
    <x v="3"/>
  </r>
  <r>
    <n v="134601"/>
    <s v="ACOPLE SIFON 1 1/4&quot; PP EDESA"/>
    <s v="SC0040210001BO"/>
    <n v="12"/>
    <n v="0.89080000000000004"/>
    <n v="10.6896"/>
    <x v="3"/>
  </r>
  <r>
    <n v="134717"/>
    <s v="SIFON DOBLE FLEX BL 1 1/2&quot; EDESA"/>
    <s v="SC0028270001BO"/>
    <n v="96"/>
    <n v="4.6642999999999999"/>
    <n v="447.77279999999996"/>
    <x v="3"/>
  </r>
  <r>
    <n v="134902"/>
    <s v="MANGUERA 16&quot; INODORO 1/2 A 7/8"/>
    <s v="SC001658000100"/>
    <n v="192"/>
    <n v="2.3940000000000001"/>
    <n v="459.64800000000002"/>
    <x v="3"/>
  </r>
  <r>
    <n v="134910"/>
    <s v="MANG 12&quot; LAVAMANOS 1/2 X 1/2"/>
    <s v="SC001659000100"/>
    <n v="336"/>
    <n v="2.5375999999999999"/>
    <n v="852.6336"/>
    <x v="3"/>
  </r>
  <r>
    <n v="135127"/>
    <s v="LLAVE ANGULAR 1/2 X 1/2 BRIGGS"/>
    <s v="SC0018233061BL"/>
    <n v="200"/>
    <n v="5.5114999999999998"/>
    <n v="1102.3"/>
    <x v="3"/>
  </r>
  <r>
    <n v="136670"/>
    <s v="DESAGUE 1 1/4 PUSH BUTT S/REBOZADERO CR"/>
    <s v="SCD035123061CW"/>
    <n v="30"/>
    <n v="11.321"/>
    <n v="339.63"/>
    <x v="3"/>
  </r>
  <r>
    <n v="137022"/>
    <s v="CONJUNTO TORNILLO TZ/TQ SERVIEDESA"/>
    <s v="SP0051080001BO"/>
    <n v="200"/>
    <n v="0.37240000000000001"/>
    <n v="74.48"/>
    <x v="1"/>
  </r>
  <r>
    <n v="137111"/>
    <s v="BISAGRA BLANCA A/MONTECRISTO"/>
    <s v="SP0051831301BO"/>
    <n v="250"/>
    <n v="0.60760000000000003"/>
    <n v="151.9"/>
    <x v="1"/>
  </r>
  <r>
    <n v="137162"/>
    <s v="PORTA ROLLO  SERVIEDESA 20010"/>
    <s v="SC0051090001BO"/>
    <n v="150"/>
    <n v="0.48020000000000002"/>
    <n v="72.03"/>
    <x v="3"/>
  </r>
  <r>
    <n v="137316"/>
    <s v="BISAGRA VERDE MONTECRITO EDESA"/>
    <s v="SP0051830541BO"/>
    <n v="250"/>
    <n v="0.60760000000000003"/>
    <n v="151.9"/>
    <x v="1"/>
  </r>
  <r>
    <n v="137332"/>
    <s v="FLAPPER (SAPO) C/CADENA EDESA"/>
    <s v="SP0051450001BO"/>
    <n v="2000"/>
    <n v="0.62839999999999996"/>
    <n v="1256.8"/>
    <x v="1"/>
  </r>
  <r>
    <n v="137375"/>
    <s v="VALVULA ADMISION UNIVERSAL SERVIEDES"/>
    <s v="SP0051460001BO"/>
    <n v="100"/>
    <n v="3.2399"/>
    <n v="323.99"/>
    <x v="1"/>
  </r>
  <r>
    <n v="137472"/>
    <s v="JGO HERRAJE UNIVERSAL EDESA"/>
    <s v="SP0051970001BO"/>
    <n v="150"/>
    <n v="5.0441000000000003"/>
    <n v="756.61500000000001"/>
    <x v="1"/>
  </r>
  <r>
    <n v="137473"/>
    <s v="HERRAJE UNIVERSAL VALVULA ADMISION PILOTADA ED"/>
    <s v="SP0062350001BO"/>
    <n v="150"/>
    <n v="5.8653000000000004"/>
    <n v="879.79500000000007"/>
    <x v="1"/>
  </r>
  <r>
    <n v="137539"/>
    <s v="UNIETA PLAST LAV"/>
    <s v="SC0051490001BO"/>
    <n v="200"/>
    <n v="0.53900000000000003"/>
    <n v="107.80000000000001"/>
    <x v="3"/>
  </r>
  <r>
    <n v="140791"/>
    <s v="REGADERA CUADRADA ABS 25X25CM BRIGGS"/>
    <s v="SG0086523061CW"/>
    <n v="20"/>
    <n v="29.5642"/>
    <n v="591.28399999999999"/>
    <x v="4"/>
  </r>
  <r>
    <n v="141763"/>
    <s v="ALARGUE DESAG S/REBORZADERO 19.4CM"/>
    <s v="SCD035133061CW"/>
    <n v="12"/>
    <n v="1.4112"/>
    <n v="16.9344"/>
    <x v="3"/>
  </r>
  <r>
    <n v="142487"/>
    <s v="MONOMANDO P/DUCHA CR BELFORT"/>
    <s v="SG0063493061CW"/>
    <n v="12"/>
    <n v="45.429000000000002"/>
    <n v="545.14800000000002"/>
    <x v="4"/>
  </r>
  <r>
    <n v="144061"/>
    <s v="REGADERA REDONDA SLIM INOX CR 20CM BRIGGG"/>
    <s v="SG0080013061CW"/>
    <n v="18"/>
    <n v="39.524900000000002"/>
    <n v="711.44820000000004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5502"/>
    <s v="MONOMANDO COCINA ALTO DUBAI"/>
    <s v="SG0050193061CW"/>
    <n v="24"/>
    <n v="85.718500000000006"/>
    <n v="2057.2440000000001"/>
    <x v="4"/>
  </r>
  <r>
    <n v="145503"/>
    <s v="BIMANDO COCINA MESA DOCCIA ABS EDESA"/>
    <s v="SG0071513061CE"/>
    <n v="24"/>
    <n v="16.6006"/>
    <n v="398.4144"/>
    <x v="4"/>
  </r>
  <r>
    <n v="146773"/>
    <s v="EXTRACTOR OLOR BRIGGS B10 PARED/TECHO"/>
    <s v="SC0021680001CW"/>
    <n v="690"/>
    <n v="10.339"/>
    <n v="7133.91"/>
    <x v="3"/>
  </r>
  <r>
    <n v="147486"/>
    <s v="MONOMANDO TINA BELFORT"/>
    <s v="SG0086993061BO"/>
    <n v="12"/>
    <n v="66.060199999999995"/>
    <n v="792.72239999999988"/>
    <x v="4"/>
  </r>
  <r>
    <n v="148567"/>
    <s v="MONOMANDO DUCHA PLACA DUADRADA NEW PRINCCESS"/>
    <s v="SG0083143061CE"/>
    <n v="12"/>
    <n v="32.827800000000003"/>
    <n v="393.93360000000007"/>
    <x v="4"/>
  </r>
  <r>
    <n v="148572"/>
    <s v="MEZ DUCHA CAMBERRA CR"/>
    <s v="SG0090013061CW"/>
    <n v="12"/>
    <n v="61.487499999999997"/>
    <n v="737.84999999999991"/>
    <x v="4"/>
  </r>
  <r>
    <n v="148574"/>
    <s v="MONOMANDO LAV BAJO CAMBERRA CR"/>
    <s v="SG0090003061CW"/>
    <n v="6"/>
    <n v="105.2055"/>
    <n v="631.23299999999995"/>
    <x v="4"/>
  </r>
  <r>
    <n v="148576"/>
    <s v="MONOMANDO DUCHA CAMBERRA 2 FUNCIONES CR"/>
    <s v="SG0090153061CW"/>
    <n v="6"/>
    <n v="93.659099999999995"/>
    <n v="561.95460000000003"/>
    <x v="4"/>
  </r>
  <r>
    <n v="148578"/>
    <s v="Berlín mezcladora redonda ducha 1F"/>
    <s v="SG0089030161CW"/>
    <n v="12"/>
    <n v="46.781100000000002"/>
    <n v="561.3732"/>
    <x v="4"/>
  </r>
  <r>
    <n v="150118"/>
    <s v="REGADERA D/MANO AUTOLIMP ABS CR 22X7.5CMEDESA"/>
    <s v="SG0068933061BO"/>
    <n v="48"/>
    <n v="8.7169000000000008"/>
    <n v="418.41120000000001"/>
    <x v="4"/>
  </r>
  <r>
    <n v="150119"/>
    <s v="Berlín ducha teléfono cuadrada"/>
    <s v="SG0089000161CW"/>
    <n v="30"/>
    <n v="35.707000000000001"/>
    <n v="1071.21"/>
    <x v="4"/>
  </r>
  <r>
    <n v="150622"/>
    <s v="MEZ ECO NOVO 8&quot; COCINA/PARED"/>
    <s v="SG0080063061CE"/>
    <n v="12"/>
    <n v="37.771700000000003"/>
    <n v="453.2604"/>
    <x v="4"/>
  </r>
  <r>
    <n v="151149"/>
    <s v="LLAVE ECO NOVO COCINA/MESA"/>
    <s v="SG0079993061CE"/>
    <n v="24"/>
    <n v="23.9907"/>
    <n v="575.77679999999998"/>
    <x v="4"/>
  </r>
  <r>
    <n v="151157"/>
    <s v="LLAVE SENCILLA ECO NOVO"/>
    <s v="SG0079903061BO"/>
    <n v="48"/>
    <n v="10.7486"/>
    <n v="515.93280000000004"/>
    <x v="4"/>
  </r>
  <r>
    <n v="151203"/>
    <s v="ECO NOVO CAMPANOLA S/DUCHA"/>
    <s v="SG0079963061BO"/>
    <n v="48"/>
    <n v="10.059900000000001"/>
    <n v="482.87520000000006"/>
    <x v="4"/>
  </r>
  <r>
    <n v="151440"/>
    <s v="ECO NOVO DUCHA T/TELEFONO 1/MANILLA"/>
    <s v="SG0079973061CE"/>
    <n v="36"/>
    <n v="20.2455"/>
    <n v="728.83799999999997"/>
    <x v="4"/>
  </r>
  <r>
    <n v="151564"/>
    <s v="MEZ LAV 4&quot; DOCCIA CROMO"/>
    <s v="SG0063373061CE"/>
    <n v="24"/>
    <n v="12.8917"/>
    <n v="309.4008"/>
    <x v="4"/>
  </r>
  <r>
    <n v="151769"/>
    <s v="LLAVE COCINA CORVUS MESA"/>
    <s v="SG0059143061BO"/>
    <n v="24"/>
    <n v="24.845500000000001"/>
    <n v="596.29200000000003"/>
    <x v="4"/>
  </r>
  <r>
    <n v="151905"/>
    <s v="LAVA ROPA MARMOL WASHITO"/>
    <s v="CS0020300801CB"/>
    <n v="10"/>
    <n v="63.984499999999997"/>
    <n v="639.84500000000003"/>
    <x v="0"/>
  </r>
  <r>
    <n v="151939"/>
    <s v="HERRAJE EGO 7 1/2&quot;"/>
    <s v="SP0037730001BO"/>
    <n v="45"/>
    <n v="10.32"/>
    <n v="464.40000000000003"/>
    <x v="1"/>
  </r>
  <r>
    <n v="152226"/>
    <s v="ASIENTO SOFT BABY TREN C/AGARRADERA"/>
    <s v="SP0496600001BL"/>
    <n v="30"/>
    <n v="4.7236000000000002"/>
    <n v="141.708"/>
    <x v="1"/>
  </r>
  <r>
    <n v="155098"/>
    <s v="LLAVE D/PARED SHELBY CROMO"/>
    <s v="SG0074303061CE"/>
    <n v="24"/>
    <n v="18.554400000000001"/>
    <n v="445.30560000000003"/>
    <x v="4"/>
  </r>
  <r>
    <n v="155381"/>
    <s v="MEZ COCINA 8&quot; CR CORVUS"/>
    <s v="SG0059153061BO"/>
    <n v="12"/>
    <n v="32.9801"/>
    <n v="395.76120000000003"/>
    <x v="4"/>
  </r>
  <r>
    <n v="155799"/>
    <s v="LLAVE CAMPANOLA CORVUS"/>
    <s v="SG0059093061BO"/>
    <n v="48"/>
    <n v="13.0627"/>
    <n v="627.00959999999998"/>
    <x v="4"/>
  </r>
  <r>
    <n v="155829"/>
    <s v="LLAVE PARED COCINA ARIES"/>
    <s v="SG0059273061BO"/>
    <n v="24"/>
    <n v="22.617799999999999"/>
    <n v="542.82719999999995"/>
    <x v="4"/>
  </r>
  <r>
    <n v="156094"/>
    <s v="LLAVE CAMPANOLA SHELBY"/>
    <s v="SG0056573061BO"/>
    <n v="192"/>
    <n v="12.478"/>
    <n v="2395.7759999999998"/>
    <x v="4"/>
  </r>
  <r>
    <n v="156176"/>
    <s v="MEZ DUCHA VITTORIA 2 FUNCIONES"/>
    <s v="SG0077633061CE"/>
    <n v="12"/>
    <n v="47.5276"/>
    <n v="570.33119999999997"/>
    <x v="4"/>
  </r>
  <r>
    <n v="156400"/>
    <s v="KIT INSTALACION WC+LAV EDESA"/>
    <s v="SC0024660001CE"/>
    <n v="60"/>
    <n v="15.648"/>
    <n v="938.88"/>
    <x v="3"/>
  </r>
  <r>
    <n v="156612"/>
    <s v="REGADERA REDONDA AUTOLIMP ABS CR 6.5CM EDESA"/>
    <s v="SG0049863061BO"/>
    <n v="144"/>
    <n v="6.9927999999999999"/>
    <n v="1006.9632"/>
    <x v="4"/>
  </r>
  <r>
    <n v="156613"/>
    <s v="MEZ DUCHA ARIES S/REGADERA"/>
    <s v="SG0059163061CE"/>
    <n v="12"/>
    <n v="26.695399999999999"/>
    <n v="320.34479999999996"/>
    <x v="4"/>
  </r>
  <r>
    <n v="156614"/>
    <s v="MEZ DUCHA CORVUS S/REGADERA"/>
    <s v="SG0059083061CE"/>
    <n v="12"/>
    <n v="35.727499999999999"/>
    <n v="428.73"/>
    <x v="4"/>
  </r>
  <r>
    <n v="157732"/>
    <s v="MONOMANDO EXTENSIBLE P/COCINA CROMO LIVO"/>
    <s v="SG0063563061CW"/>
    <n v="6"/>
    <n v="184.93369999999999"/>
    <n v="1109.6021999999998"/>
    <x v="4"/>
  </r>
  <r>
    <n v="157740"/>
    <s v="MONOMANDO P/LAVAMANOS CR NIZA"/>
    <s v="SG0063803061CW"/>
    <n v="24"/>
    <n v="53.643999999999998"/>
    <n v="1287.4559999999999"/>
    <x v="4"/>
  </r>
  <r>
    <n v="157775"/>
    <s v="MONOMANDO P/DUCHA CR  NIZA"/>
    <s v="SG0063813061CW"/>
    <n v="12"/>
    <n v="53.996400000000001"/>
    <n v="647.95680000000004"/>
    <x v="4"/>
  </r>
  <r>
    <n v="159204"/>
    <s v="SET DE ANCLAJE TAZA-PISO"/>
    <s v="SP003011000100"/>
    <n v="200"/>
    <n v="0.7621"/>
    <n v="152.41999999999999"/>
    <x v="1"/>
  </r>
  <r>
    <n v="159207"/>
    <s v="SET ANCLAJE TANQUE TAZA BL EDESA"/>
    <s v="SP0151080001BO"/>
    <n v="600"/>
    <n v="0.37"/>
    <n v="222"/>
    <x v="1"/>
  </r>
  <r>
    <n v="162842"/>
    <s v="MUEBLE LAVAROPA WHASHITO MARMOL"/>
    <s v="JCBL50250801CB"/>
    <n v="50"/>
    <n v="84.366799999999998"/>
    <n v="4218.34"/>
    <x v="3"/>
  </r>
  <r>
    <n v="163190"/>
    <s v="ESPEJO YUTE 70.5X60"/>
    <s v="SCBL7010000100"/>
    <n v="10"/>
    <n v="49"/>
    <n v="490"/>
    <x v="3"/>
  </r>
  <r>
    <n v="164992"/>
    <s v="LLAVE LAV ALTA SENCILLA LIVORNO"/>
    <s v="SG0086983061CW"/>
    <n v="24"/>
    <n v="50.49"/>
    <n v="1211.76"/>
    <x v="4"/>
  </r>
  <r>
    <n v="164993"/>
    <s v="LLAVE LAV SENCILLA ROMA EDESA"/>
    <s v="SG0074340001BO"/>
    <n v="96"/>
    <n v="6.5991"/>
    <n v="633.5136"/>
    <x v="4"/>
  </r>
  <r>
    <n v="166513"/>
    <s v="Berlín Cesta De Jabón"/>
    <s v="SG0016660161CW"/>
    <n v="20"/>
    <n v="14.8865"/>
    <n v="297.73"/>
    <x v="4"/>
  </r>
  <r>
    <n v="166514"/>
    <s v="Berlín Portarrollo"/>
    <s v="SG0016650161CW"/>
    <n v="200"/>
    <n v="13.936199999999999"/>
    <n v="2787.24"/>
    <x v="4"/>
  </r>
  <r>
    <n v="172251"/>
    <s v="HERRAJE CONSERVER 7 1/2&quot;"/>
    <s v="SP0037770001BO"/>
    <n v="30"/>
    <n v="9.0306999999999995"/>
    <n v="270.92099999999999"/>
    <x v="1"/>
  </r>
  <r>
    <n v="180005"/>
    <s v="VALVULA CHECK 1/2&quot; BR"/>
    <s v="SZ0030044021BO"/>
    <n v="48"/>
    <n v="6.1224999999999996"/>
    <n v="293.88"/>
    <x v="3"/>
  </r>
  <r>
    <n v="180012"/>
    <s v="REJILLA PISO PLAST 2&quot; EDESA"/>
    <s v="SZR020100001BO"/>
    <n v="30"/>
    <n v="1.4112"/>
    <n v="42.335999999999999"/>
    <x v="3"/>
  </r>
  <r>
    <n v="180020"/>
    <s v="REJILLA DE DISEÑO LISA 60×8 CM C/TRAMPA"/>
    <s v="SZ0025495151CW"/>
    <n v="10"/>
    <n v="50.685600000000001"/>
    <n v="506.85599999999999"/>
    <x v="3"/>
  </r>
  <r>
    <n v="180024"/>
    <s v="REJILLA DE DISEÑO LISA 80×8 CM C/TRAMPA"/>
    <s v="SZ0026075151CW"/>
    <n v="10"/>
    <n v="67.629800000000003"/>
    <n v="676.298"/>
    <x v="3"/>
  </r>
  <r>
    <n v="180972"/>
    <s v="LLAVE LAVADORA CR EDESA"/>
    <s v="SC0030633061BO"/>
    <n v="96"/>
    <n v="4.5396999999999998"/>
    <n v="435.81119999999999"/>
    <x v="3"/>
  </r>
  <r>
    <n v="181269"/>
    <s v="LLAVE D/PASO BRONCE EDESA LIVIANA"/>
    <s v="SZ0020054021BO"/>
    <n v="48"/>
    <n v="4.5324999999999998"/>
    <n v="217.56"/>
    <x v="3"/>
  </r>
  <r>
    <n v="181366"/>
    <s v="LLAVE D/PASO BRONCE PESADA EDESA"/>
    <s v="SZ0020024021BO"/>
    <n v="48"/>
    <n v="6.6736000000000004"/>
    <n v="320.33280000000002"/>
    <x v="3"/>
  </r>
  <r>
    <n v="181404"/>
    <s v="LLAVE D/MANG PESADA C/AEREADOR EDESA"/>
    <s v="SZ0020004021BO"/>
    <n v="144"/>
    <n v="7.4633000000000003"/>
    <n v="1074.7152000000001"/>
    <x v="3"/>
  </r>
  <r>
    <n v="181498"/>
    <s v="VALV ESFER C/CONEX H-H 3/4 PASO"/>
    <s v="SZ0020133061BO"/>
    <n v="100"/>
    <n v="4.2662000000000004"/>
    <n v="426.62000000000006"/>
    <x v="3"/>
  </r>
  <r>
    <n v="181528"/>
    <s v="LLAVE DE MANG 1/2&quot;CR LIVIANA"/>
    <s v="SZ0020033061BO"/>
    <n v="48"/>
    <n v="5.8436000000000003"/>
    <n v="280.49279999999999"/>
    <x v="3"/>
  </r>
  <r>
    <n v="181536"/>
    <s v="LLAVE DE PICO 1/2&quot; BRONCE PESADA."/>
    <s v="SZ0020014021BO"/>
    <n v="48"/>
    <n v="5.1148999999999996"/>
    <n v="245.51519999999999"/>
    <x v="3"/>
  </r>
  <r>
    <n v="181838"/>
    <s v="LLAVE DE MANG 1/2&quot; CR PESADA."/>
    <s v="SZ0020003061BO"/>
    <n v="48"/>
    <n v="7.5834999999999999"/>
    <n v="364.00799999999998"/>
    <x v="3"/>
  </r>
  <r>
    <n v="181846"/>
    <s v="VALVULA ESFERIA LLAVE DE MANG"/>
    <s v="SZ0020283061BO"/>
    <n v="100"/>
    <n v="5.5513000000000003"/>
    <n v="555.13"/>
    <x v="3"/>
  </r>
  <r>
    <n v="181862"/>
    <s v="LLAVE ESFERICA 1/2&quot;STANDAR PASO TOTAL"/>
    <s v="SZ0079353061BO"/>
    <n v="192"/>
    <n v="2.4775999999999998"/>
    <n v="475.69919999999996"/>
    <x v="3"/>
  </r>
  <r>
    <n v="182192"/>
    <s v="LLAVE MANGUERA 1/2&quot; ULTRALIVIANA"/>
    <s v="SZ0079384021BO"/>
    <n v="384"/>
    <n v="3.6177000000000001"/>
    <n v="1389.1968000000002"/>
    <x v="3"/>
  </r>
  <r>
    <n v="183725"/>
    <s v="LLAVE D/MANGUERA PESADA BR MANILLA REDON"/>
    <s v="SZ0020064021BO"/>
    <n v="48"/>
    <n v="6.9718999999999998"/>
    <n v="334.65120000000002"/>
    <x v="3"/>
  </r>
  <r>
    <n v="184527"/>
    <s v="LLAVE DE URINARIO CON MANILLA"/>
    <s v="SG0050003061BO"/>
    <n v="24"/>
    <n v="16.565200000000001"/>
    <n v="397.56479999999999"/>
    <x v="4"/>
  </r>
  <r>
    <n v="198609"/>
    <s v="SIFON 1 1/4 BRIGGS ABS CROMADO"/>
    <s v="SC0040193061BL"/>
    <n v="24"/>
    <n v="5.3507999999999996"/>
    <n v="128.41919999999999"/>
    <x v="3"/>
  </r>
  <r>
    <n v="201618"/>
    <s v="WC EVOLUTION AZUL GALAXIE  EDESA"/>
    <s v="JS0022910171CE"/>
    <n v="10"/>
    <n v="53.381300000000003"/>
    <n v="533.81299999999999"/>
    <x v="0"/>
  </r>
  <r>
    <n v="208906"/>
    <s v="EXTRACTOR BANO 18X18 CM BLANCO"/>
    <s v="SC0029480001CW"/>
    <n v="160"/>
    <n v="11.9756"/>
    <n v="1916.096"/>
    <x v="3"/>
  </r>
  <r>
    <n v="213748"/>
    <s v="KIT MANILLA CORVUS CROMO"/>
    <s v="SG0049753061BO"/>
    <n v="24"/>
    <n v="4.1589999999999998"/>
    <n v="99.816000000000003"/>
    <x v="4"/>
  </r>
  <r>
    <n v="213942"/>
    <s v="KIT MANILLA SHELBY CROMO"/>
    <s v="SG0058610001BO"/>
    <n v="72"/>
    <n v="2.0931999999999999"/>
    <n v="150.71039999999999"/>
    <x v="4"/>
  </r>
  <r>
    <n v="213950"/>
    <s v="KIT MANILLA PALANCA SHELBY CR"/>
    <s v="SG0058720001BO"/>
    <n v="12"/>
    <n v="2.5398000000000001"/>
    <n v="30.477600000000002"/>
    <x v="4"/>
  </r>
  <r>
    <n v="213969"/>
    <s v="CARTUCHO CERAMICO ESTANDAR FRIO"/>
    <s v="SGF059310001BO"/>
    <n v="96"/>
    <n v="4.4219999999999997"/>
    <n v="424.51199999999994"/>
    <x v="4"/>
  </r>
  <r>
    <n v="213985"/>
    <s v="CARTUCHO CERAMICO ESTANDAR CALIENTE"/>
    <s v="SGC059310001BO"/>
    <n v="24"/>
    <n v="4.4608999999999996"/>
    <n v="107.0616"/>
    <x v="4"/>
  </r>
  <r>
    <n v="213993"/>
    <s v="CARTUCHO CERAMICO ECON. FRIO"/>
    <s v="SGF049800001BO"/>
    <n v="72"/>
    <n v="4.5273000000000003"/>
    <n v="325.96559999999999"/>
    <x v="4"/>
  </r>
  <r>
    <n v="214779"/>
    <s v="CARTUCHO CERAMICO ECON. CALIENTE"/>
    <s v="SGC049800001BO"/>
    <n v="60"/>
    <n v="4.5346000000000002"/>
    <n v="272.07600000000002"/>
    <x v="4"/>
  </r>
  <r>
    <n v="214787"/>
    <s v="CARTUCHO CERA.ECONO. FRIO"/>
    <s v="SGF049900001BO"/>
    <n v="60"/>
    <n v="4.5800999999999998"/>
    <n v="274.80599999999998"/>
    <x v="4"/>
  </r>
  <r>
    <n v="214817"/>
    <s v="CARTUCHO CERA.DUCHA CALIENTE"/>
    <s v="SGC049660001BO"/>
    <n v="144"/>
    <n v="6.4706999999999999"/>
    <n v="931.7808"/>
    <x v="4"/>
  </r>
  <r>
    <n v="214825"/>
    <s v="MANGUERA JGO MONOBLOCK 1/2XM10 CR"/>
    <s v="SG0055560001BO"/>
    <n v="60"/>
    <n v="2.6396000000000002"/>
    <n v="158.376"/>
    <x v="4"/>
  </r>
  <r>
    <n v="230642"/>
    <s v="ARIES KIT MANILLA"/>
    <s v="SG0049743061BO"/>
    <n v="24"/>
    <n v="3.1082000000000001"/>
    <n v="74.596800000000002"/>
    <x v="4"/>
  </r>
  <r>
    <n v="235148"/>
    <s v="LLAVE SENCILLA PLUS SHELBY"/>
    <s v="SG0090703061BO"/>
    <n v="48"/>
    <n v="14.9438"/>
    <n v="717.30240000000003"/>
    <x v="4"/>
  </r>
  <r>
    <n v="235318"/>
    <s v="LLAVE COCINA PARED PLUS SHELBY"/>
    <s v="SG0090713061BO"/>
    <n v="12"/>
    <n v="18.7667"/>
    <n v="225.2004"/>
    <x v="4"/>
  </r>
  <r>
    <n v="235482"/>
    <s v="MEZ DUCHA NIZA 2 FUNCIONES CR"/>
    <s v="SG0077353061CW"/>
    <n v="12"/>
    <n v="69.966200000000001"/>
    <n v="839.59439999999995"/>
    <x v="4"/>
  </r>
  <r>
    <n v="238082"/>
    <s v="REJILLA DE DISEÑO 60 × 8 CM CON TRAMPA"/>
    <s v="SZ0020120001CW"/>
    <n v="20"/>
    <n v="50.821199999999997"/>
    <n v="1016.424"/>
    <x v="3"/>
  </r>
  <r>
    <n v="242195"/>
    <s v="MONOMANDO LAV CR VITTORIA"/>
    <s v="SG0070423061CE"/>
    <n v="24"/>
    <n v="27.2073"/>
    <n v="652.97519999999997"/>
    <x v="4"/>
  </r>
  <r>
    <n v="242209"/>
    <s v="MONOMANDO COCINA CR VITTORIA"/>
    <s v="SG0070453061CE"/>
    <n v="12"/>
    <n v="42.870100000000001"/>
    <n v="514.44119999999998"/>
    <x v="4"/>
  </r>
  <r>
    <n v="242314"/>
    <s v="LAV ASPIO PEDESTAL CORTO BLANCO"/>
    <s v="JSPC55831301CE"/>
    <n v="24"/>
    <n v="43.943800000000003"/>
    <n v="1054.6512"/>
    <x v="0"/>
  </r>
  <r>
    <n v="245101"/>
    <s v="HERRAJE ONE PIECE DUAL FLUSH 6 / 4.1LT"/>
    <s v="SP0038900001BO"/>
    <n v="30"/>
    <n v="11.4072"/>
    <n v="342.21600000000001"/>
    <x v="1"/>
  </r>
  <r>
    <n v="246468"/>
    <s v="LLAVE DOCCIA CAMPANOLA 1/2&quot; S/DUCH"/>
    <s v="SG0070623061BO"/>
    <n v="48"/>
    <n v="12.790900000000001"/>
    <n v="613.96320000000003"/>
    <x v="4"/>
  </r>
  <r>
    <n v="247642"/>
    <s v="LLAVE ANGULAR LAV.C/MANG 16&quot; EDESA"/>
    <s v="SC0075783061BO"/>
    <n v="180"/>
    <n v="6.4827000000000004"/>
    <n v="1166.886"/>
    <x v="3"/>
  </r>
  <r>
    <n v="250589"/>
    <s v="DESAGUE DE 1 1/2&quot; PP C/REJILLA"/>
    <s v="SC0021570001BL"/>
    <n v="36"/>
    <n v="2.3089"/>
    <n v="83.120400000000004"/>
    <x v="3"/>
  </r>
  <r>
    <n v="250597"/>
    <s v="HERRAJE UNIV MANIJA PLAST BLANCO"/>
    <s v="SPMD51971301BO"/>
    <n v="375"/>
    <n v="5.4127999999999998"/>
    <n v="2029.8"/>
    <x v="1"/>
  </r>
  <r>
    <n v="250600"/>
    <s v="HERRAJE UNIV MANIJA PLAST CROMO"/>
    <s v="SPMD51970001BO"/>
    <n v="60"/>
    <n v="6.0143000000000004"/>
    <n v="360.858"/>
    <x v="1"/>
  </r>
  <r>
    <n v="251054"/>
    <s v="ASIENTO CROWN ENVOLVENTE SLOW DOWN RF BL"/>
    <s v="SP0096871301CG"/>
    <n v="60"/>
    <n v="17.395"/>
    <n v="1043.7"/>
    <x v="1"/>
  </r>
  <r>
    <n v="251186"/>
    <s v="ASIENTO CROWN ENVOLVENTE SLOW DOWN RF B"/>
    <s v="SP0096877331CG"/>
    <n v="60"/>
    <n v="17.395"/>
    <n v="1043.7"/>
    <x v="1"/>
  </r>
  <r>
    <n v="252247"/>
    <s v="MEZ COCINA 8&quot; NEW PRINCESS CR"/>
    <s v="SG0075113061CE"/>
    <n v="12"/>
    <n v="32.164299999999997"/>
    <n v="385.97159999999997"/>
    <x v="4"/>
  </r>
  <r>
    <n v="253197"/>
    <s v="SOPORTE DE DUCHA"/>
    <s v="SG0049593061BO"/>
    <n v="72"/>
    <n v="2.4918"/>
    <n v="179.40960000000001"/>
    <x v="4"/>
  </r>
  <r>
    <n v="253308"/>
    <s v="KIT ANILLO D/RETENCION EMP.PICO COCINA"/>
    <s v="SG0076043061BO"/>
    <n v="60"/>
    <n v="1.3269"/>
    <n v="79.614000000000004"/>
    <x v="4"/>
  </r>
  <r>
    <n v="257592"/>
    <s v="VALVULA ADMISION PILOTADA PLUS"/>
    <s v="SP0063450001BO"/>
    <n v="300"/>
    <n v="4.6726999999999999"/>
    <n v="1401.81"/>
    <x v="1"/>
  </r>
  <r>
    <n v="257593"/>
    <s v="VALVULA DOBLE DESCARGA 2PLG P/INODO"/>
    <s v="SP0053161301BO"/>
    <n v="250"/>
    <n v="8.33"/>
    <n v="2082.5"/>
    <x v="1"/>
  </r>
  <r>
    <n v="258024"/>
    <s v="BOTTON PUSH MEDIUM"/>
    <s v="SP0022913061BO"/>
    <n v="100"/>
    <n v="1.7688999999999999"/>
    <n v="176.89"/>
    <x v="1"/>
  </r>
  <r>
    <n v="259101"/>
    <s v="FLAPPER (SAPO) KINGSLEY TURBO 3"/>
    <s v="SP0060870001BO"/>
    <n v="100"/>
    <n v="4.3224999999999998"/>
    <n v="432.25"/>
    <x v="1"/>
  </r>
  <r>
    <n v="265055"/>
    <s v="LLAVE PRESMATIC STANDAR P/LAVAMANOS BRIG"/>
    <s v="SG0065463061CW"/>
    <n v="40"/>
    <n v="37.327599999999997"/>
    <n v="1493.1039999999998"/>
    <x v="4"/>
  </r>
  <r>
    <n v="289132"/>
    <s v="WC ANDES REDONDO BONE PUSH SUPERIOR"/>
    <s v="JS0022647331CE"/>
    <n v="24"/>
    <n v="41.741599999999998"/>
    <n v="1001.7983999999999"/>
    <x v="0"/>
  </r>
  <r>
    <n v="317292"/>
    <s v="MONOMANDO COCINA PULL UP SCARLET CROMO"/>
    <s v="SG0072603061CW"/>
    <n v="4"/>
    <n v="97.031599999999997"/>
    <n v="388.12639999999999"/>
    <x v="4"/>
  </r>
  <r>
    <n v="352608"/>
    <s v="MANIJA OASIS ONE PIECE"/>
    <s v="SP0037183061BO"/>
    <n v="100"/>
    <n v="2.5727000000000002"/>
    <n v="257.27000000000004"/>
    <x v="1"/>
  </r>
  <r>
    <n v="361357"/>
    <s v="GANCHO DOBLE DUBAI"/>
    <s v="SC0050223061CW"/>
    <n v="80"/>
    <n v="8.1410999999999998"/>
    <n v="651.28800000000001"/>
    <x v="3"/>
  </r>
  <r>
    <n v="361358"/>
    <s v="TOALLERO ARO DUBAI CR"/>
    <s v="SC0050253061CW"/>
    <n v="60"/>
    <n v="16.6798"/>
    <n v="1000.788"/>
    <x v="3"/>
  </r>
  <r>
    <n v="361359"/>
    <s v="PAPELERA DUBAI CR"/>
    <s v="SC0050243061CW"/>
    <n v="80"/>
    <n v="7.1197999999999997"/>
    <n v="569.58399999999995"/>
    <x v="3"/>
  </r>
  <r>
    <n v="361362"/>
    <s v="TOALLERO DUBAI LARGO 54CM CR"/>
    <s v="SC0050233061CW"/>
    <n v="60"/>
    <n v="17.133700000000001"/>
    <n v="1028.0220000000002"/>
    <x v="3"/>
  </r>
  <r>
    <n v="361364"/>
    <s v="PORTA VASO ROTONDO BRIGGS"/>
    <s v="SC0027193061CW"/>
    <n v="24"/>
    <n v="13.4556"/>
    <n v="322.93439999999998"/>
    <x v="3"/>
  </r>
  <r>
    <n v="361376"/>
    <s v="Berlín Toallero"/>
    <s v="SG0016640161CW"/>
    <n v="20"/>
    <n v="16.84"/>
    <n v="336.8"/>
    <x v="4"/>
  </r>
  <r>
    <n v="361378"/>
    <s v="Berlín Gancho"/>
    <s v="SG0016590161CW"/>
    <n v="50"/>
    <n v="6.9862000000000002"/>
    <n v="349.31"/>
    <x v="4"/>
  </r>
  <r>
    <n v="361380"/>
    <s v="PAPELERA ROTONDO BRIGGS"/>
    <s v="SC0027203061CW"/>
    <n v="20"/>
    <n v="12.392899999999999"/>
    <n v="247.85799999999998"/>
    <x v="3"/>
  </r>
  <r>
    <n v="361465"/>
    <s v="TOALLERO SCARLET CR"/>
    <s v="SC0088523061CW"/>
    <n v="16"/>
    <n v="28.717199999999998"/>
    <n v="459.47519999999997"/>
    <x v="3"/>
  </r>
  <r>
    <n v="361520"/>
    <s v="TOALLERO RUBI CR EDESA"/>
    <s v="SG0026533061CW"/>
    <n v="2"/>
    <n v="35.455500000000001"/>
    <n v="70.911000000000001"/>
    <x v="4"/>
  </r>
  <r>
    <n v="367532"/>
    <s v="LLAVE DOCCIA COCINA/MESA C/SIF/PLAS"/>
    <s v="SG0070633061BO"/>
    <n v="72"/>
    <n v="13.377599999999999"/>
    <n v="963.18719999999996"/>
    <x v="4"/>
  </r>
  <r>
    <n v="551716"/>
    <s v="DESAGUE AUTOMATICO C/SIFON PP P/BA"/>
    <s v="SBS035280001BO"/>
    <n v="15"/>
    <n v="29.363700000000001"/>
    <n v="440.45550000000003"/>
    <x v="2"/>
  </r>
  <r>
    <n v="591416"/>
    <s v="LLAVE COCINA MESA ARIES"/>
    <s v="SG0059283061BO"/>
    <n v="24"/>
    <n v="22.310600000000001"/>
    <n v="535.45440000000008"/>
    <x v="4"/>
  </r>
  <r>
    <n v="591475"/>
    <s v="DUCHA TELEF LLAVE CORVUS CROMO"/>
    <s v="SG0059103061BO"/>
    <n v="36"/>
    <n v="28.172599999999999"/>
    <n v="1014.2135999999999"/>
    <x v="4"/>
  </r>
  <r>
    <n v="591955"/>
    <s v="LLAV SHELBY COCINA MESA C/SIF"/>
    <s v="SG0057753061BO"/>
    <n v="24"/>
    <n v="22.921099999999999"/>
    <n v="550.10640000000001"/>
    <x v="4"/>
  </r>
  <r>
    <n v="592855"/>
    <s v="LLAVE TEMPORIZ P/URINARIO"/>
    <s v="SG0057833061CE"/>
    <n v="36"/>
    <n v="38.033099999999997"/>
    <n v="1369.1915999999999"/>
    <x v="4"/>
  </r>
  <r>
    <n v="701704"/>
    <s v="BERLIN MONOMANDO BAJO LAV MEZCLADOR"/>
    <s v="SG0088230161CW"/>
    <n v="12"/>
    <n v="59.389499999999998"/>
    <n v="712.67399999999998"/>
    <x v="4"/>
  </r>
  <r>
    <n v="701720"/>
    <s v="WC VITTORIA BLANCO ELONGADO A/SLOW DOWN EDESA"/>
    <s v="JS0066171301CE"/>
    <n v="40"/>
    <n v="86.27"/>
    <n v="3450.7999999999997"/>
    <x v="0"/>
  </r>
  <r>
    <n v="701722"/>
    <s v="FUENTE STYLO CUADRATO BLANCO SLIM"/>
    <s v="SS0050351301CB"/>
    <n v="40"/>
    <n v="35.696399999999997"/>
    <n v="1427.8559999999998"/>
    <x v="0"/>
  </r>
  <r>
    <n v="701725"/>
    <s v="FUENTE STYLO ROTONDO BLANCO SLIM"/>
    <s v="SS0050331301CB"/>
    <n v="10"/>
    <n v="37.246899999999997"/>
    <n v="372.46899999999994"/>
    <x v="0"/>
  </r>
  <r>
    <n v="701731"/>
    <s v="FUENTE STYLO CUADRATO BONE SLIM"/>
    <s v="SS0050357331CB"/>
    <n v="10"/>
    <n v="37.96"/>
    <n v="379.6"/>
    <x v="0"/>
  </r>
  <r>
    <n v="701739"/>
    <s v="MEZ. MONOMANDO DUCCHA 2 FUN BERLIN NG"/>
    <s v="SG0089020161CW"/>
    <n v="12"/>
    <n v="60.5"/>
    <n v="726"/>
    <x v="4"/>
  </r>
  <r>
    <n v="705837"/>
    <s v="ANILLO DE CERA BRIGGS"/>
    <s v="SC001318000100"/>
    <n v="80"/>
    <n v="1.5484"/>
    <n v="123.872"/>
    <x v="3"/>
  </r>
  <r>
    <n v="722537"/>
    <s v="MONOMANDO P/LAV BAJO CR FONTE"/>
    <s v="SG0079313061CW"/>
    <n v="6"/>
    <n v="74.878399999999999"/>
    <n v="449.2704"/>
    <x v="4"/>
  </r>
  <r>
    <n v="750034"/>
    <s v="LAV LUGANO BLANCO BRIGGS"/>
    <s v="SS0057311301CW"/>
    <n v="20"/>
    <n v="34.731900000000003"/>
    <n v="694.63800000000003"/>
    <x v="0"/>
  </r>
  <r>
    <n v="750042"/>
    <s v="LAV LIVENZA BLANCO EDESA"/>
    <s v="SS0057301301CW"/>
    <n v="10"/>
    <n v="43.866199999999999"/>
    <n v="438.66199999999998"/>
    <x v="0"/>
  </r>
  <r>
    <n v="764884"/>
    <s v="DESAGUE ABS CR ROSCADO 1 1/4&quot; EDESA"/>
    <s v="SC0029213061BO"/>
    <n v="150"/>
    <n v="2.3460999999999999"/>
    <n v="351.91499999999996"/>
    <x v="3"/>
  </r>
  <r>
    <n v="768820"/>
    <s v="DUCHA D/BARRA REGULABLE CR 10.6X16X70CM BRIGGS"/>
    <s v="SG0081563061CW"/>
    <n v="60"/>
    <n v="35.6691"/>
    <n v="2140.1460000000002"/>
    <x v="4"/>
  </r>
  <r>
    <n v="929910"/>
    <s v="VPM LAV. SHELBY BLANCO EDESA"/>
    <s v="CS0057101301CE"/>
    <n v="24"/>
    <n v="8.67"/>
    <n v="208.07999999999998"/>
    <x v="0"/>
  </r>
  <r>
    <n v="929914"/>
    <s v="VPM LAV. SHELBY BONE PEDESTAL EDESA"/>
    <s v="JS0057107331CE"/>
    <n v="24"/>
    <n v="18.61"/>
    <n v="446.64"/>
    <x v="0"/>
  </r>
  <r>
    <n v="929915"/>
    <s v="VPM WC ANDES REDONDO BLANCO PUSH SUP"/>
    <s v="JS0022641301CE"/>
    <n v="24"/>
    <n v="37.770000000000003"/>
    <n v="906.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19">
      <pivotArea dataOnly="0" labelOnly="1" fieldPosition="0">
        <references count="1">
          <reference field="6" count="1">
            <x v="5"/>
          </reference>
        </references>
      </pivotArea>
    </format>
    <format dxfId="18">
      <pivotArea collapsedLevelsAreSubtotals="1" fieldPosition="0">
        <references count="1">
          <reference field="6" count="0"/>
        </references>
      </pivotArea>
    </format>
    <format dxfId="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20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92" totalsRowCount="1" dataDxfId="16">
  <autoFilter ref="A1:G291"/>
  <tableColumns count="7">
    <tableColumn id="1" name="SKU" dataDxfId="15" totalsRowDxfId="9"/>
    <tableColumn id="2" name="DESCRIPCIÓN" dataDxfId="14" totalsRowDxfId="8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3" totalsRowDxfId="7"/>
    <tableColumn id="5" name="COSTO UNITARIO" dataDxfId="12" totalsRowDxfId="6"/>
    <tableColumn id="6" name="SUBTOTAL" totalsRowFunction="sum" dataDxfId="11" totalsRowDxfId="5">
      <calculatedColumnFormula>Tabla1[[#This Row],[CANTIDAD]]*Tabla1[[#This Row],[COSTO UNITARIO]]</calculatedColumnFormula>
    </tableColumn>
    <tableColumn id="8" name="SECT" dataDxfId="10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86499.187999999995</v>
      </c>
      <c r="D4" s="4" t="s">
        <v>10</v>
      </c>
      <c r="E4" s="6">
        <v>0.38047714539293276</v>
      </c>
    </row>
    <row r="5" spans="1:5" x14ac:dyDescent="0.25">
      <c r="A5" s="7" t="s">
        <v>6</v>
      </c>
      <c r="B5" s="10">
        <v>66376.698200000013</v>
      </c>
      <c r="D5" s="7" t="s">
        <v>6</v>
      </c>
      <c r="E5" s="6">
        <v>0.29196593905302587</v>
      </c>
    </row>
    <row r="6" spans="1:5" x14ac:dyDescent="0.25">
      <c r="A6" s="4" t="s">
        <v>9</v>
      </c>
      <c r="B6" s="10">
        <v>45569.602699999996</v>
      </c>
      <c r="D6" s="4" t="s">
        <v>9</v>
      </c>
      <c r="E6" s="6">
        <v>0.20044341169984256</v>
      </c>
    </row>
    <row r="7" spans="1:5" x14ac:dyDescent="0.25">
      <c r="A7" s="4" t="s">
        <v>14</v>
      </c>
      <c r="B7" s="10">
        <v>22698.9071</v>
      </c>
      <c r="D7" s="4" t="s">
        <v>14</v>
      </c>
      <c r="E7" s="6">
        <v>9.9843889597522856E-2</v>
      </c>
    </row>
    <row r="8" spans="1:5" x14ac:dyDescent="0.25">
      <c r="A8" s="4" t="s">
        <v>8</v>
      </c>
      <c r="B8" s="10">
        <v>6199.5826000000006</v>
      </c>
      <c r="D8" s="4" t="s">
        <v>8</v>
      </c>
      <c r="E8" s="6">
        <v>2.7269614256675987E-2</v>
      </c>
    </row>
    <row r="9" spans="1:5" x14ac:dyDescent="0.25">
      <c r="A9" s="4" t="s">
        <v>11</v>
      </c>
      <c r="B9" s="10">
        <v>227343.9786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73" workbookViewId="0">
      <selection activeCell="D292" sqref="D292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90</v>
      </c>
      <c r="E2" s="1">
        <v>42.3035</v>
      </c>
      <c r="F2">
        <f>Tabla1[[#This Row],[CANTIDAD]]*Tabla1[[#This Row],[COSTO UNITARIO]]</f>
        <v>3807.3150000000001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40026</v>
      </c>
      <c r="B3" s="1" t="str">
        <f>VLOOKUP(Tabla1[[#This Row],[SKU]],[1]CARGAR!$B$7:$D$2282,2,0)</f>
        <v>WC OASIS EF RIMLESS POWER CLEAN BLANCO EDESA</v>
      </c>
      <c r="C3" t="str">
        <f>VLOOKUP(A3,[1]CARGAR!$B$7:$D$2282,3,0)</f>
        <v>JSS066441301CE</v>
      </c>
      <c r="D3" s="1">
        <v>20</v>
      </c>
      <c r="E3" s="1">
        <v>95.230900000000005</v>
      </c>
      <c r="F3">
        <f>Tabla1[[#This Row],[CANTIDAD]]*Tabla1[[#This Row],[COSTO UNITARIO]]</f>
        <v>1904.6180000000002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40030</v>
      </c>
      <c r="B4" s="1" t="s">
        <v>26</v>
      </c>
      <c r="C4" s="1" t="s">
        <v>28</v>
      </c>
      <c r="D4" s="1">
        <v>10</v>
      </c>
      <c r="E4" s="1">
        <v>73.712199999999996</v>
      </c>
      <c r="F4">
        <f>Tabla1[[#This Row],[CANTIDAD]]*Tabla1[[#This Row],[COSTO UNITARIO]]</f>
        <v>737.12199999999996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40038</v>
      </c>
      <c r="B5" s="1" t="s">
        <v>27</v>
      </c>
      <c r="C5" s="1" t="s">
        <v>29</v>
      </c>
      <c r="D5" s="1">
        <v>100</v>
      </c>
      <c r="E5" s="1">
        <v>61.380400000000002</v>
      </c>
      <c r="F5">
        <f>Tabla1[[#This Row],[CANTIDAD]]*Tabla1[[#This Row],[COSTO UNITARIO]]</f>
        <v>6138.04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40747</v>
      </c>
      <c r="B6" s="1" t="s">
        <v>20</v>
      </c>
      <c r="C6" s="1" t="s">
        <v>21</v>
      </c>
      <c r="D6" s="1">
        <v>100</v>
      </c>
      <c r="E6" s="1">
        <v>92</v>
      </c>
      <c r="F6">
        <f>Tabla1[[#This Row],[CANTIDAD]]*Tabla1[[#This Row],[COSTO UNITARIO]]</f>
        <v>9200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41100</v>
      </c>
      <c r="B7" s="1" t="str">
        <f>VLOOKUP(Tabla1[[#This Row],[SKU]],[1]CARGAR!$B$7:$D$2282,2,0)</f>
        <v>COMBO ANDES WC+LAV+SHELBY SENC BL EDESA</v>
      </c>
      <c r="C7" t="str">
        <f>VLOOKUP(A7,[1]CARGAR!$B$7:$D$2282,3,0)</f>
        <v>CS0070921301CE</v>
      </c>
      <c r="D7" s="1">
        <v>150</v>
      </c>
      <c r="E7" s="1">
        <v>64.103999999999999</v>
      </c>
      <c r="F7">
        <f>Tabla1[[#This Row],[CANTIDAD]]*Tabla1[[#This Row],[COSTO UNITARIO]]</f>
        <v>9615.6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41101</v>
      </c>
      <c r="B8" s="1" t="str">
        <f>VLOOKUP(Tabla1[[#This Row],[SKU]],[1]CARGAR!$B$7:$D$2282,2,0)</f>
        <v>COMBO ANDES WC+LAV+SHELBY SENC BO EDESA</v>
      </c>
      <c r="C8" t="str">
        <f>VLOOKUP(A8,[1]CARGAR!$B$7:$D$2282,3,0)</f>
        <v>CS0070927331CE</v>
      </c>
      <c r="D8" s="1">
        <v>10</v>
      </c>
      <c r="E8" s="1">
        <v>76.864500000000007</v>
      </c>
      <c r="F8">
        <f>Tabla1[[#This Row],[CANTIDAD]]*Tabla1[[#This Row],[COSTO UNITARIO]]</f>
        <v>768.6450000000001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41103</v>
      </c>
      <c r="B9" s="1" t="str">
        <f>VLOOKUP(Tabla1[[#This Row],[SKU]],[1]CARGAR!$B$7:$D$2282,2,0)</f>
        <v>COMBO EVOLUTION WC+LAV+SHELBY SENC BONE EDESA</v>
      </c>
      <c r="C9" t="str">
        <f>VLOOKUP(A9,[1]CARGAR!$B$7:$D$2282,3,0)</f>
        <v>CS0070917331CE</v>
      </c>
      <c r="D9" s="1">
        <v>8</v>
      </c>
      <c r="E9" s="1">
        <v>116.1317</v>
      </c>
      <c r="F9">
        <f>Tabla1[[#This Row],[CANTIDAD]]*Tabla1[[#This Row],[COSTO UNITARIO]]</f>
        <v>929.05359999999996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42669</v>
      </c>
      <c r="B10" s="1" t="str">
        <f>VLOOKUP(Tabla1[[#This Row],[SKU]],[1]CARGAR!$B$7:$D$2282,2,0)</f>
        <v>ONE PIECE EGO EF BLANCO PURE-FORLI</v>
      </c>
      <c r="C10" t="str">
        <f>VLOOKUP(A10,[1]CARGAR!$B$7:$D$2282,3,0)</f>
        <v>JSS061171301CB</v>
      </c>
      <c r="D10" s="1">
        <v>10</v>
      </c>
      <c r="E10" s="1">
        <v>107.59269999999999</v>
      </c>
      <c r="F10">
        <f>Tabla1[[#This Row],[CANTIDAD]]*Tabla1[[#This Row],[COSTO UNITARIO]]</f>
        <v>1075.9269999999999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42670</v>
      </c>
      <c r="B11" s="1" t="s">
        <v>31</v>
      </c>
      <c r="C11" s="1" t="s">
        <v>30</v>
      </c>
      <c r="D11" s="1">
        <v>10</v>
      </c>
      <c r="E11" s="1">
        <v>107.59269999999999</v>
      </c>
      <c r="F11">
        <f>Tabla1[[#This Row],[CANTIDAD]]*Tabla1[[#This Row],[COSTO UNITARIO]]</f>
        <v>1075.9269999999999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42671</v>
      </c>
      <c r="B12" s="1" t="str">
        <f>VLOOKUP(Tabla1[[#This Row],[SKU]],[1]CARGAR!$B$7:$D$2282,2,0)</f>
        <v xml:space="preserve">KINGSLEY ADVANCE RF C/A SLOW DOWN BLANCO </v>
      </c>
      <c r="C12" t="str">
        <f>VLOOKUP(A12,[1]CARGAR!$B$7:$D$2282,3,0)</f>
        <v>JSS060841301CB</v>
      </c>
      <c r="D12" s="1">
        <v>8</v>
      </c>
      <c r="E12" s="1">
        <v>123.837</v>
      </c>
      <c r="F12">
        <f>Tabla1[[#This Row],[CANTIDAD]]*Tabla1[[#This Row],[COSTO UNITARIO]]</f>
        <v>990.69600000000003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42674</v>
      </c>
      <c r="B13" s="1" t="str">
        <f>VLOOKUP(Tabla1[[#This Row],[SKU]],[1]CARGAR!$B$7:$D$2282,2,0)</f>
        <v>ONE PIECE EGO PURE RF BONE-CROWN</v>
      </c>
      <c r="C13" t="str">
        <f>VLOOKUP(A13,[1]CARGAR!$B$7:$D$2282,3,0)</f>
        <v>JSS061147331CB</v>
      </c>
      <c r="D13" s="1">
        <v>10</v>
      </c>
      <c r="E13" s="1">
        <v>114.89790000000001</v>
      </c>
      <c r="F13">
        <f>Tabla1[[#This Row],[CANTIDAD]]*Tabla1[[#This Row],[COSTO UNITARIO]]</f>
        <v>1148.979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42677</v>
      </c>
      <c r="B14" s="1" t="str">
        <f>VLOOKUP(Tabla1[[#This Row],[SKU]],[1]CARGAR!$B$7:$D$2282,2,0)</f>
        <v>ONE PIECE STRATOS PURE EF BONE-FORLI</v>
      </c>
      <c r="C14" t="str">
        <f>VLOOKUP(A14,[1]CARGAR!$B$7:$D$2282,3,0)</f>
        <v>JSS066147331CB</v>
      </c>
      <c r="D14" s="1">
        <v>10</v>
      </c>
      <c r="E14" s="1">
        <v>118.25</v>
      </c>
      <c r="F14">
        <f>Tabla1[[#This Row],[CANTIDAD]]*Tabla1[[#This Row],[COSTO UNITARIO]]</f>
        <v>1182.5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42679</v>
      </c>
      <c r="B15" s="1" t="str">
        <f>VLOOKUP(Tabla1[[#This Row],[SKU]],[1]CARGAR!$B$7:$D$2282,2,0)</f>
        <v xml:space="preserve">KINGSLEY ADVANCE RF C/A SLOW DOWN BONE </v>
      </c>
      <c r="C15" t="str">
        <f>VLOOKUP(A15,[1]CARGAR!$B$7:$D$2282,3,0)</f>
        <v>JSS060847331CB</v>
      </c>
      <c r="D15" s="1">
        <v>8</v>
      </c>
      <c r="E15" s="1">
        <v>136.70089999999999</v>
      </c>
      <c r="F15">
        <f>Tabla1[[#This Row],[CANTIDAD]]*Tabla1[[#This Row],[COSTO UNITARIO]]</f>
        <v>1093.6071999999999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46930</v>
      </c>
      <c r="B16" s="1" t="str">
        <f>VLOOKUP(Tabla1[[#This Row],[SKU]],[1]CARGAR!$B$7:$D$2282,2,0)</f>
        <v>LAV SOBREPONER PETITE OAKBROOK BL EDESA</v>
      </c>
      <c r="C16" t="str">
        <f>VLOOKUP(A16,[1]CARGAR!$B$7:$D$2282,3,0)</f>
        <v>CSP556851301CE</v>
      </c>
      <c r="D16" s="1">
        <v>24</v>
      </c>
      <c r="E16" s="1">
        <v>23.362300000000001</v>
      </c>
      <c r="F16">
        <f>Tabla1[[#This Row],[CANTIDAD]]*Tabla1[[#This Row],[COSTO UNITARIO]]</f>
        <v>560.6952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48305</v>
      </c>
      <c r="B17" s="1" t="str">
        <f>VLOOKUP(Tabla1[[#This Row],[SKU]],[1]CARGAR!$B$7:$D$2282,2,0)</f>
        <v>WC PARMA PISO BLANCO</v>
      </c>
      <c r="C17" t="str">
        <f>VLOOKUP(A17,[1]CARGAR!$B$7:$D$2282,3,0)</f>
        <v>JSSI12731301CB</v>
      </c>
      <c r="D17" s="1">
        <v>10</v>
      </c>
      <c r="E17" s="1">
        <v>121.88509999999999</v>
      </c>
      <c r="F17">
        <f>Tabla1[[#This Row],[CANTIDAD]]*Tabla1[[#This Row],[COSTO UNITARIO]]</f>
        <v>1218.8509999999999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94995</v>
      </c>
      <c r="B18" s="1" t="str">
        <f>VLOOKUP(Tabla1[[#This Row],[SKU]],[1]CARGAR!$B$7:$D$2282,2,0)</f>
        <v>Asiento Fantasía Universal Blanco</v>
      </c>
      <c r="C18" t="str">
        <f>VLOOKUP(A18,[1]CARGAR!$B$7:$D$2282,3,0)</f>
        <v>SP2095811301CG</v>
      </c>
      <c r="D18" s="1">
        <v>600</v>
      </c>
      <c r="E18" s="1">
        <v>3.5</v>
      </c>
      <c r="F18">
        <f>Tabla1[[#This Row],[CANTIDAD]]*Tabla1[[#This Row],[COSTO UNITARIO]]</f>
        <v>2100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" spans="1:7" x14ac:dyDescent="0.25">
      <c r="A19" s="1">
        <v>94997</v>
      </c>
      <c r="B19" s="1" t="str">
        <f>VLOOKUP(Tabla1[[#This Row],[SKU]],[1]CARGAR!$B$7:$D$2282,2,0)</f>
        <v>Asiento Universal Fantasía Verde Mist</v>
      </c>
      <c r="C19" t="str">
        <f>VLOOKUP(A19,[1]CARGAR!$B$7:$D$2282,3,0)</f>
        <v>SP2095810541CG</v>
      </c>
      <c r="D19" s="1">
        <v>60</v>
      </c>
      <c r="E19" s="1">
        <v>3.5</v>
      </c>
      <c r="F19" s="2">
        <f>Tabla1[[#This Row],[CANTIDAD]]*Tabla1[[#This Row],[COSTO UNITARIO]]</f>
        <v>210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" spans="1:7" x14ac:dyDescent="0.25">
      <c r="A20" s="1">
        <v>94998</v>
      </c>
      <c r="B20" s="1" t="str">
        <f>VLOOKUP(Tabla1[[#This Row],[SKU]],[1]CARGAR!$B$7:$D$2282,2,0)</f>
        <v>Asiento Universal Dresden Blue</v>
      </c>
      <c r="C20" t="str">
        <f>VLOOKUP(A20,[1]CARGAR!$B$7:$D$2282,3,0)</f>
        <v>SP2095817221CG</v>
      </c>
      <c r="D20" s="1">
        <v>30</v>
      </c>
      <c r="E20" s="1">
        <v>3.5</v>
      </c>
      <c r="F20" s="2">
        <f>Tabla1[[#This Row],[CANTIDAD]]*Tabla1[[#This Row],[COSTO UNITARIO]]</f>
        <v>105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" spans="1:7" x14ac:dyDescent="0.25">
      <c r="A21" s="1">
        <v>105311</v>
      </c>
      <c r="B21" s="1" t="str">
        <f>VLOOKUP(Tabla1[[#This Row],[SKU]],[1]CARGAR!$B$7:$D$2282,2,0)</f>
        <v>COLUMNA ARES</v>
      </c>
      <c r="C21" t="str">
        <f>VLOOKUP(A21,[1]CARGAR!$B$7:$D$2282,3,0)</f>
        <v>SB0056650001M3</v>
      </c>
      <c r="D21" s="1">
        <v>20</v>
      </c>
      <c r="E21" s="1">
        <v>111.67100000000001</v>
      </c>
      <c r="F21" s="2">
        <f>Tabla1[[#This Row],[CANTIDAD]]*Tabla1[[#This Row],[COSTO UNITARIO]]</f>
        <v>2233.42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2" spans="1:7" x14ac:dyDescent="0.25">
      <c r="A22" s="1">
        <v>106666</v>
      </c>
      <c r="B22" s="1" t="str">
        <f>VLOOKUP(Tabla1[[#This Row],[SKU]],[1]CARGAR!$B$7:$D$2282,2,0)</f>
        <v>COLUMNA DUCHA 1.39X0.36X.17BL 2/REP 6JET</v>
      </c>
      <c r="C22" t="str">
        <f>VLOOKUP(A22,[1]CARGAR!$B$7:$D$2282,3,0)</f>
        <v>SB0048431301M3</v>
      </c>
      <c r="D22" s="1">
        <v>5</v>
      </c>
      <c r="E22" s="1">
        <v>155.47370000000001</v>
      </c>
      <c r="F22" s="2">
        <f>Tabla1[[#This Row],[CANTIDAD]]*Tabla1[[#This Row],[COSTO UNITARIO]]</f>
        <v>777.36850000000004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3" spans="1:7" x14ac:dyDescent="0.25">
      <c r="A23" s="1">
        <v>109495</v>
      </c>
      <c r="B23" s="1" t="str">
        <f>VLOOKUP(Tabla1[[#This Row],[SKU]],[1]CARGAR!$B$7:$D$2282,2,0)</f>
        <v>FLAPPER CAMPEON 9MM PLASTICO</v>
      </c>
      <c r="C23" t="str">
        <f>VLOOKUP(A23,[1]CARGAR!$B$7:$D$2282,3,0)</f>
        <v>SP0037720001BO</v>
      </c>
      <c r="D23" s="1">
        <v>200</v>
      </c>
      <c r="E23" s="1">
        <v>0.75409999999999999</v>
      </c>
      <c r="F23" s="2">
        <f>Tabla1[[#This Row],[CANTIDAD]]*Tabla1[[#This Row],[COSTO UNITARIO]]</f>
        <v>150.82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" spans="1:7" x14ac:dyDescent="0.25">
      <c r="A24" s="1">
        <v>110000</v>
      </c>
      <c r="B24" s="1" t="str">
        <f>VLOOKUP(Tabla1[[#This Row],[SKU]],[1]CARGAR!$B$7:$D$2282,2,0)</f>
        <v>LLAV ANG WC 1/2"X1/2" C/MANG 12" HI 15/16" HI</v>
      </c>
      <c r="C24" t="str">
        <f>VLOOKUP(A24,[1]CARGAR!$B$7:$D$2282,3,0)</f>
        <v>SC0075903061BO</v>
      </c>
      <c r="D24" s="1">
        <v>120</v>
      </c>
      <c r="E24" s="1">
        <v>7.2133000000000003</v>
      </c>
      <c r="F24" s="2">
        <f>Tabla1[[#This Row],[CANTIDAD]]*Tabla1[[#This Row],[COSTO UNITARIO]]</f>
        <v>865.596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" spans="1:7" x14ac:dyDescent="0.25">
      <c r="A25" s="1">
        <v>110097</v>
      </c>
      <c r="B25" s="1" t="str">
        <f>VLOOKUP(Tabla1[[#This Row],[SKU]],[1]CARGAR!$B$7:$D$2282,2,0)</f>
        <v>Edesa Angular - Manguera 16" Inodoro</v>
      </c>
      <c r="C25" t="str">
        <f>VLOOKUP(A25,[1]CARGAR!$B$7:$D$2282,3,0)</f>
        <v>SC0075913061BO</v>
      </c>
      <c r="D25" s="1">
        <v>120</v>
      </c>
      <c r="E25" s="1">
        <v>5.9785000000000004</v>
      </c>
      <c r="F25" s="2">
        <f>Tabla1[[#This Row],[CANTIDAD]]*Tabla1[[#This Row],[COSTO UNITARIO]]</f>
        <v>717.42000000000007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" spans="1:7" x14ac:dyDescent="0.25">
      <c r="A26" s="1">
        <v>110116</v>
      </c>
      <c r="B26" s="1" t="str">
        <f>VLOOKUP(Tabla1[[#This Row],[SKU]],[1]CARGAR!$B$7:$D$2282,2,0)</f>
        <v>LAV PETIT SCORPIO BL</v>
      </c>
      <c r="C26" t="str">
        <f>VLOOKUP(A26,[1]CARGAR!$B$7:$D$2282,3,0)</f>
        <v>CS0056711301CB</v>
      </c>
      <c r="D26" s="1">
        <v>24</v>
      </c>
      <c r="E26" s="1">
        <v>26.833100000000002</v>
      </c>
      <c r="F26" s="2">
        <f>Tabla1[[#This Row],[CANTIDAD]]*Tabla1[[#This Row],[COSTO UNITARIO]]</f>
        <v>643.99440000000004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" spans="1:7" x14ac:dyDescent="0.25">
      <c r="A27" s="1">
        <v>110132</v>
      </c>
      <c r="B27" s="1" t="str">
        <f>VLOOKUP(Tabla1[[#This Row],[SKU]],[1]CARGAR!$B$7:$D$2282,2,0)</f>
        <v>LLAVE ANG P/LAV 1/2X1/2 C/MAG 12" EDESA</v>
      </c>
      <c r="C27" t="str">
        <f>VLOOKUP(A27,[1]CARGAR!$B$7:$D$2282,3,0)</f>
        <v>SC0075893061BO</v>
      </c>
      <c r="D27" s="1">
        <v>48</v>
      </c>
      <c r="E27" s="1">
        <v>6.5012999999999996</v>
      </c>
      <c r="F27" s="2">
        <f>Tabla1[[#This Row],[CANTIDAD]]*Tabla1[[#This Row],[COSTO UNITARIO]]</f>
        <v>312.06239999999997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>
        <v>110795</v>
      </c>
      <c r="B28" s="1" t="str">
        <f>VLOOKUP(Tabla1[[#This Row],[SKU]],[1]CARGAR!$B$7:$D$2282,2,0)</f>
        <v>LLAVE P/LAV C/PEDAL USO HOSPITALARI0    BRIGGS</v>
      </c>
      <c r="C28" t="str">
        <f>VLOOKUP(A28,[1]CARGAR!$B$7:$D$2282,3,0)</f>
        <v>CG0065523061CW</v>
      </c>
      <c r="D28" s="1">
        <v>5</v>
      </c>
      <c r="E28" s="1">
        <v>150.7346</v>
      </c>
      <c r="F28" s="2">
        <f>Tabla1[[#This Row],[CANTIDAD]]*Tabla1[[#This Row],[COSTO UNITARIO]]</f>
        <v>753.673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111376</v>
      </c>
      <c r="B29" s="1" t="str">
        <f>VLOOKUP(Tabla1[[#This Row],[SKU]],[1]CARGAR!$B$7:$D$2282,2,0)</f>
        <v>MANGUERA 12" WC 1/2"X15/16" P/ANG EDESA</v>
      </c>
      <c r="C29" t="str">
        <f>VLOOKUP(A29,[1]CARGAR!$B$7:$D$2282,3,0)</f>
        <v>SC0075883061BO</v>
      </c>
      <c r="D29" s="1">
        <v>48</v>
      </c>
      <c r="E29" s="1">
        <v>2.3174000000000001</v>
      </c>
      <c r="F29" s="2">
        <f>Tabla1[[#This Row],[CANTIDAD]]*Tabla1[[#This Row],[COSTO UNITARIO]]</f>
        <v>111.23520000000001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>
        <v>111406</v>
      </c>
      <c r="B30" s="1" t="str">
        <f>VLOOKUP(Tabla1[[#This Row],[SKU]],[1]CARGAR!$B$7:$D$2282,2,0)</f>
        <v>MANGUERA 12" LAV P/ANGULAR 1/2"X1/2"</v>
      </c>
      <c r="C30" t="str">
        <f>VLOOKUP(A30,[1]CARGAR!$B$7:$D$2282,3,0)</f>
        <v>SC0075873061BO</v>
      </c>
      <c r="D30" s="1">
        <v>96</v>
      </c>
      <c r="E30" s="1">
        <v>2.3908</v>
      </c>
      <c r="F30" s="2">
        <f>Tabla1[[#This Row],[CANTIDAD]]*Tabla1[[#This Row],[COSTO UNITARIO]]</f>
        <v>229.51679999999999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111415</v>
      </c>
      <c r="B31" s="1" t="str">
        <f>VLOOKUP(Tabla1[[#This Row],[SKU]],[1]CARGAR!$B$7:$D$2282,2,0)</f>
        <v>MANGUERA 16" LAV LLAVE ESFERICA EDESA</v>
      </c>
      <c r="C31" t="str">
        <f>VLOOKUP(A31,[1]CARGAR!$B$7:$D$2282,3,0)</f>
        <v>SC0074933061BO</v>
      </c>
      <c r="D31" s="1">
        <v>48</v>
      </c>
      <c r="E31" s="1">
        <v>4.0523999999999996</v>
      </c>
      <c r="F31" s="2">
        <f>Tabla1[[#This Row],[CANTIDAD]]*Tabla1[[#This Row],[COSTO UNITARIO]]</f>
        <v>194.51519999999999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111416</v>
      </c>
      <c r="B32" s="1" t="str">
        <f>VLOOKUP(Tabla1[[#This Row],[SKU]],[1]CARGAR!$B$7:$D$2282,2,0)</f>
        <v>MANGUERA 16" WC LLAVE ESFERICA EDESA</v>
      </c>
      <c r="C32" t="str">
        <f>VLOOKUP(A32,[1]CARGAR!$B$7:$D$2282,3,0)</f>
        <v>SC0074913061BO</v>
      </c>
      <c r="D32" s="1">
        <v>96</v>
      </c>
      <c r="E32" s="1">
        <v>4.3390000000000004</v>
      </c>
      <c r="F32" s="2">
        <f>Tabla1[[#This Row],[CANTIDAD]]*Tabla1[[#This Row],[COSTO UNITARIO]]</f>
        <v>416.54400000000004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111417</v>
      </c>
      <c r="B33" s="1" t="str">
        <f>VLOOKUP(Tabla1[[#This Row],[SKU]],[1]CARGAR!$B$7:$D$2282,2,0)</f>
        <v>BRIGGS MANGUERA FLEXIBLE PVC</v>
      </c>
      <c r="C33" t="str">
        <f>VLOOKUP(A33,[1]CARGAR!$B$7:$D$2282,3,0)</f>
        <v>SC0077890001BO</v>
      </c>
      <c r="D33" s="1">
        <v>180</v>
      </c>
      <c r="E33" s="1">
        <v>5.1063000000000001</v>
      </c>
      <c r="F33" s="2">
        <f>Tabla1[[#This Row],[CANTIDAD]]*Tabla1[[#This Row],[COSTO UNITARIO]]</f>
        <v>919.13400000000001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112771</v>
      </c>
      <c r="B34" s="1" t="str">
        <f>VLOOKUP(Tabla1[[#This Row],[SKU]],[1]CARGAR!$B$7:$D$2282,2,0)</f>
        <v>LLAVE SENCILLA LAV LIVORNO CR BRIGGS</v>
      </c>
      <c r="C34" t="str">
        <f>VLOOKUP(A34,[1]CARGAR!$B$7:$D$2282,3,0)</f>
        <v>SG0082193061CW</v>
      </c>
      <c r="D34" s="1">
        <v>36</v>
      </c>
      <c r="E34" s="1">
        <v>42.589399999999998</v>
      </c>
      <c r="F34" s="2">
        <f>Tabla1[[#This Row],[CANTIDAD]]*Tabla1[[#This Row],[COSTO UNITARIO]]</f>
        <v>1533.2184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>
        <v>112895</v>
      </c>
      <c r="B35" s="1" t="str">
        <f>VLOOKUP(Tabla1[[#This Row],[SKU]],[1]CARGAR!$B$7:$D$2282,2,0)</f>
        <v>TOALLERO ROTONDO EDESA</v>
      </c>
      <c r="C35" t="str">
        <f>VLOOKUP(A35,[1]CARGAR!$B$7:$D$2282,3,0)</f>
        <v>SC0028313061CW</v>
      </c>
      <c r="D35" s="1">
        <v>20</v>
      </c>
      <c r="E35" s="1">
        <v>21.7059</v>
      </c>
      <c r="F35" s="2">
        <f>Tabla1[[#This Row],[CANTIDAD]]*Tabla1[[#This Row],[COSTO UNITARIO]]</f>
        <v>434.11799999999999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>
        <v>113530</v>
      </c>
      <c r="B36" s="1" t="str">
        <f>VLOOKUP(Tabla1[[#This Row],[SKU]],[1]CARGAR!$B$7:$D$2282,2,0)</f>
        <v>PLATO DUCHA RUBI DELGADO 120X80 C/D BL</v>
      </c>
      <c r="C36" t="str">
        <f>VLOOKUP(A36,[1]CARGAR!$B$7:$D$2282,3,0)</f>
        <v>SB0050671301M3</v>
      </c>
      <c r="D36" s="1">
        <v>2</v>
      </c>
      <c r="E36" s="1">
        <v>141.0814</v>
      </c>
      <c r="F36" s="2">
        <f>Tabla1[[#This Row],[CANTIDAD]]*Tabla1[[#This Row],[COSTO UNITARIO]]</f>
        <v>282.1628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7" spans="1:7" x14ac:dyDescent="0.25">
      <c r="A37" s="1">
        <v>114000</v>
      </c>
      <c r="B37" s="1" t="str">
        <f>VLOOKUP(Tabla1[[#This Row],[SKU]],[1]CARGAR!$B$7:$D$2282,2,0)</f>
        <v>TINA CRETA BLANCO 1.70X0.70 S/D BRIGGS</v>
      </c>
      <c r="C37" t="str">
        <f>VLOOKUP(A37,[1]CARGAR!$B$7:$D$2282,3,0)</f>
        <v>SB0050791301M3</v>
      </c>
      <c r="D37" s="1">
        <v>6</v>
      </c>
      <c r="E37" s="1">
        <v>234.26750000000001</v>
      </c>
      <c r="F37" s="2">
        <f>Tabla1[[#This Row],[CANTIDAD]]*Tabla1[[#This Row],[COSTO UNITARIO]]</f>
        <v>1405.605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8" spans="1:7" x14ac:dyDescent="0.25">
      <c r="A38" s="1">
        <v>114002</v>
      </c>
      <c r="B38" s="1" t="str">
        <f>VLOOKUP(Tabla1[[#This Row],[SKU]],[1]CARGAR!$B$7:$D$2282,2,0)</f>
        <v>TINA CRETA BLANCA 150X70 S/D BRIGGS</v>
      </c>
      <c r="C38" t="str">
        <f>VLOOKUP(A38,[1]CARGAR!$B$7:$D$2282,3,0)</f>
        <v>SB0050781301M3</v>
      </c>
      <c r="D38" s="1">
        <v>2</v>
      </c>
      <c r="E38" s="1">
        <v>214.251</v>
      </c>
      <c r="F38" s="2">
        <f>Tabla1[[#This Row],[CANTIDAD]]*Tabla1[[#This Row],[COSTO UNITARIO]]</f>
        <v>428.50200000000001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9" spans="1:7" x14ac:dyDescent="0.25">
      <c r="A39" s="1">
        <v>114324</v>
      </c>
      <c r="B39" s="1" t="str">
        <f>VLOOKUP(Tabla1[[#This Row],[SKU]],[1]CARGAR!$B$7:$D$2282,2,0)</f>
        <v>TINA HIERRO 1.5 BLANCA S/DESAG EDESA</v>
      </c>
      <c r="C39" t="str">
        <f>VLOOKUP(A39,[1]CARGAR!$B$7:$D$2282,3,0)</f>
        <v>SBD045161301M3</v>
      </c>
      <c r="D39" s="1">
        <v>3</v>
      </c>
      <c r="E39" s="1">
        <v>120.51</v>
      </c>
      <c r="F39" s="2">
        <f>Tabla1[[#This Row],[CANTIDAD]]*Tabla1[[#This Row],[COSTO UNITARIO]]</f>
        <v>361.53000000000003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0" spans="1:7" x14ac:dyDescent="0.25">
      <c r="A40" s="1">
        <v>114421</v>
      </c>
      <c r="B40" s="1" t="str">
        <f>VLOOKUP(Tabla1[[#This Row],[SKU]],[1]CARGAR!$B$7:$D$2282,2,0)</f>
        <v>TINA HIERRO 1.7 BLANCA S/DESAG EDESA</v>
      </c>
      <c r="C40" t="str">
        <f>VLOOKUP(A40,[1]CARGAR!$B$7:$D$2282,3,0)</f>
        <v>SBD045181301M3</v>
      </c>
      <c r="D40" s="1">
        <v>2</v>
      </c>
      <c r="E40" s="1">
        <v>135.26939999999999</v>
      </c>
      <c r="F40" s="2">
        <f>Tabla1[[#This Row],[CANTIDAD]]*Tabla1[[#This Row],[COSTO UNITARIO]]</f>
        <v>270.53879999999998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1" spans="1:7" x14ac:dyDescent="0.25">
      <c r="A41" s="1">
        <v>114505</v>
      </c>
      <c r="B41" s="1" t="str">
        <f>VLOOKUP(Tabla1[[#This Row],[SKU]],[1]CARGAR!$B$7:$D$2282,2,0)</f>
        <v>REGADERA CUADRADA NIZA 10X10CM EDESA</v>
      </c>
      <c r="C41" t="str">
        <f>VLOOKUP(A41,[1]CARGAR!$B$7:$D$2282,3,0)</f>
        <v>SG0066153061CW</v>
      </c>
      <c r="D41" s="1">
        <v>96</v>
      </c>
      <c r="E41" s="1">
        <v>12.770899999999999</v>
      </c>
      <c r="F41" s="2">
        <f>Tabla1[[#This Row],[CANTIDAD]]*Tabla1[[#This Row],[COSTO UNITARIO]]</f>
        <v>1226.0064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114507</v>
      </c>
      <c r="B42" s="1" t="str">
        <f>VLOOKUP(Tabla1[[#This Row],[SKU]],[1]CARGAR!$B$7:$D$2282,2,0)</f>
        <v>Regadera Slim cuadrada negra 20 cm</v>
      </c>
      <c r="C42" t="str">
        <f>VLOOKUP(A42,[1]CARGAR!$B$7:$D$2282,3,0)</f>
        <v>SG0089090161CW</v>
      </c>
      <c r="D42" s="1">
        <v>30</v>
      </c>
      <c r="E42" s="1">
        <v>37.600299999999997</v>
      </c>
      <c r="F42" s="2">
        <f>Tabla1[[#This Row],[CANTIDAD]]*Tabla1[[#This Row],[COSTO UNITARIO]]</f>
        <v>1128.009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114529</v>
      </c>
      <c r="B43" s="1" t="str">
        <f>VLOOKUP(Tabla1[[#This Row],[SKU]],[1]CARGAR!$B$7:$D$2282,2,0)</f>
        <v>BRAZO DUCHA REDONDO 38 CM BRIGGS</v>
      </c>
      <c r="C43" t="str">
        <f>VLOOKUP(A43,[1]CARGAR!$B$7:$D$2282,3,0)</f>
        <v>SG0086503061CW</v>
      </c>
      <c r="D43" s="1">
        <v>48</v>
      </c>
      <c r="E43" s="1">
        <v>18.096299999999999</v>
      </c>
      <c r="F43" s="2">
        <f>Tabla1[[#This Row],[CANTIDAD]]*Tabla1[[#This Row],[COSTO UNITARIO]]</f>
        <v>868.62239999999997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>
        <v>114693</v>
      </c>
      <c r="B44" s="1" t="str">
        <f>VLOOKUP(Tabla1[[#This Row],[SKU]],[1]CARGAR!$B$7:$D$2282,2,0)</f>
        <v>ASIENTO DE DUCHA AEREO</v>
      </c>
      <c r="C44" t="str">
        <f>VLOOKUP(A44,[1]CARGAR!$B$7:$D$2282,3,0)</f>
        <v>SC0026853061CW</v>
      </c>
      <c r="D44" s="1">
        <v>5</v>
      </c>
      <c r="E44" s="1">
        <v>123.2668</v>
      </c>
      <c r="F44" s="2">
        <f>Tabla1[[#This Row],[CANTIDAD]]*Tabla1[[#This Row],[COSTO UNITARIO]]</f>
        <v>616.33400000000006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45" spans="1:7" x14ac:dyDescent="0.25">
      <c r="A45" s="1">
        <v>115088</v>
      </c>
      <c r="B45" s="1" t="str">
        <f>VLOOKUP(Tabla1[[#This Row],[SKU]],[1]CARGAR!$B$7:$D$2282,2,0)</f>
        <v>MONOMANDO COCINA BELA BRIGSS</v>
      </c>
      <c r="C45" t="str">
        <f>VLOOKUP(A45,[1]CARGAR!$B$7:$D$2282,3,0)</f>
        <v>SG0082063061CW</v>
      </c>
      <c r="D45" s="1">
        <v>6</v>
      </c>
      <c r="E45" s="1">
        <v>64.52</v>
      </c>
      <c r="F45" s="2">
        <f>Tabla1[[#This Row],[CANTIDAD]]*Tabla1[[#This Row],[COSTO UNITARIO]]</f>
        <v>387.12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>
        <v>115096</v>
      </c>
      <c r="B46" s="1" t="str">
        <f>VLOOKUP(Tabla1[[#This Row],[SKU]],[1]CARGAR!$B$7:$D$2282,2,0)</f>
        <v>MONOMANDO COCINA ESTANDAR BELA BRIGGS</v>
      </c>
      <c r="C46" t="str">
        <f>VLOOKUP(A46,[1]CARGAR!$B$7:$D$2282,3,0)</f>
        <v>SG0087083061CW</v>
      </c>
      <c r="D46" s="1">
        <v>12</v>
      </c>
      <c r="E46" s="1">
        <v>45.47</v>
      </c>
      <c r="F46" s="2">
        <f>Tabla1[[#This Row],[CANTIDAD]]*Tabla1[[#This Row],[COSTO UNITARIO]]</f>
        <v>545.64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>
        <v>115097</v>
      </c>
      <c r="B47" s="1" t="str">
        <f>VLOOKUP(Tabla1[[#This Row],[SKU]],[1]CARGAR!$B$7:$D$2282,2,0)</f>
        <v>Scarlet Monomando Cocina Pull Out Negro</v>
      </c>
      <c r="C47" t="str">
        <f>VLOOKUP(A47,[1]CARGAR!$B$7:$D$2282,3,0)</f>
        <v>SG0089140161CW</v>
      </c>
      <c r="D47" s="1">
        <v>24</v>
      </c>
      <c r="E47" s="1">
        <v>77.184200000000004</v>
      </c>
      <c r="F47" s="2">
        <f>Tabla1[[#This Row],[CANTIDAD]]*Tabla1[[#This Row],[COSTO UNITARIO]]</f>
        <v>1852.4208000000001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8" spans="1:7" x14ac:dyDescent="0.25">
      <c r="A48" s="1">
        <v>115098</v>
      </c>
      <c r="B48" s="1" t="str">
        <f>VLOOKUP(Tabla1[[#This Row],[SKU]],[1]CARGAR!$B$7:$D$2282,2,0)</f>
        <v>Livorno monomando Cocina Pull Out Negro</v>
      </c>
      <c r="C48" t="str">
        <f>VLOOKUP(A48,[1]CARGAR!$B$7:$D$2282,3,0)</f>
        <v>SG0089150161CW</v>
      </c>
      <c r="D48" s="1">
        <v>10</v>
      </c>
      <c r="E48" s="1">
        <v>172.85310000000001</v>
      </c>
      <c r="F48" s="2">
        <f>Tabla1[[#This Row],[CANTIDAD]]*Tabla1[[#This Row],[COSTO UNITARIO]]</f>
        <v>1728.5310000000002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9" spans="1:7" x14ac:dyDescent="0.25">
      <c r="A49" s="1">
        <v>115126</v>
      </c>
      <c r="B49" s="1" t="str">
        <f>VLOOKUP(Tabla1[[#This Row],[SKU]],[1]CARGAR!$B$7:$D$2282,2,0)</f>
        <v>MONOMANDO LAV. BELA BRIGGS</v>
      </c>
      <c r="C49" t="str">
        <f>VLOOKUP(A49,[1]CARGAR!$B$7:$D$2282,3,0)</f>
        <v>SG0082013061CW</v>
      </c>
      <c r="D49" s="1">
        <v>12</v>
      </c>
      <c r="E49" s="1">
        <v>67.816999999999993</v>
      </c>
      <c r="F49" s="2">
        <f>Tabla1[[#This Row],[CANTIDAD]]*Tabla1[[#This Row],[COSTO UNITARIO]]</f>
        <v>813.80399999999986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>
        <v>115142</v>
      </c>
      <c r="B50" s="1" t="str">
        <f>VLOOKUP(Tabla1[[#This Row],[SKU]],[1]CARGAR!$B$7:$D$2282,2,0)</f>
        <v>MONOMANDO ALTO LAV. BELA BRIGGS</v>
      </c>
      <c r="C50" t="str">
        <f>VLOOKUP(A50,[1]CARGAR!$B$7:$D$2282,3,0)</f>
        <v>SG0082023061CW</v>
      </c>
      <c r="D50" s="1">
        <v>6</v>
      </c>
      <c r="E50" s="1">
        <v>97.799899999999994</v>
      </c>
      <c r="F50" s="2">
        <f>Tabla1[[#This Row],[CANTIDAD]]*Tabla1[[#This Row],[COSTO UNITARIO]]</f>
        <v>586.79939999999999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>
        <v>115509</v>
      </c>
      <c r="B51" s="1" t="str">
        <f>VLOOKUP(Tabla1[[#This Row],[SKU]],[1]CARGAR!$B$7:$D$2282,2,0)</f>
        <v>ASIENTO ACOLCHADO STANDAR BLANCO</v>
      </c>
      <c r="C51" t="str">
        <f>VLOOKUP(A51,[1]CARGAR!$B$7:$D$2282,3,0)</f>
        <v>SP0096581301BL</v>
      </c>
      <c r="D51" s="1">
        <v>60</v>
      </c>
      <c r="E51" s="1">
        <v>9.7509999999999994</v>
      </c>
      <c r="F51" s="2">
        <f>Tabla1[[#This Row],[CANTIDAD]]*Tabla1[[#This Row],[COSTO UNITARIO]]</f>
        <v>585.05999999999995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115594</v>
      </c>
      <c r="B52" s="1" t="str">
        <f>VLOOKUP(Tabla1[[#This Row],[SKU]],[1]CARGAR!$B$7:$D$2282,2,0)</f>
        <v>ASINETO STATUS ALARGADO BLANCO EDESA</v>
      </c>
      <c r="C52" t="str">
        <f>VLOOKUP(A52,[1]CARGAR!$B$7:$D$2282,3,0)</f>
        <v>SP0095091301CG</v>
      </c>
      <c r="D52" s="1">
        <v>50</v>
      </c>
      <c r="E52" s="1">
        <v>12.0344</v>
      </c>
      <c r="F52" s="2">
        <f>Tabla1[[#This Row],[CANTIDAD]]*Tabla1[[#This Row],[COSTO UNITARIO]]</f>
        <v>601.72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115595</v>
      </c>
      <c r="B53" s="1" t="str">
        <f>VLOOKUP(Tabla1[[#This Row],[SKU]],[1]CARGAR!$B$7:$D$2282,2,0)</f>
        <v>ASIENTO STATUS ALARGADO BONE EDESA</v>
      </c>
      <c r="C53" t="str">
        <f>VLOOKUP(A53,[1]CARGAR!$B$7:$D$2282,3,0)</f>
        <v>SP0095097331CG</v>
      </c>
      <c r="D53" s="1">
        <v>40</v>
      </c>
      <c r="E53" s="1">
        <v>12.0344</v>
      </c>
      <c r="F53" s="2">
        <f>Tabla1[[#This Row],[CANTIDAD]]*Tabla1[[#This Row],[COSTO UNITARIO]]</f>
        <v>481.37599999999998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115597</v>
      </c>
      <c r="B54" s="1" t="str">
        <f>VLOOKUP(Tabla1[[#This Row],[SKU]],[1]CARGAR!$B$7:$D$2282,2,0)</f>
        <v>STATUS PREMIUN REDONDO BL</v>
      </c>
      <c r="C54" t="str">
        <f>VLOOKUP(A54,[1]CARGAR!$B$7:$D$2282,3,0)</f>
        <v>SP0095081301CG</v>
      </c>
      <c r="D54" s="1">
        <v>20</v>
      </c>
      <c r="E54" s="1">
        <v>14.151199999999999</v>
      </c>
      <c r="F54" s="2">
        <f>Tabla1[[#This Row],[CANTIDAD]]*Tabla1[[#This Row],[COSTO UNITARIO]]</f>
        <v>283.024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>
        <v>115598</v>
      </c>
      <c r="B55" s="1" t="str">
        <f>VLOOKUP(Tabla1[[#This Row],[SKU]],[1]CARGAR!$B$7:$D$2282,2,0)</f>
        <v>STATUS PREMIUN REDONDO BONE</v>
      </c>
      <c r="C55" t="str">
        <f>VLOOKUP(A55,[1]CARGAR!$B$7:$D$2282,3,0)</f>
        <v>SP0095087331CG</v>
      </c>
      <c r="D55" s="1">
        <v>20</v>
      </c>
      <c r="E55" s="1">
        <v>14.151199999999999</v>
      </c>
      <c r="F55" s="2">
        <f>Tabla1[[#This Row],[CANTIDAD]]*Tabla1[[#This Row],[COSTO UNITARIO]]</f>
        <v>283.024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>
        <v>115738</v>
      </c>
      <c r="B56" s="1" t="str">
        <f>VLOOKUP(Tabla1[[#This Row],[SKU]],[1]CARGAR!$B$7:$D$2282,2,0)</f>
        <v>ASIENTO ACOLCHONADO NINOS</v>
      </c>
      <c r="C56" t="str">
        <f>VLOOKUP(A56,[1]CARGAR!$B$7:$D$2282,3,0)</f>
        <v>SP0096600001BL</v>
      </c>
      <c r="D56" s="1">
        <v>40</v>
      </c>
      <c r="E56" s="1">
        <v>4.4394</v>
      </c>
      <c r="F56" s="2">
        <f>Tabla1[[#This Row],[CANTIDAD]]*Tabla1[[#This Row],[COSTO UNITARIO]]</f>
        <v>177.57599999999999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>
        <v>115960</v>
      </c>
      <c r="B57" s="1" t="str">
        <f>VLOOKUP(Tabla1[[#This Row],[SKU]],[1]CARGAR!$B$7:$D$2282,2,0)</f>
        <v>Asiento Aragon Redondo Blanco</v>
      </c>
      <c r="C57" t="str">
        <f>VLOOKUP(A57,[1]CARGAR!$B$7:$D$2282,3,0)</f>
        <v>SP0098021301CG</v>
      </c>
      <c r="D57" s="1">
        <v>70</v>
      </c>
      <c r="E57" s="1">
        <v>5.4320000000000004</v>
      </c>
      <c r="F57" s="2">
        <f>Tabla1[[#This Row],[CANTIDAD]]*Tabla1[[#This Row],[COSTO UNITARIO]]</f>
        <v>380.24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>
        <v>115961</v>
      </c>
      <c r="B58" s="1" t="str">
        <f>VLOOKUP(Tabla1[[#This Row],[SKU]],[1]CARGAR!$B$7:$D$2282,2,0)</f>
        <v>Asiento Aragon Redondo Bone</v>
      </c>
      <c r="C58" t="str">
        <f>VLOOKUP(A58,[1]CARGAR!$B$7:$D$2282,3,0)</f>
        <v>SP0098027331CG</v>
      </c>
      <c r="D58" s="1">
        <v>42</v>
      </c>
      <c r="E58" s="1">
        <v>5.4291999999999998</v>
      </c>
      <c r="F58" s="2">
        <f>Tabla1[[#This Row],[CANTIDAD]]*Tabla1[[#This Row],[COSTO UNITARIO]]</f>
        <v>228.0264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9" spans="1:7" x14ac:dyDescent="0.25">
      <c r="A59" s="1">
        <v>115962</v>
      </c>
      <c r="B59" s="1" t="str">
        <f>VLOOKUP(Tabla1[[#This Row],[SKU]],[1]CARGAR!$B$7:$D$2282,2,0)</f>
        <v>Asiento Aragon Redondo Negro</v>
      </c>
      <c r="C59" t="str">
        <f>VLOOKUP(A59,[1]CARGAR!$B$7:$D$2282,3,0)</f>
        <v>SP0098020161CG</v>
      </c>
      <c r="D59" s="1">
        <v>14</v>
      </c>
      <c r="E59" s="1">
        <v>5.4306999999999999</v>
      </c>
      <c r="F59" s="2">
        <f>Tabla1[[#This Row],[CANTIDAD]]*Tabla1[[#This Row],[COSTO UNITARIO]]</f>
        <v>76.029799999999994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>
        <v>115963</v>
      </c>
      <c r="B60" s="1" t="str">
        <f>VLOOKUP(Tabla1[[#This Row],[SKU]],[1]CARGAR!$B$7:$D$2282,2,0)</f>
        <v>Asiento Aragon Redondo Azul Galaxie</v>
      </c>
      <c r="C60" t="str">
        <f>VLOOKUP(A60,[1]CARGAR!$B$7:$D$2282,3,0)</f>
        <v>SP0098020171CG</v>
      </c>
      <c r="D60" s="1">
        <v>56</v>
      </c>
      <c r="E60" s="1">
        <v>5.4320000000000004</v>
      </c>
      <c r="F60" s="2">
        <f>Tabla1[[#This Row],[CANTIDAD]]*Tabla1[[#This Row],[COSTO UNITARIO]]</f>
        <v>304.19200000000001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>
        <v>115964</v>
      </c>
      <c r="B61" s="1" t="str">
        <f>VLOOKUP(Tabla1[[#This Row],[SKU]],[1]CARGAR!$B$7:$D$2282,2,0)</f>
        <v>Asiento Aragon Redondo Pink</v>
      </c>
      <c r="C61" t="str">
        <f>VLOOKUP(A61,[1]CARGAR!$B$7:$D$2282,3,0)</f>
        <v>SP0098020481CG</v>
      </c>
      <c r="D61" s="1">
        <v>35</v>
      </c>
      <c r="E61" s="1">
        <v>5.4320000000000004</v>
      </c>
      <c r="F61" s="2">
        <f>Tabla1[[#This Row],[CANTIDAD]]*Tabla1[[#This Row],[COSTO UNITARIO]]</f>
        <v>190.12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2" spans="1:7" x14ac:dyDescent="0.25">
      <c r="A62" s="1">
        <v>115965</v>
      </c>
      <c r="B62" s="1" t="str">
        <f>VLOOKUP(Tabla1[[#This Row],[SKU]],[1]CARGAR!$B$7:$D$2282,2,0)</f>
        <v>Asiento Aragon Redondo Verde Teal</v>
      </c>
      <c r="C62" t="str">
        <f>VLOOKUP(A62,[1]CARGAR!$B$7:$D$2282,3,0)</f>
        <v>SP0098020611CG</v>
      </c>
      <c r="D62" s="1">
        <v>35</v>
      </c>
      <c r="E62" s="1">
        <v>5.4320000000000004</v>
      </c>
      <c r="F62" s="2">
        <f>Tabla1[[#This Row],[CANTIDAD]]*Tabla1[[#This Row],[COSTO UNITARIO]]</f>
        <v>190.12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3" spans="1:7" x14ac:dyDescent="0.25">
      <c r="A63" s="1">
        <v>115966</v>
      </c>
      <c r="B63" s="1" t="str">
        <f>VLOOKUP(Tabla1[[#This Row],[SKU]],[1]CARGAR!$B$7:$D$2282,2,0)</f>
        <v>Asiento Aragon Redondo Cherry</v>
      </c>
      <c r="C63" t="str">
        <f>VLOOKUP(A63,[1]CARGAR!$B$7:$D$2282,3,0)</f>
        <v>SP0098020651CG</v>
      </c>
      <c r="D63" s="1">
        <v>56</v>
      </c>
      <c r="E63" s="1">
        <v>5.4320000000000004</v>
      </c>
      <c r="F63" s="2">
        <f>Tabla1[[#This Row],[CANTIDAD]]*Tabla1[[#This Row],[COSTO UNITARIO]]</f>
        <v>304.19200000000001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4" spans="1:7" x14ac:dyDescent="0.25">
      <c r="A64" s="1">
        <v>115968</v>
      </c>
      <c r="B64" s="1" t="str">
        <f>VLOOKUP(Tabla1[[#This Row],[SKU]],[1]CARGAR!$B$7:$D$2282,2,0)</f>
        <v>Asiento Aragon Redondo Visón</v>
      </c>
      <c r="C64" t="str">
        <f>VLOOKUP(A64,[1]CARGAR!$B$7:$D$2282,3,0)</f>
        <v>SP0098020731CG</v>
      </c>
      <c r="D64" s="1">
        <v>14</v>
      </c>
      <c r="E64" s="1">
        <v>5.4306000000000001</v>
      </c>
      <c r="F64" s="2">
        <f>Tabla1[[#This Row],[CANTIDAD]]*Tabla1[[#This Row],[COSTO UNITARIO]]</f>
        <v>76.028400000000005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5" spans="1:7" x14ac:dyDescent="0.25">
      <c r="A65" s="1">
        <v>115969</v>
      </c>
      <c r="B65" s="1" t="str">
        <f>VLOOKUP(Tabla1[[#This Row],[SKU]],[1]CARGAR!$B$7:$D$2282,2,0)</f>
        <v>Asiento Aragon Redondo Navy Blue</v>
      </c>
      <c r="C65" t="str">
        <f>VLOOKUP(A65,[1]CARGAR!$B$7:$D$2282,3,0)</f>
        <v>SP0098028501CG</v>
      </c>
      <c r="D65" s="1">
        <v>35</v>
      </c>
      <c r="E65" s="1">
        <v>5.4297000000000004</v>
      </c>
      <c r="F65" s="2">
        <f>Tabla1[[#This Row],[CANTIDAD]]*Tabla1[[#This Row],[COSTO UNITARIO]]</f>
        <v>190.0395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6" spans="1:7" x14ac:dyDescent="0.25">
      <c r="A66" s="1">
        <v>115970</v>
      </c>
      <c r="B66" s="1" t="str">
        <f>VLOOKUP(Tabla1[[#This Row],[SKU]],[1]CARGAR!$B$7:$D$2282,2,0)</f>
        <v>ASIENTO ARAGÓN ALARGADO BLANCO</v>
      </c>
      <c r="C66" t="str">
        <f>VLOOKUP(A66,[1]CARGAR!$B$7:$D$2282,3,0)</f>
        <v>SP0098031301CG</v>
      </c>
      <c r="D66" s="1">
        <v>30</v>
      </c>
      <c r="E66" s="1">
        <v>6.9720000000000004</v>
      </c>
      <c r="F66" s="2">
        <f>Tabla1[[#This Row],[CANTIDAD]]*Tabla1[[#This Row],[COSTO UNITARIO]]</f>
        <v>209.16000000000003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7" spans="1:7" x14ac:dyDescent="0.25">
      <c r="A67" s="1">
        <v>116769</v>
      </c>
      <c r="B67" s="5" t="str">
        <f>VLOOKUP(Tabla1[[#This Row],[SKU]],[1]CARGAR!$B$7:$D$2282,2,0)</f>
        <v>LAV REGGIO BLANCO EDESA</v>
      </c>
      <c r="C67" t="str">
        <f>VLOOKUP(A67,[1]CARGAR!$B$7:$D$2282,3,0)</f>
        <v>SS0056911301CW</v>
      </c>
      <c r="D67" s="1">
        <v>20</v>
      </c>
      <c r="E67" s="1">
        <v>44.894500000000001</v>
      </c>
      <c r="F67" s="2">
        <f>Tabla1[[#This Row],[CANTIDAD]]*Tabla1[[#This Row],[COSTO UNITARIO]]</f>
        <v>897.89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>
        <v>116770</v>
      </c>
      <c r="B68" s="5" t="str">
        <f>VLOOKUP(Tabla1[[#This Row],[SKU]],[1]CARGAR!$B$7:$D$2282,2,0)</f>
        <v>LAV SQUARE SLIM BLANCO C/DESAG EDESA</v>
      </c>
      <c r="C68" t="str">
        <f>VLOOKUP(A68,[1]CARGAR!$B$7:$D$2282,3,0)</f>
        <v>SSY068951301CE</v>
      </c>
      <c r="D68" s="1">
        <v>20</v>
      </c>
      <c r="E68" s="1">
        <v>58.907600000000002</v>
      </c>
      <c r="F68" s="2">
        <f>Tabla1[[#This Row],[CANTIDAD]]*Tabla1[[#This Row],[COSTO UNITARIO]]</f>
        <v>1178.152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>
        <v>116771</v>
      </c>
      <c r="B69" s="5" t="str">
        <f>VLOOKUP(Tabla1[[#This Row],[SKU]],[1]CARGAR!$B$7:$D$2282,2,0)</f>
        <v>LAV OVAL SLIM BLANCO C/DESG EDESA</v>
      </c>
      <c r="C69" t="str">
        <f>VLOOKUP(A69,[1]CARGAR!$B$7:$D$2282,3,0)</f>
        <v>SSY068971301CE</v>
      </c>
      <c r="D69" s="1">
        <v>10</v>
      </c>
      <c r="E69" s="1">
        <v>42.334200000000003</v>
      </c>
      <c r="F69" s="2">
        <f>Tabla1[[#This Row],[CANTIDAD]]*Tabla1[[#This Row],[COSTO UNITARIO]]</f>
        <v>423.34200000000004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>
        <v>117505</v>
      </c>
      <c r="B70" s="5" t="str">
        <f>VLOOKUP(Tabla1[[#This Row],[SKU]],[1]CARGAR!$B$7:$D$2282,2,0)</f>
        <v>LAV ANDES BLANCO C/PEDESTAL</v>
      </c>
      <c r="C70" t="str">
        <f>VLOOKUP(A70,[1]CARGAR!$B$7:$D$2282,3,0)</f>
        <v>JS0055611301CE</v>
      </c>
      <c r="D70" s="1">
        <v>48</v>
      </c>
      <c r="E70" s="1">
        <v>18.8535</v>
      </c>
      <c r="F70" s="2">
        <f>Tabla1[[#This Row],[CANTIDAD]]*Tabla1[[#This Row],[COSTO UNITARIO]]</f>
        <v>904.96800000000007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>
        <v>117506</v>
      </c>
      <c r="B71" s="5" t="str">
        <f>VLOOKUP(Tabla1[[#This Row],[SKU]],[1]CARGAR!$B$7:$D$2282,2,0)</f>
        <v>LAV ANDES BONE C/PEDESTAL</v>
      </c>
      <c r="C71" t="str">
        <f>VLOOKUP(A71,[1]CARGAR!$B$7:$D$2282,3,0)</f>
        <v>JS0055617331CE</v>
      </c>
      <c r="D71" s="1">
        <v>24</v>
      </c>
      <c r="E71" s="1">
        <v>19.736599999999999</v>
      </c>
      <c r="F71" s="2">
        <f>Tabla1[[#This Row],[CANTIDAD]]*Tabla1[[#This Row],[COSTO UNITARIO]]</f>
        <v>473.67840000000001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>
        <v>117512</v>
      </c>
      <c r="B72" s="5" t="str">
        <f>VLOOKUP(Tabla1[[#This Row],[SKU]],[1]CARGAR!$B$7:$D$2282,2,0)</f>
        <v>LAVAMANOS DUBLIN</v>
      </c>
      <c r="C72" t="str">
        <f>VLOOKUP(A72,[1]CARGAR!$B$7:$D$2282,3,0)</f>
        <v>SS0065871301CB</v>
      </c>
      <c r="D72" s="1">
        <v>10</v>
      </c>
      <c r="E72" s="1">
        <v>71.159400000000005</v>
      </c>
      <c r="F72" s="2">
        <f>Tabla1[[#This Row],[CANTIDAD]]*Tabla1[[#This Row],[COSTO UNITARIO]]</f>
        <v>711.59400000000005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>
        <v>117854</v>
      </c>
      <c r="B73" s="5" t="str">
        <f>VLOOKUP(Tabla1[[#This Row],[SKU]],[1]CARGAR!$B$7:$D$2282,2,0)</f>
        <v>LAV POMPANO C/P 4" BLANCO EDESA.</v>
      </c>
      <c r="C73" t="str">
        <f>VLOOKUP(A73,[1]CARGAR!$B$7:$D$2282,3,0)</f>
        <v>JSP066261301CE</v>
      </c>
      <c r="D73" s="1">
        <v>24</v>
      </c>
      <c r="E73" s="1">
        <v>32.534100000000002</v>
      </c>
      <c r="F73" s="2">
        <f>Tabla1[[#This Row],[CANTIDAD]]*Tabla1[[#This Row],[COSTO UNITARIO]]</f>
        <v>780.81840000000011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4" spans="1:7" x14ac:dyDescent="0.25">
      <c r="A74" s="1">
        <v>117990</v>
      </c>
      <c r="B74" s="5" t="str">
        <f>VLOOKUP(Tabla1[[#This Row],[SKU]],[1]CARGAR!$B$7:$D$2282,2,0)</f>
        <v>LAV ARIA RECTANGULAR BLANCO C/DESAG EDESA</v>
      </c>
      <c r="C74" t="str">
        <f>VLOOKUP(A74,[1]CARGAR!$B$7:$D$2282,3,0)</f>
        <v>SSY068311301CB</v>
      </c>
      <c r="D74" s="1">
        <v>10</v>
      </c>
      <c r="E74" s="1">
        <v>60.927399999999999</v>
      </c>
      <c r="F74" s="2">
        <f>Tabla1[[#This Row],[CANTIDAD]]*Tabla1[[#This Row],[COSTO UNITARIO]]</f>
        <v>609.274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5" spans="1:7" x14ac:dyDescent="0.25">
      <c r="A75" s="1">
        <v>117991</v>
      </c>
      <c r="B75" s="5" t="str">
        <f>VLOOKUP(Tabla1[[#This Row],[SKU]],[1]CARGAR!$B$7:$D$2282,2,0)</f>
        <v>LAV ARIA RECTANGULAR MURO BLANCO C/DESAGEDESA</v>
      </c>
      <c r="C75" t="str">
        <f>VLOOKUP(A75,[1]CARGAR!$B$7:$D$2282,3,0)</f>
        <v>SSY068321301CB</v>
      </c>
      <c r="D75" s="1">
        <v>10</v>
      </c>
      <c r="E75" s="1">
        <v>60.927399999999999</v>
      </c>
      <c r="F75" s="2">
        <f>Tabla1[[#This Row],[CANTIDAD]]*Tabla1[[#This Row],[COSTO UNITARIO]]</f>
        <v>609.274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>
        <v>117992</v>
      </c>
      <c r="B76" s="5" t="str">
        <f>VLOOKUP(Tabla1[[#This Row],[SKU]],[1]CARGAR!$B$7:$D$2282,2,0)</f>
        <v>LAV ARIA MEDIUM BLANCO C/DESAG EDESA</v>
      </c>
      <c r="C76" t="str">
        <f>VLOOKUP(A76,[1]CARGAR!$B$7:$D$2282,3,0)</f>
        <v>SSY068281301CB</v>
      </c>
      <c r="D76" s="1">
        <v>10</v>
      </c>
      <c r="E76" s="1">
        <v>56.0015</v>
      </c>
      <c r="F76" s="2">
        <f>Tabla1[[#This Row],[CANTIDAD]]*Tabla1[[#This Row],[COSTO UNITARIO]]</f>
        <v>560.01499999999999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>
        <v>117997</v>
      </c>
      <c r="B77" s="5" t="str">
        <f>VLOOKUP(Tabla1[[#This Row],[SKU]],[1]CARGAR!$B$7:$D$2282,2,0)</f>
        <v>LAV ROUND SLIM FAUCER BLANCO C/DESAG EDESA</v>
      </c>
      <c r="C77" t="str">
        <f>VLOOKUP(A77,[1]CARGAR!$B$7:$D$2282,3,0)</f>
        <v>SSY068961301CB</v>
      </c>
      <c r="D77" s="1">
        <v>10</v>
      </c>
      <c r="E77" s="1">
        <v>88.706100000000006</v>
      </c>
      <c r="F77" s="2">
        <f>Tabla1[[#This Row],[CANTIDAD]]*Tabla1[[#This Row],[COSTO UNITARIO]]</f>
        <v>887.06100000000004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>
        <v>118000</v>
      </c>
      <c r="B78" s="5" t="str">
        <f>VLOOKUP(Tabla1[[#This Row],[SKU]],[1]CARGAR!$B$7:$D$2282,2,0)</f>
        <v>LAV OASIS SLIM BLANCO  EDESA</v>
      </c>
      <c r="C78" t="str">
        <f>VLOOKUP(A78,[1]CARGAR!$B$7:$D$2282,3,0)</f>
        <v>SS0050271301CE</v>
      </c>
      <c r="D78" s="1">
        <v>10</v>
      </c>
      <c r="E78" s="1">
        <v>38.409700000000001</v>
      </c>
      <c r="F78" s="2">
        <f>Tabla1[[#This Row],[CANTIDAD]]*Tabla1[[#This Row],[COSTO UNITARIO]]</f>
        <v>384.09699999999998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>
        <v>118004</v>
      </c>
      <c r="B79" s="5" t="str">
        <f>VLOOKUP(Tabla1[[#This Row],[SKU]],[1]CARGAR!$B$7:$D$2282,2,0)</f>
        <v>LAV FAENZA SLIM BLANCO C/DESAG EDESA</v>
      </c>
      <c r="C79" t="str">
        <f>VLOOKUP(A79,[1]CARGAR!$B$7:$D$2282,3,0)</f>
        <v>SSY068921301CE</v>
      </c>
      <c r="D79" s="1">
        <v>10</v>
      </c>
      <c r="E79" s="1">
        <v>44.353000000000002</v>
      </c>
      <c r="F79" s="2">
        <f>Tabla1[[#This Row],[CANTIDAD]]*Tabla1[[#This Row],[COSTO UNITARIO]]</f>
        <v>443.53000000000003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0" spans="1:7" x14ac:dyDescent="0.25">
      <c r="A80" s="1">
        <v>118389</v>
      </c>
      <c r="B80" s="1" t="s">
        <v>32</v>
      </c>
      <c r="C80" s="1" t="s">
        <v>16</v>
      </c>
      <c r="D80" s="1">
        <v>24</v>
      </c>
      <c r="E80" s="1">
        <v>17.4694</v>
      </c>
      <c r="F80" s="2">
        <f>Tabla1[[#This Row],[CANTIDAD]]*Tabla1[[#This Row],[COSTO UNITARIO]]</f>
        <v>419.26560000000001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1" spans="1:7" x14ac:dyDescent="0.25">
      <c r="A81" s="1">
        <v>118419</v>
      </c>
      <c r="B81" s="5" t="str">
        <f>VLOOKUP(Tabla1[[#This Row],[SKU]],[1]CARGAR!$B$7:$D$2282,2,0)</f>
        <v>LAV SHELBY 1LL BLANCO EDESA</v>
      </c>
      <c r="C81" t="str">
        <f>VLOOKUP(A81,[1]CARGAR!$B$7:$D$2282,3,0)</f>
        <v>CS0057101301CE</v>
      </c>
      <c r="D81" s="1">
        <v>24</v>
      </c>
      <c r="E81" s="1">
        <v>9.1221999999999994</v>
      </c>
      <c r="F81" s="2">
        <f>Tabla1[[#This Row],[CANTIDAD]]*Tabla1[[#This Row],[COSTO UNITARIO]]</f>
        <v>218.93279999999999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>
        <v>120003</v>
      </c>
      <c r="B82" s="1" t="s">
        <v>33</v>
      </c>
      <c r="C82" s="1" t="s">
        <v>34</v>
      </c>
      <c r="D82" s="1">
        <v>90</v>
      </c>
      <c r="E82" s="1">
        <v>3.4075000000000002</v>
      </c>
      <c r="F82" s="2">
        <f>Tabla1[[#This Row],[CANTIDAD]]*Tabla1[[#This Row],[COSTO UNITARIO]]</f>
        <v>306.67500000000001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3" spans="1:7" x14ac:dyDescent="0.25">
      <c r="A83" s="1">
        <v>120063</v>
      </c>
      <c r="B83" s="5" t="str">
        <f>VLOOKUP(Tabla1[[#This Row],[SKU]],[1]CARGAR!$B$7:$D$2282,2,0)</f>
        <v>REGADERA CUADRADA TOP ABS CR 20X20CR BRIGGS</v>
      </c>
      <c r="C83" t="str">
        <f>VLOOKUP(A83,[1]CARGAR!$B$7:$D$2282,3,0)</f>
        <v>SG0086563061CW</v>
      </c>
      <c r="D83" s="1">
        <v>20</v>
      </c>
      <c r="E83" s="1">
        <v>22.406199999999998</v>
      </c>
      <c r="F83" s="2">
        <f>Tabla1[[#This Row],[CANTIDAD]]*Tabla1[[#This Row],[COSTO UNITARIO]]</f>
        <v>448.12399999999997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120066</v>
      </c>
      <c r="B84" s="5" t="str">
        <f>VLOOKUP(Tabla1[[#This Row],[SKU]],[1]CARGAR!$B$7:$D$2282,2,0)</f>
        <v>LLAVE LAV SHELBY PLAST CR ABS</v>
      </c>
      <c r="C84" t="str">
        <f>VLOOKUP(A84,[1]CARGAR!$B$7:$D$2282,3,0)</f>
        <v>SG0074013061BO</v>
      </c>
      <c r="D84" s="1">
        <v>96</v>
      </c>
      <c r="E84" s="1">
        <v>4.4537000000000004</v>
      </c>
      <c r="F84" s="2">
        <f>Tabla1[[#This Row],[CANTIDAD]]*Tabla1[[#This Row],[COSTO UNITARIO]]</f>
        <v>427.55520000000001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120067</v>
      </c>
      <c r="B85" s="5" t="str">
        <f>VLOOKUP(Tabla1[[#This Row],[SKU]],[1]CARGAR!$B$7:$D$2282,2,0)</f>
        <v>LLAVE LAV CROSS SENCILLA PLAST ABS</v>
      </c>
      <c r="C85" t="str">
        <f>VLOOKUP(A85,[1]CARGAR!$B$7:$D$2282,3,0)</f>
        <v>SG0074023061BO</v>
      </c>
      <c r="D85" s="1">
        <v>96</v>
      </c>
      <c r="E85" s="1">
        <v>4.0232999999999999</v>
      </c>
      <c r="F85" s="2">
        <f>Tabla1[[#This Row],[CANTIDAD]]*Tabla1[[#This Row],[COSTO UNITARIO]]</f>
        <v>386.23680000000002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120073</v>
      </c>
      <c r="B86" s="5" t="str">
        <f>VLOOKUP(Tabla1[[#This Row],[SKU]],[1]CARGAR!$B$7:$D$2282,2,0)</f>
        <v>LLAVE SENCILLA LAV. SCARLET CR BRIGGS</v>
      </c>
      <c r="C86" t="str">
        <f>VLOOKUP(A86,[1]CARGAR!$B$7:$D$2282,3,0)</f>
        <v>SG0082183061CW</v>
      </c>
      <c r="D86" s="1">
        <v>12</v>
      </c>
      <c r="E86" s="1">
        <v>35.019500000000001</v>
      </c>
      <c r="F86" s="2">
        <f>Tabla1[[#This Row],[CANTIDAD]]*Tabla1[[#This Row],[COSTO UNITARIO]]</f>
        <v>420.23400000000004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120090</v>
      </c>
      <c r="B87" s="5" t="str">
        <f>VLOOKUP(Tabla1[[#This Row],[SKU]],[1]CARGAR!$B$7:$D$2282,2,0)</f>
        <v>MEZ DUCHA SHELBY S/REGADERA</v>
      </c>
      <c r="C87" t="str">
        <f>VLOOKUP(A87,[1]CARGAR!$B$7:$D$2282,3,0)</f>
        <v>SG0090323061CE</v>
      </c>
      <c r="D87" s="1">
        <v>12</v>
      </c>
      <c r="E87" s="1">
        <v>27.249600000000001</v>
      </c>
      <c r="F87" s="2">
        <f>Tabla1[[#This Row],[CANTIDAD]]*Tabla1[[#This Row],[COSTO UNITARIO]]</f>
        <v>326.99520000000001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120120</v>
      </c>
      <c r="B88" s="5" t="str">
        <f>VLOOKUP(Tabla1[[#This Row],[SKU]],[1]CARGAR!$B$7:$D$2282,2,0)</f>
        <v>PORTAROLLO GANCHO SCARLET CR</v>
      </c>
      <c r="C88" t="str">
        <f>VLOOKUP(A88,[1]CARGAR!$B$7:$D$2282,3,0)</f>
        <v>SC0088553061CW</v>
      </c>
      <c r="D88" s="1">
        <v>5</v>
      </c>
      <c r="E88" s="1">
        <v>10.0097</v>
      </c>
      <c r="F88" s="2">
        <f>Tabla1[[#This Row],[CANTIDAD]]*Tabla1[[#This Row],[COSTO UNITARIO]]</f>
        <v>50.048500000000004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9" spans="1:7" x14ac:dyDescent="0.25">
      <c r="A89" s="1">
        <v>120132</v>
      </c>
      <c r="B89" s="5" t="str">
        <f>VLOOKUP(Tabla1[[#This Row],[SKU]],[1]CARGAR!$B$7:$D$2282,2,0)</f>
        <v>CROMATIC BASE MONOMANDO COCINA</v>
      </c>
      <c r="C89" t="str">
        <f>VLOOKUP(A89,[1]CARGAR!$B$7:$D$2282,3,0)</f>
        <v>SG0057933061CE</v>
      </c>
      <c r="D89" s="1">
        <v>48</v>
      </c>
      <c r="E89" s="1">
        <v>33.456200000000003</v>
      </c>
      <c r="F89" s="2">
        <f>Tabla1[[#This Row],[CANTIDAD]]*Tabla1[[#This Row],[COSTO UNITARIO]]</f>
        <v>1605.8976000000002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120135</v>
      </c>
      <c r="B90" s="5" t="str">
        <f>VLOOKUP(Tabla1[[#This Row],[SKU]],[1]CARGAR!$B$7:$D$2282,2,0)</f>
        <v>PICO COCINA FLEX CROSMATIC ROJO</v>
      </c>
      <c r="C90" t="str">
        <f>VLOOKUP(A90,[1]CARGAR!$B$7:$D$2282,3,0)</f>
        <v>SG0057963061CE</v>
      </c>
      <c r="D90" s="1">
        <v>50</v>
      </c>
      <c r="E90" s="1">
        <v>20.206700000000001</v>
      </c>
      <c r="F90" s="2">
        <f>Tabla1[[#This Row],[CANTIDAD]]*Tabla1[[#This Row],[COSTO UNITARIO]]</f>
        <v>1010.335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120143</v>
      </c>
      <c r="B91" s="5" t="str">
        <f>VLOOKUP(Tabla1[[#This Row],[SKU]],[1]CARGAR!$B$7:$D$2282,2,0)</f>
        <v>MONOMANDO COCINA NEW PRINCESS</v>
      </c>
      <c r="C91" t="str">
        <f>VLOOKUP(A91,[1]CARGAR!$B$7:$D$2282,3,0)</f>
        <v>SG0075353061CE</v>
      </c>
      <c r="D91" s="1">
        <v>12</v>
      </c>
      <c r="E91" s="1">
        <v>40.572200000000002</v>
      </c>
      <c r="F91" s="2">
        <f>Tabla1[[#This Row],[CANTIDAD]]*Tabla1[[#This Row],[COSTO UNITARIO]]</f>
        <v>486.8664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120144</v>
      </c>
      <c r="B92" s="5" t="str">
        <f>VLOOKUP(Tabla1[[#This Row],[SKU]],[1]CARGAR!$B$7:$D$2282,2,0)</f>
        <v>MONOMANDO COCINA CORVUS</v>
      </c>
      <c r="C92" t="str">
        <f>VLOOKUP(A92,[1]CARGAR!$B$7:$D$2282,3,0)</f>
        <v>SG0059443061CE</v>
      </c>
      <c r="D92" s="1">
        <v>24</v>
      </c>
      <c r="E92" s="1">
        <v>34.683900000000001</v>
      </c>
      <c r="F92" s="2">
        <f>Tabla1[[#This Row],[CANTIDAD]]*Tabla1[[#This Row],[COSTO UNITARIO]]</f>
        <v>832.41360000000009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120162</v>
      </c>
      <c r="B93" s="5" t="str">
        <f>VLOOKUP(Tabla1[[#This Row],[SKU]],[1]CARGAR!$B$7:$D$2282,2,0)</f>
        <v>BARRA D/APOYO HORIZONTAL MEDIANA</v>
      </c>
      <c r="C93" t="str">
        <f>VLOOKUP(A93,[1]CARGAR!$B$7:$D$2282,3,0)</f>
        <v>SC0026593061CW</v>
      </c>
      <c r="D93" s="1">
        <v>40</v>
      </c>
      <c r="E93" s="1">
        <v>23.962299999999999</v>
      </c>
      <c r="F93" s="2">
        <f>Tabla1[[#This Row],[CANTIDAD]]*Tabla1[[#This Row],[COSTO UNITARIO]]</f>
        <v>958.49199999999996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>
        <v>120173</v>
      </c>
      <c r="B94" s="5" t="str">
        <f>VLOOKUP(Tabla1[[#This Row],[SKU]],[1]CARGAR!$B$7:$D$2282,2,0)</f>
        <v>ASIENTO FORLI EF BLANCO SLOW DOWN</v>
      </c>
      <c r="C94" t="str">
        <f>VLOOKUP(A94,[1]CARGAR!$B$7:$D$2282,3,0)</f>
        <v>SP0096891301CG</v>
      </c>
      <c r="D94" s="1">
        <v>60</v>
      </c>
      <c r="E94" s="1">
        <v>16.199400000000001</v>
      </c>
      <c r="F94" s="2">
        <f>Tabla1[[#This Row],[CANTIDAD]]*Tabla1[[#This Row],[COSTO UNITARIO]]</f>
        <v>971.96400000000006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5" spans="1:7" x14ac:dyDescent="0.25">
      <c r="A95" s="1">
        <v>120174</v>
      </c>
      <c r="B95" s="5" t="str">
        <f>VLOOKUP(Tabla1[[#This Row],[SKU]],[1]CARGAR!$B$7:$D$2282,2,0)</f>
        <v>ASIENTO FORLI EF BONE SLOW DOWN</v>
      </c>
      <c r="C95" t="str">
        <f>VLOOKUP(A95,[1]CARGAR!$B$7:$D$2282,3,0)</f>
        <v>SP0096897331CG</v>
      </c>
      <c r="D95" s="1">
        <v>30</v>
      </c>
      <c r="E95" s="1">
        <v>16.199400000000001</v>
      </c>
      <c r="F95" s="2">
        <f>Tabla1[[#This Row],[CANTIDAD]]*Tabla1[[#This Row],[COSTO UNITARIO]]</f>
        <v>485.98200000000003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6" spans="1:7" x14ac:dyDescent="0.25">
      <c r="A96" s="1">
        <v>120217</v>
      </c>
      <c r="B96" s="5" t="str">
        <f>VLOOKUP(Tabla1[[#This Row],[SKU]],[1]CARGAR!$B$7:$D$2282,2,0)</f>
        <v>MONOMANDO LAV. BAJO PORTO CR BRIGGS</v>
      </c>
      <c r="C96" t="str">
        <f>VLOOKUP(A96,[1]CARGAR!$B$7:$D$2282,3,0)</f>
        <v>SG0087523061CE</v>
      </c>
      <c r="D96" s="1">
        <v>12</v>
      </c>
      <c r="E96" s="1">
        <v>50.388500000000001</v>
      </c>
      <c r="F96" s="2">
        <f>Tabla1[[#This Row],[CANTIDAD]]*Tabla1[[#This Row],[COSTO UNITARIO]]</f>
        <v>604.66200000000003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>
        <v>120220</v>
      </c>
      <c r="B97" s="5" t="str">
        <f>VLOOKUP(Tabla1[[#This Row],[SKU]],[1]CARGAR!$B$7:$D$2282,2,0)</f>
        <v>MONOMANDO LAV. ALTO PORTO AGUA FRIA CR  BRIGGS</v>
      </c>
      <c r="C97" t="str">
        <f>VLOOKUP(A97,[1]CARGAR!$B$7:$D$2282,3,0)</f>
        <v>SG0087553061CE</v>
      </c>
      <c r="D97" s="1">
        <v>24</v>
      </c>
      <c r="E97" s="1">
        <v>49.132100000000001</v>
      </c>
      <c r="F97" s="2">
        <f>Tabla1[[#This Row],[CANTIDAD]]*Tabla1[[#This Row],[COSTO UNITARIO]]</f>
        <v>1179.1704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120221</v>
      </c>
      <c r="B98" s="5" t="str">
        <f>VLOOKUP(Tabla1[[#This Row],[SKU]],[1]CARGAR!$B$7:$D$2282,2,0)</f>
        <v>MONOMANDO LAV. BAJO AGUA FRIA PORTO CR  BRIGGS</v>
      </c>
      <c r="C98" t="str">
        <f>VLOOKUP(A98,[1]CARGAR!$B$7:$D$2282,3,0)</f>
        <v>SG0087543061CE</v>
      </c>
      <c r="D98" s="1">
        <v>24</v>
      </c>
      <c r="E98" s="1">
        <v>25.09</v>
      </c>
      <c r="F98" s="2">
        <f>Tabla1[[#This Row],[CANTIDAD]]*Tabla1[[#This Row],[COSTO UNITARIO]]</f>
        <v>602.16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120222</v>
      </c>
      <c r="B99" s="5" t="str">
        <f>VLOOKUP(Tabla1[[#This Row],[SKU]],[1]CARGAR!$B$7:$D$2282,2,0)</f>
        <v>MONOMANDO COCINA PORTO CR BRIGGS</v>
      </c>
      <c r="C99" t="str">
        <f>VLOOKUP(A99,[1]CARGAR!$B$7:$D$2282,3,0)</f>
        <v>SG0087583061CE</v>
      </c>
      <c r="D99" s="1">
        <v>12</v>
      </c>
      <c r="E99" s="1">
        <v>67.368600000000001</v>
      </c>
      <c r="F99" s="2">
        <f>Tabla1[[#This Row],[CANTIDAD]]*Tabla1[[#This Row],[COSTO UNITARIO]]</f>
        <v>808.42319999999995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120224</v>
      </c>
      <c r="B100" s="5" t="str">
        <f>VLOOKUP(Tabla1[[#This Row],[SKU]],[1]CARGAR!$B$7:$D$2282,2,0)</f>
        <v>Porto Monomando Alto Lavamanos Mezclador</v>
      </c>
      <c r="C100" t="str">
        <f>VLOOKUP(A100,[1]CARGAR!$B$7:$D$2282,3,0)</f>
        <v>SG0087533061CE</v>
      </c>
      <c r="D100" s="1">
        <v>12</v>
      </c>
      <c r="E100" s="1">
        <v>60.766500000000001</v>
      </c>
      <c r="F100" s="2">
        <f>Tabla1[[#This Row],[CANTIDAD]]*Tabla1[[#This Row],[COSTO UNITARIO]]</f>
        <v>729.19799999999998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120225</v>
      </c>
      <c r="B101" s="1" t="s">
        <v>35</v>
      </c>
      <c r="C101" s="1" t="s">
        <v>37</v>
      </c>
      <c r="D101" s="1">
        <v>12</v>
      </c>
      <c r="E101" s="1">
        <v>33.501100000000001</v>
      </c>
      <c r="F101" s="2">
        <f>Tabla1[[#This Row],[CANTIDAD]]*Tabla1[[#This Row],[COSTO UNITARIO]]</f>
        <v>402.01319999999998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120232</v>
      </c>
      <c r="B102" s="1" t="s">
        <v>36</v>
      </c>
      <c r="C102" s="1" t="s">
        <v>38</v>
      </c>
      <c r="D102" s="1">
        <v>36</v>
      </c>
      <c r="E102" s="1">
        <v>13.5276</v>
      </c>
      <c r="F102" s="2">
        <f>Tabla1[[#This Row],[CANTIDAD]]*Tabla1[[#This Row],[COSTO UNITARIO]]</f>
        <v>486.99360000000001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120233</v>
      </c>
      <c r="B103" s="1" t="s">
        <v>39</v>
      </c>
      <c r="C103" s="1" t="s">
        <v>42</v>
      </c>
      <c r="D103" s="1">
        <v>240</v>
      </c>
      <c r="E103" s="1">
        <v>9.8059999999999992</v>
      </c>
      <c r="F103" s="2">
        <f>Tabla1[[#This Row],[CANTIDAD]]*Tabla1[[#This Row],[COSTO UNITARIO]]</f>
        <v>2353.4399999999996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120242</v>
      </c>
      <c r="B104" s="1" t="s">
        <v>22</v>
      </c>
      <c r="C104" s="1" t="s">
        <v>23</v>
      </c>
      <c r="D104" s="1">
        <v>120</v>
      </c>
      <c r="E104" s="1">
        <v>13.9785</v>
      </c>
      <c r="F104" s="2">
        <f>Tabla1[[#This Row],[CANTIDAD]]*Tabla1[[#This Row],[COSTO UNITARIO]]</f>
        <v>1677.42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120247</v>
      </c>
      <c r="B105" s="1" t="s">
        <v>40</v>
      </c>
      <c r="C105" s="1" t="s">
        <v>43</v>
      </c>
      <c r="D105" s="1">
        <v>60</v>
      </c>
      <c r="E105" s="1">
        <v>10.6675</v>
      </c>
      <c r="F105" s="2">
        <f>Tabla1[[#This Row],[CANTIDAD]]*Tabla1[[#This Row],[COSTO UNITARIO]]</f>
        <v>640.05000000000007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120250</v>
      </c>
      <c r="B106" s="1" t="s">
        <v>41</v>
      </c>
      <c r="C106" s="1" t="s">
        <v>44</v>
      </c>
      <c r="D106" s="1">
        <v>120</v>
      </c>
      <c r="E106" s="1">
        <v>10.777900000000001</v>
      </c>
      <c r="F106" s="2">
        <f>Tabla1[[#This Row],[CANTIDAD]]*Tabla1[[#This Row],[COSTO UNITARIO]]</f>
        <v>1293.3480000000002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120342</v>
      </c>
      <c r="B107" s="5" t="str">
        <f>VLOOKUP(Tabla1[[#This Row],[SKU]],[1]CARGAR!$B$7:$D$2282,2,0)</f>
        <v xml:space="preserve">URINARIO BOLTON BLANCO EDESA  </v>
      </c>
      <c r="C107" t="str">
        <f>VLOOKUP(A107,[1]CARGAR!$B$7:$D$2282,3,0)</f>
        <v>CS0065921301CE</v>
      </c>
      <c r="D107" s="1">
        <v>36</v>
      </c>
      <c r="E107" s="1">
        <v>34.68</v>
      </c>
      <c r="F107" s="2">
        <f>Tabla1[[#This Row],[CANTIDAD]]*Tabla1[[#This Row],[COSTO UNITARIO]]</f>
        <v>1248.48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8" spans="1:7" x14ac:dyDescent="0.25">
      <c r="A108" s="1">
        <v>120343</v>
      </c>
      <c r="B108" s="5" t="str">
        <f>VLOOKUP(Tabla1[[#This Row],[SKU]],[1]CARGAR!$B$7:$D$2282,2,0)</f>
        <v xml:space="preserve">URINARIO BOLTON BONE EDESA </v>
      </c>
      <c r="C108" t="str">
        <f>VLOOKUP(A108,[1]CARGAR!$B$7:$D$2282,3,0)</f>
        <v>CS0065927331CE</v>
      </c>
      <c r="D108" s="1">
        <v>6</v>
      </c>
      <c r="E108" s="1">
        <v>38.14</v>
      </c>
      <c r="F108" s="2">
        <f>Tabla1[[#This Row],[CANTIDAD]]*Tabla1[[#This Row],[COSTO UNITARIO]]</f>
        <v>228.84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9" spans="1:7" x14ac:dyDescent="0.25">
      <c r="A109" s="1">
        <v>120359</v>
      </c>
      <c r="B109" s="5" t="str">
        <f>VLOOKUP(Tabla1[[#This Row],[SKU]],[1]CARGAR!$B$7:$D$2282,2,0)</f>
        <v>BARRA DE APOYO INCLINADA</v>
      </c>
      <c r="C109" t="str">
        <f>VLOOKUP(A109,[1]CARGAR!$B$7:$D$2282,3,0)</f>
        <v>SC0026613061CW</v>
      </c>
      <c r="D109" s="1">
        <v>20</v>
      </c>
      <c r="E109" s="1">
        <v>23.32</v>
      </c>
      <c r="F109" s="2">
        <f>Tabla1[[#This Row],[CANTIDAD]]*Tabla1[[#This Row],[COSTO UNITARIO]]</f>
        <v>466.4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120367</v>
      </c>
      <c r="B110" s="5" t="str">
        <f>VLOOKUP(Tabla1[[#This Row],[SKU]],[1]CARGAR!$B$7:$D$2282,2,0)</f>
        <v>BARRA DE APOYO ABATIBLE</v>
      </c>
      <c r="C110" t="str">
        <f>VLOOKUP(A110,[1]CARGAR!$B$7:$D$2282,3,0)</f>
        <v>SC0026943061CW</v>
      </c>
      <c r="D110" s="1">
        <v>16</v>
      </c>
      <c r="E110" s="1">
        <v>88.178200000000004</v>
      </c>
      <c r="F110" s="2">
        <f>Tabla1[[#This Row],[CANTIDAD]]*Tabla1[[#This Row],[COSTO UNITARIO]]</f>
        <v>1410.8512000000001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1" spans="1:7" x14ac:dyDescent="0.25">
      <c r="A111" s="1">
        <v>120626</v>
      </c>
      <c r="B111" s="5" t="str">
        <f>VLOOKUP(Tabla1[[#This Row],[SKU]],[1]CARGAR!$B$7:$D$2282,2,0)</f>
        <v>URINARIO CURVE HEU BLANCO SPUD METALICO</v>
      </c>
      <c r="C111" t="str">
        <f>VLOOKUP(A111,[1]CARGAR!$B$7:$D$2282,3,0)</f>
        <v>CS0077681301CB</v>
      </c>
      <c r="D111" s="1">
        <v>10</v>
      </c>
      <c r="E111" s="1">
        <v>54.578299999999999</v>
      </c>
      <c r="F111" s="2">
        <f>Tabla1[[#This Row],[CANTIDAD]]*Tabla1[[#This Row],[COSTO UNITARIO]]</f>
        <v>545.78300000000002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2" spans="1:7" x14ac:dyDescent="0.25">
      <c r="A112" s="1">
        <v>120820</v>
      </c>
      <c r="B112" s="5" t="str">
        <f>VLOOKUP(Tabla1[[#This Row],[SKU]],[1]CARGAR!$B$7:$D$2282,2,0)</f>
        <v>DUCHA D/MANO BELA EDESA</v>
      </c>
      <c r="C112" t="str">
        <f>VLOOKUP(A112,[1]CARGAR!$B$7:$D$2282,3,0)</f>
        <v>SG0087123061CW</v>
      </c>
      <c r="D112" s="1">
        <v>12</v>
      </c>
      <c r="E112" s="1">
        <v>34.043900000000001</v>
      </c>
      <c r="F112" s="2">
        <f>Tabla1[[#This Row],[CANTIDAD]]*Tabla1[[#This Row],[COSTO UNITARIO]]</f>
        <v>408.52679999999998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121000</v>
      </c>
      <c r="B113" s="5" t="str">
        <f>VLOOKUP(Tabla1[[#This Row],[SKU]],[1]CARGAR!$B$7:$D$2282,2,0)</f>
        <v>MONOMANDO LAV ECONOM SHELBY</v>
      </c>
      <c r="C113" t="str">
        <f>VLOOKUP(A113,[1]CARGAR!$B$7:$D$2282,3,0)</f>
        <v>SG0082123061CE</v>
      </c>
      <c r="D113" s="1">
        <v>24</v>
      </c>
      <c r="E113" s="1">
        <v>29.158799999999999</v>
      </c>
      <c r="F113" s="2">
        <f>Tabla1[[#This Row],[CANTIDAD]]*Tabla1[[#This Row],[COSTO UNITARIO]]</f>
        <v>699.81119999999999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121436</v>
      </c>
      <c r="B114" s="5" t="str">
        <f>VLOOKUP(Tabla1[[#This Row],[SKU]],[1]CARGAR!$B$7:$D$2282,2,0)</f>
        <v>MONOMANDO NIZA P/DUCHA S/REGADERA</v>
      </c>
      <c r="C114" t="str">
        <f>VLOOKUP(A114,[1]CARGAR!$B$7:$D$2282,3,0)</f>
        <v>SG0079103061CW</v>
      </c>
      <c r="D114" s="1">
        <v>12</v>
      </c>
      <c r="E114" s="1">
        <v>40.153100000000002</v>
      </c>
      <c r="F114" s="2">
        <f>Tabla1[[#This Row],[CANTIDAD]]*Tabla1[[#This Row],[COSTO UNITARIO]]</f>
        <v>481.83720000000005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121657</v>
      </c>
      <c r="B115" s="5" t="str">
        <f>VLOOKUP(Tabla1[[#This Row],[SKU]],[1]CARGAR!$B$7:$D$2282,2,0)</f>
        <v>KIT AIREADOR COCINA</v>
      </c>
      <c r="C115" t="str">
        <f>VLOOKUP(A115,[1]CARGAR!$B$7:$D$2282,3,0)</f>
        <v>SG0059383061BO</v>
      </c>
      <c r="D115" s="1">
        <v>24</v>
      </c>
      <c r="E115" s="1">
        <v>1.4108000000000001</v>
      </c>
      <c r="F115" s="2">
        <f>Tabla1[[#This Row],[CANTIDAD]]*Tabla1[[#This Row],[COSTO UNITARIO]]</f>
        <v>33.859200000000001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121681</v>
      </c>
      <c r="B116" s="5" t="str">
        <f>VLOOKUP(Tabla1[[#This Row],[SKU]],[1]CARGAR!$B$7:$D$2282,2,0)</f>
        <v>MAGUERA DUCHA TELEFONO 1.5 M</v>
      </c>
      <c r="C116" t="str">
        <f>VLOOKUP(A116,[1]CARGAR!$B$7:$D$2282,3,0)</f>
        <v>SG0049550001BO</v>
      </c>
      <c r="D116" s="1">
        <v>120</v>
      </c>
      <c r="E116" s="1">
        <v>5.2115</v>
      </c>
      <c r="F116" s="2">
        <f>Tabla1[[#This Row],[CANTIDAD]]*Tabla1[[#This Row],[COSTO UNITARIO]]</f>
        <v>625.38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121799</v>
      </c>
      <c r="B117" s="5" t="str">
        <f>VLOOKUP(Tabla1[[#This Row],[SKU]],[1]CARGAR!$B$7:$D$2282,2,0)</f>
        <v xml:space="preserve">KIT PICO LLAVE DE COCINA ECO GRANDE </v>
      </c>
      <c r="C117" t="str">
        <f>VLOOKUP(A117,[1]CARGAR!$B$7:$D$2282,3,0)</f>
        <v>SG0039793061CW</v>
      </c>
      <c r="D117" s="1">
        <v>12</v>
      </c>
      <c r="E117" s="1">
        <v>5.4192</v>
      </c>
      <c r="F117" s="2">
        <f>Tabla1[[#This Row],[CANTIDAD]]*Tabla1[[#This Row],[COSTO UNITARIO]]</f>
        <v>65.0304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121908</v>
      </c>
      <c r="B118" s="5" t="str">
        <f>VLOOKUP(Tabla1[[#This Row],[SKU]],[1]CARGAR!$B$7:$D$2282,2,0)</f>
        <v>KIT TUERCA ACOPLE-AJUSTE LLAVE SENCILLA</v>
      </c>
      <c r="C118" t="str">
        <f>VLOOKUP(A118,[1]CARGAR!$B$7:$D$2282,3,0)</f>
        <v>SG0058620001BO</v>
      </c>
      <c r="D118" s="1">
        <v>12</v>
      </c>
      <c r="E118" s="1">
        <v>0.33889999999999998</v>
      </c>
      <c r="F118" s="2">
        <f>Tabla1[[#This Row],[CANTIDAD]]*Tabla1[[#This Row],[COSTO UNITARIO]]</f>
        <v>4.0667999999999997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122491</v>
      </c>
      <c r="B119" s="5" t="str">
        <f>VLOOKUP(Tabla1[[#This Row],[SKU]],[1]CARGAR!$B$7:$D$2282,2,0)</f>
        <v>LLAVE D/PARED P/COCINA SHELBY</v>
      </c>
      <c r="C119" t="str">
        <f>VLOOKUP(A119,[1]CARGAR!$B$7:$D$2282,3,0)</f>
        <v>SG0056603061BO</v>
      </c>
      <c r="D119" s="1">
        <v>24</v>
      </c>
      <c r="E119" s="1">
        <v>21.264600000000002</v>
      </c>
      <c r="F119" s="2">
        <f>Tabla1[[#This Row],[CANTIDAD]]*Tabla1[[#This Row],[COSTO UNITARIO]]</f>
        <v>510.35040000000004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122548</v>
      </c>
      <c r="B120" s="5" t="str">
        <f>VLOOKUP(Tabla1[[#This Row],[SKU]],[1]CARGAR!$B$7:$D$2282,2,0)</f>
        <v>LLAVE SENCILLA CORVUS CR</v>
      </c>
      <c r="C120" t="str">
        <f>VLOOKUP(A120,[1]CARGAR!$B$7:$D$2282,3,0)</f>
        <v>SG0059043061BO</v>
      </c>
      <c r="D120" s="1">
        <v>48</v>
      </c>
      <c r="E120" s="1">
        <v>12.190200000000001</v>
      </c>
      <c r="F120" s="2">
        <f>Tabla1[[#This Row],[CANTIDAD]]*Tabla1[[#This Row],[COSTO UNITARIO]]</f>
        <v>585.12959999999998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122556</v>
      </c>
      <c r="B121" s="5" t="str">
        <f>VLOOKUP(Tabla1[[#This Row],[SKU]],[1]CARGAR!$B$7:$D$2282,2,0)</f>
        <v>LLAVE PARED P/COCINA CORVUS CR</v>
      </c>
      <c r="C121" t="str">
        <f>VLOOKUP(A121,[1]CARGAR!$B$7:$D$2282,3,0)</f>
        <v>SG0059133061BO</v>
      </c>
      <c r="D121" s="1">
        <v>24</v>
      </c>
      <c r="E121" s="1">
        <v>22.61</v>
      </c>
      <c r="F121" s="2">
        <f>Tabla1[[#This Row],[CANTIDAD]]*Tabla1[[#This Row],[COSTO UNITARIO]]</f>
        <v>542.64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123250</v>
      </c>
      <c r="B122" s="5" t="str">
        <f>VLOOKUP(Tabla1[[#This Row],[SKU]],[1]CARGAR!$B$7:$D$2282,2,0)</f>
        <v>MEZ LAV 4" SHELBY   CROMO</v>
      </c>
      <c r="C122" t="str">
        <f>VLOOKUP(A122,[1]CARGAR!$B$7:$D$2282,3,0)</f>
        <v>SG0090113061BO</v>
      </c>
      <c r="D122" s="1">
        <v>60</v>
      </c>
      <c r="E122" s="1">
        <v>24.26</v>
      </c>
      <c r="F122" s="2">
        <f>Tabla1[[#This Row],[CANTIDAD]]*Tabla1[[#This Row],[COSTO UNITARIO]]</f>
        <v>1455.6000000000001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123714</v>
      </c>
      <c r="B123" s="5" t="str">
        <f>VLOOKUP(Tabla1[[#This Row],[SKU]],[1]CARGAR!$B$7:$D$2282,2,0)</f>
        <v>LLAVE ANGULAR BRIGGS WC 16"C/MANGUERA</v>
      </c>
      <c r="C123" t="str">
        <f>VLOOKUP(A123,[1]CARGAR!$B$7:$D$2282,3,0)</f>
        <v>SC0018243061BL</v>
      </c>
      <c r="D123" s="1">
        <v>120</v>
      </c>
      <c r="E123" s="1">
        <v>6.8840000000000003</v>
      </c>
      <c r="F123" s="2">
        <f>Tabla1[[#This Row],[CANTIDAD]]*Tabla1[[#This Row],[COSTO UNITARIO]]</f>
        <v>826.08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124397</v>
      </c>
      <c r="B124" s="5" t="str">
        <f>VLOOKUP(Tabla1[[#This Row],[SKU]],[1]CARGAR!$B$7:$D$2282,2,0)</f>
        <v>MONOMNADO CIRA DUCHA D/BARRA</v>
      </c>
      <c r="C124" t="str">
        <f>VLOOKUP(A124,[1]CARGAR!$B$7:$D$2282,3,0)</f>
        <v>SG0080783061CW</v>
      </c>
      <c r="D124" s="1">
        <v>24</v>
      </c>
      <c r="E124" s="1">
        <v>183.64519999999999</v>
      </c>
      <c r="F124" s="2">
        <f>Tabla1[[#This Row],[CANTIDAD]]*Tabla1[[#This Row],[COSTO UNITARIO]]</f>
        <v>4407.4848000000002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124575</v>
      </c>
      <c r="B125" s="5" t="str">
        <f>VLOOKUP(Tabla1[[#This Row],[SKU]],[1]CARGAR!$B$7:$D$2282,2,0)</f>
        <v>REGADERA D/MANO MEDIUM ABS CR 18X19CM   BRIGGS</v>
      </c>
      <c r="C125" t="str">
        <f>VLOOKUP(A125,[1]CARGAR!$B$7:$D$2282,3,0)</f>
        <v>SG0075273061CW</v>
      </c>
      <c r="D125" s="1">
        <v>12</v>
      </c>
      <c r="E125" s="1">
        <v>6.8067000000000002</v>
      </c>
      <c r="F125" s="2">
        <f>Tabla1[[#This Row],[CANTIDAD]]*Tabla1[[#This Row],[COSTO UNITARIO]]</f>
        <v>81.680400000000006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125032</v>
      </c>
      <c r="B126" s="5" t="str">
        <f>VLOOKUP(Tabla1[[#This Row],[SKU]],[1]CARGAR!$B$7:$D$2282,2,0)</f>
        <v>SIFON FLEXIBLE PLASTICO EDESA</v>
      </c>
      <c r="C126" t="str">
        <f>VLOOKUP(A126,[1]CARGAR!$B$7:$D$2282,3,0)</f>
        <v>SC0028080001BO</v>
      </c>
      <c r="D126" s="1">
        <v>200</v>
      </c>
      <c r="E126" s="1">
        <v>1.9458</v>
      </c>
      <c r="F126" s="2">
        <f>Tabla1[[#This Row],[CANTIDAD]]*Tabla1[[#This Row],[COSTO UNITARIO]]</f>
        <v>389.15999999999997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7" spans="1:7" x14ac:dyDescent="0.25">
      <c r="A127" s="1">
        <v>126535</v>
      </c>
      <c r="B127" s="5" t="str">
        <f>VLOOKUP(Tabla1[[#This Row],[SKU]],[1]CARGAR!$B$7:$D$2282,2,0)</f>
        <v>ALARGUE DE DESAGUE 1 1/2" BL</v>
      </c>
      <c r="C127" t="str">
        <f>VLOOKUP(A127,[1]CARGAR!$B$7:$D$2282,3,0)</f>
        <v>SCD035140001BO</v>
      </c>
      <c r="D127" s="1">
        <v>60</v>
      </c>
      <c r="E127" s="1">
        <v>0.86240000000000006</v>
      </c>
      <c r="F127" s="2">
        <f>Tabla1[[#This Row],[CANTIDAD]]*Tabla1[[#This Row],[COSTO UNITARIO]]</f>
        <v>51.744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8" spans="1:7" x14ac:dyDescent="0.25">
      <c r="A128" s="1">
        <v>126691</v>
      </c>
      <c r="B128" s="5" t="str">
        <f>VLOOKUP(Tabla1[[#This Row],[SKU]],[1]CARGAR!$B$7:$D$2282,2,0)</f>
        <v>ALARGUE DE DESAGUE 1 1/4" BL</v>
      </c>
      <c r="C128" t="str">
        <f>VLOOKUP(A128,[1]CARGAR!$B$7:$D$2282,3,0)</f>
        <v>SCD035150001BO</v>
      </c>
      <c r="D128" s="1">
        <v>72</v>
      </c>
      <c r="E128" s="1">
        <v>0.81010000000000004</v>
      </c>
      <c r="F128" s="2">
        <f>Tabla1[[#This Row],[CANTIDAD]]*Tabla1[[#This Row],[COSTO UNITARIO]]</f>
        <v>58.327200000000005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9" spans="1:7" x14ac:dyDescent="0.25">
      <c r="A129" s="1">
        <v>127361</v>
      </c>
      <c r="B129" s="5" t="str">
        <f>VLOOKUP(Tabla1[[#This Row],[SKU]],[1]CARGAR!$B$7:$D$2282,2,0)</f>
        <v>CAMPANOLA NEW PRINCESS</v>
      </c>
      <c r="C129" t="str">
        <f>VLOOKUP(A129,[1]CARGAR!$B$7:$D$2282,3,0)</f>
        <v>SG0075153061BO</v>
      </c>
      <c r="D129" s="1">
        <v>20</v>
      </c>
      <c r="E129" s="1">
        <v>2.2349999999999999</v>
      </c>
      <c r="F129" s="2">
        <f>Tabla1[[#This Row],[CANTIDAD]]*Tabla1[[#This Row],[COSTO UNITARIO]]</f>
        <v>44.699999999999996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129004</v>
      </c>
      <c r="B130" s="5" t="str">
        <f>VLOOKUP(Tabla1[[#This Row],[SKU]],[1]CARGAR!$B$7:$D$2282,2,0)</f>
        <v>FLAPPER C/CADENA METALICA</v>
      </c>
      <c r="C130" t="str">
        <f>VLOOKUP(A130,[1]CARGAR!$B$7:$D$2282,3,0)</f>
        <v>SP0037900001BO</v>
      </c>
      <c r="D130" s="1">
        <v>100</v>
      </c>
      <c r="E130" s="1">
        <v>0.97289999999999999</v>
      </c>
      <c r="F130" s="2">
        <f>Tabla1[[#This Row],[CANTIDAD]]*Tabla1[[#This Row],[COSTO UNITARIO]]</f>
        <v>97.289999999999992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1" spans="1:7" x14ac:dyDescent="0.25">
      <c r="A131" s="1">
        <v>129232</v>
      </c>
      <c r="B131" s="5" t="str">
        <f>VLOOKUP(Tabla1[[#This Row],[SKU]],[1]CARGAR!$B$7:$D$2282,2,0)</f>
        <v>MEZ D/COCINA 8" CR SHELBY</v>
      </c>
      <c r="C131" t="str">
        <f>VLOOKUP(A131,[1]CARGAR!$B$7:$D$2282,3,0)</f>
        <v>SG0055233061BO</v>
      </c>
      <c r="D131" s="1">
        <v>24</v>
      </c>
      <c r="E131" s="1">
        <v>27.965900000000001</v>
      </c>
      <c r="F131" s="2">
        <f>Tabla1[[#This Row],[CANTIDAD]]*Tabla1[[#This Row],[COSTO UNITARIO]]</f>
        <v>671.1816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129879</v>
      </c>
      <c r="B132" s="1" t="s">
        <v>45</v>
      </c>
      <c r="C132" s="1" t="s">
        <v>46</v>
      </c>
      <c r="D132" s="1">
        <v>30</v>
      </c>
      <c r="E132" s="1">
        <v>40.159999999999997</v>
      </c>
      <c r="F132" s="2">
        <f>Tabla1[[#This Row],[CANTIDAD]]*Tabla1[[#This Row],[COSTO UNITARIO]]</f>
        <v>1204.8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3" spans="1:7" x14ac:dyDescent="0.25">
      <c r="A133" s="1">
        <v>130091</v>
      </c>
      <c r="B133" s="5" t="str">
        <f>VLOOKUP(Tabla1[[#This Row],[SKU]],[1]CARGAR!$B$7:$D$2282,2,0)</f>
        <v>DESAGUE ABS CR ROS 1 1/4 SIFON FLEX</v>
      </c>
      <c r="C133" t="str">
        <f>VLOOKUP(A133,[1]CARGAR!$B$7:$D$2282,3,0)</f>
        <v>CC0029213061BO</v>
      </c>
      <c r="D133" s="1">
        <v>144</v>
      </c>
      <c r="E133" s="1">
        <v>3.6960999999999999</v>
      </c>
      <c r="F133" s="2">
        <f>Tabla1[[#This Row],[CANTIDAD]]*Tabla1[[#This Row],[COSTO UNITARIO]]</f>
        <v>532.23839999999996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4" spans="1:7" x14ac:dyDescent="0.25">
      <c r="A134" s="1">
        <v>130435</v>
      </c>
      <c r="B134" s="5" t="str">
        <f>VLOOKUP(Tabla1[[#This Row],[SKU]],[1]CARGAR!$B$7:$D$2282,2,0)</f>
        <v>LLAVE SENCILLA SHELBY  EDESA</v>
      </c>
      <c r="C134" t="str">
        <f>VLOOKUP(A134,[1]CARGAR!$B$7:$D$2282,3,0)</f>
        <v>SG0090023061BO</v>
      </c>
      <c r="D134" s="1">
        <v>48</v>
      </c>
      <c r="E134" s="1">
        <v>11.0223</v>
      </c>
      <c r="F134" s="2">
        <f>Tabla1[[#This Row],[CANTIDAD]]*Tabla1[[#This Row],[COSTO UNITARIO]]</f>
        <v>529.07039999999995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133702</v>
      </c>
      <c r="B135" s="1" t="s">
        <v>17</v>
      </c>
      <c r="C135" s="1" t="s">
        <v>18</v>
      </c>
      <c r="D135" s="1">
        <v>100</v>
      </c>
      <c r="E135" s="1">
        <v>5.76</v>
      </c>
      <c r="F135" s="2">
        <f>Tabla1[[#This Row],[CANTIDAD]]*Tabla1[[#This Row],[COSTO UNITARIO]]</f>
        <v>576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6" spans="1:7" x14ac:dyDescent="0.25">
      <c r="A136" s="1">
        <v>133705</v>
      </c>
      <c r="B136" s="1" t="s">
        <v>47</v>
      </c>
      <c r="C136" s="1" t="s">
        <v>48</v>
      </c>
      <c r="D136" s="1">
        <v>200</v>
      </c>
      <c r="E136" s="1">
        <v>9.6199999999999992</v>
      </c>
      <c r="F136" s="2">
        <f>Tabla1[[#This Row],[CANTIDAD]]*Tabla1[[#This Row],[COSTO UNITARIO]]</f>
        <v>1923.9999999999998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133737</v>
      </c>
      <c r="B137" s="5" t="str">
        <f>VLOOKUP(Tabla1[[#This Row],[SKU]],[1]CARGAR!$B$7:$D$2282,2,0)</f>
        <v>DESAGUE 1 1/4 TINA BOTON PUSH PP BLANCO EDESA</v>
      </c>
      <c r="C137" t="str">
        <f>VLOOKUP(A137,[1]CARGAR!$B$7:$D$2282,3,0)</f>
        <v>SC0016970001CW</v>
      </c>
      <c r="D137" s="1">
        <v>36</v>
      </c>
      <c r="E137" s="1">
        <v>4.4222999999999999</v>
      </c>
      <c r="F137" s="2">
        <f>Tabla1[[#This Row],[CANTIDAD]]*Tabla1[[#This Row],[COSTO UNITARIO]]</f>
        <v>159.2028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>
        <v>133965</v>
      </c>
      <c r="B138" s="5" t="str">
        <f>VLOOKUP(Tabla1[[#This Row],[SKU]],[1]CARGAR!$B$7:$D$2282,2,0)</f>
        <v>DESAGUE DE 1 1/4" PP CON REJILLA</v>
      </c>
      <c r="C138" t="str">
        <f>VLOOKUP(A138,[1]CARGAR!$B$7:$D$2282,3,0)</f>
        <v>SC0040220001BO</v>
      </c>
      <c r="D138" s="1">
        <v>30</v>
      </c>
      <c r="E138" s="1">
        <v>2.3285</v>
      </c>
      <c r="F138" s="2">
        <f>Tabla1[[#This Row],[CANTIDAD]]*Tabla1[[#This Row],[COSTO UNITARIO]]</f>
        <v>69.855000000000004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>
        <v>134571</v>
      </c>
      <c r="B139" s="5" t="str">
        <f>VLOOKUP(Tabla1[[#This Row],[SKU]],[1]CARGAR!$B$7:$D$2282,2,0)</f>
        <v>DESAGUE 1 1/4" PP REJILLA BL S/REBOSADERO </v>
      </c>
      <c r="C139" t="str">
        <f>VLOOKUP(A139,[1]CARGAR!$B$7:$D$2282,3,0)</f>
        <v>SC0015906001BO</v>
      </c>
      <c r="D139" s="1">
        <v>30</v>
      </c>
      <c r="E139" s="1">
        <v>2.59</v>
      </c>
      <c r="F139" s="2">
        <f>Tabla1[[#This Row],[CANTIDAD]]*Tabla1[[#This Row],[COSTO UNITARIO]]</f>
        <v>77.699999999999989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0" spans="1:7" x14ac:dyDescent="0.25">
      <c r="A140" s="1">
        <v>134601</v>
      </c>
      <c r="B140" s="5" t="str">
        <f>VLOOKUP(Tabla1[[#This Row],[SKU]],[1]CARGAR!$B$7:$D$2282,2,0)</f>
        <v>ACOPLE SIFON 1 1/4" PP EDESA</v>
      </c>
      <c r="C140" t="str">
        <f>VLOOKUP(A140,[1]CARGAR!$B$7:$D$2282,3,0)</f>
        <v>SC0040210001BO</v>
      </c>
      <c r="D140" s="1">
        <v>12</v>
      </c>
      <c r="E140" s="1">
        <v>0.89080000000000004</v>
      </c>
      <c r="F140" s="2">
        <f>Tabla1[[#This Row],[CANTIDAD]]*Tabla1[[#This Row],[COSTO UNITARIO]]</f>
        <v>10.6896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>
        <v>134717</v>
      </c>
      <c r="B141" s="5" t="str">
        <f>VLOOKUP(Tabla1[[#This Row],[SKU]],[1]CARGAR!$B$7:$D$2282,2,0)</f>
        <v>SIFON DOBLE FLEX BL 1 1/2" EDESA</v>
      </c>
      <c r="C141" t="str">
        <f>VLOOKUP(A141,[1]CARGAR!$B$7:$D$2282,3,0)</f>
        <v>SC0028270001BO</v>
      </c>
      <c r="D141" s="1">
        <v>96</v>
      </c>
      <c r="E141" s="1">
        <v>4.6642999999999999</v>
      </c>
      <c r="F141" s="2">
        <f>Tabla1[[#This Row],[CANTIDAD]]*Tabla1[[#This Row],[COSTO UNITARIO]]</f>
        <v>447.77279999999996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2" spans="1:7" x14ac:dyDescent="0.25">
      <c r="A142" s="1">
        <v>134902</v>
      </c>
      <c r="B142" s="5" t="str">
        <f>VLOOKUP(Tabla1[[#This Row],[SKU]],[1]CARGAR!$B$7:$D$2282,2,0)</f>
        <v>MANGUERA 16" INODORO 1/2 A 7/8</v>
      </c>
      <c r="C142" t="str">
        <f>VLOOKUP(A142,[1]CARGAR!$B$7:$D$2282,3,0)</f>
        <v>SC001658000100</v>
      </c>
      <c r="D142" s="1">
        <v>192</v>
      </c>
      <c r="E142" s="1">
        <v>2.3940000000000001</v>
      </c>
      <c r="F142" s="2">
        <f>Tabla1[[#This Row],[CANTIDAD]]*Tabla1[[#This Row],[COSTO UNITARIO]]</f>
        <v>459.64800000000002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>
        <v>134910</v>
      </c>
      <c r="B143" s="5" t="str">
        <f>VLOOKUP(Tabla1[[#This Row],[SKU]],[1]CARGAR!$B$7:$D$2282,2,0)</f>
        <v>MANG 12" LAVAMANOS 1/2 X 1/2</v>
      </c>
      <c r="C143" t="str">
        <f>VLOOKUP(A143,[1]CARGAR!$B$7:$D$2282,3,0)</f>
        <v>SC001659000100</v>
      </c>
      <c r="D143" s="1">
        <v>336</v>
      </c>
      <c r="E143" s="1">
        <v>2.5375999999999999</v>
      </c>
      <c r="F143" s="2">
        <f>Tabla1[[#This Row],[CANTIDAD]]*Tabla1[[#This Row],[COSTO UNITARIO]]</f>
        <v>852.6336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>
        <v>135127</v>
      </c>
      <c r="B144" s="5" t="str">
        <f>VLOOKUP(Tabla1[[#This Row],[SKU]],[1]CARGAR!$B$7:$D$2282,2,0)</f>
        <v>LLAVE ANGULAR 1/2 X 1/2 BRIGGS</v>
      </c>
      <c r="C144" t="str">
        <f>VLOOKUP(A144,[1]CARGAR!$B$7:$D$2282,3,0)</f>
        <v>SC0018233061BL</v>
      </c>
      <c r="D144" s="1">
        <v>200</v>
      </c>
      <c r="E144" s="1">
        <v>5.5114999999999998</v>
      </c>
      <c r="F144" s="2">
        <f>Tabla1[[#This Row],[CANTIDAD]]*Tabla1[[#This Row],[COSTO UNITARIO]]</f>
        <v>1102.3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5" spans="1:7" x14ac:dyDescent="0.25">
      <c r="A145" s="1">
        <v>136670</v>
      </c>
      <c r="B145" s="5" t="str">
        <f>VLOOKUP(Tabla1[[#This Row],[SKU]],[1]CARGAR!$B$7:$D$2282,2,0)</f>
        <v>DESAGUE 1 1/4 PUSH BUTT S/REBOZADERO CR</v>
      </c>
      <c r="C145" t="str">
        <f>VLOOKUP(A145,[1]CARGAR!$B$7:$D$2282,3,0)</f>
        <v>SCD035123061CW</v>
      </c>
      <c r="D145" s="1">
        <v>30</v>
      </c>
      <c r="E145" s="1">
        <v>11.321</v>
      </c>
      <c r="F145" s="2">
        <f>Tabla1[[#This Row],[CANTIDAD]]*Tabla1[[#This Row],[COSTO UNITARIO]]</f>
        <v>339.63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>
        <v>137022</v>
      </c>
      <c r="B146" s="5" t="str">
        <f>VLOOKUP(Tabla1[[#This Row],[SKU]],[1]CARGAR!$B$7:$D$2282,2,0)</f>
        <v>CONJUNTO TORNILLO TZ/TQ SERVIEDESA</v>
      </c>
      <c r="C146" t="str">
        <f>VLOOKUP(A146,[1]CARGAR!$B$7:$D$2282,3,0)</f>
        <v>SP0051080001BO</v>
      </c>
      <c r="D146" s="1">
        <v>200</v>
      </c>
      <c r="E146" s="1">
        <v>0.37240000000000001</v>
      </c>
      <c r="F146" s="2">
        <f>Tabla1[[#This Row],[CANTIDAD]]*Tabla1[[#This Row],[COSTO UNITARIO]]</f>
        <v>74.48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>
        <v>137111</v>
      </c>
      <c r="B147" s="5" t="str">
        <f>VLOOKUP(Tabla1[[#This Row],[SKU]],[1]CARGAR!$B$7:$D$2282,2,0)</f>
        <v>BISAGRA BLANCA A/MONTECRISTO</v>
      </c>
      <c r="C147" t="str">
        <f>VLOOKUP(A147,[1]CARGAR!$B$7:$D$2282,3,0)</f>
        <v>SP0051831301BO</v>
      </c>
      <c r="D147" s="1">
        <v>250</v>
      </c>
      <c r="E147" s="1">
        <v>0.60760000000000003</v>
      </c>
      <c r="F147" s="2">
        <f>Tabla1[[#This Row],[CANTIDAD]]*Tabla1[[#This Row],[COSTO UNITARIO]]</f>
        <v>151.9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8" spans="1:7" x14ac:dyDescent="0.25">
      <c r="A148" s="1">
        <v>137162</v>
      </c>
      <c r="B148" s="5" t="str">
        <f>VLOOKUP(Tabla1[[#This Row],[SKU]],[1]CARGAR!$B$7:$D$2282,2,0)</f>
        <v>PORTA ROLLO  SERVIEDESA 20010</v>
      </c>
      <c r="C148" t="str">
        <f>VLOOKUP(A148,[1]CARGAR!$B$7:$D$2282,3,0)</f>
        <v>SC0051090001BO</v>
      </c>
      <c r="D148" s="1">
        <v>150</v>
      </c>
      <c r="E148" s="1">
        <v>0.48020000000000002</v>
      </c>
      <c r="F148" s="2">
        <f>Tabla1[[#This Row],[CANTIDAD]]*Tabla1[[#This Row],[COSTO UNITARIO]]</f>
        <v>72.03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137316</v>
      </c>
      <c r="B149" s="5" t="str">
        <f>VLOOKUP(Tabla1[[#This Row],[SKU]],[1]CARGAR!$B$7:$D$2282,2,0)</f>
        <v>BISAGRA VERDE MONTECRITO EDESA</v>
      </c>
      <c r="C149" t="str">
        <f>VLOOKUP(A149,[1]CARGAR!$B$7:$D$2282,3,0)</f>
        <v>SP0051830541BO</v>
      </c>
      <c r="D149" s="1">
        <v>250</v>
      </c>
      <c r="E149" s="1">
        <v>0.60760000000000003</v>
      </c>
      <c r="F149" s="2">
        <f>Tabla1[[#This Row],[CANTIDAD]]*Tabla1[[#This Row],[COSTO UNITARIO]]</f>
        <v>151.9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0" spans="1:7" x14ac:dyDescent="0.25">
      <c r="A150" s="1">
        <v>137332</v>
      </c>
      <c r="B150" s="5" t="str">
        <f>VLOOKUP(Tabla1[[#This Row],[SKU]],[1]CARGAR!$B$7:$D$2282,2,0)</f>
        <v>FLAPPER (SAPO) C/CADENA EDESA</v>
      </c>
      <c r="C150" t="str">
        <f>VLOOKUP(A150,[1]CARGAR!$B$7:$D$2282,3,0)</f>
        <v>SP0051450001BO</v>
      </c>
      <c r="D150" s="1">
        <v>2000</v>
      </c>
      <c r="E150" s="1">
        <v>0.62839999999999996</v>
      </c>
      <c r="F150" s="2">
        <f>Tabla1[[#This Row],[CANTIDAD]]*Tabla1[[#This Row],[COSTO UNITARIO]]</f>
        <v>1256.8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1" spans="1:7" x14ac:dyDescent="0.25">
      <c r="A151" s="1">
        <v>137375</v>
      </c>
      <c r="B151" s="5" t="str">
        <f>VLOOKUP(Tabla1[[#This Row],[SKU]],[1]CARGAR!$B$7:$D$2282,2,0)</f>
        <v>VALVULA ADMISION UNIVERSAL SERVIEDES</v>
      </c>
      <c r="C151" t="str">
        <f>VLOOKUP(A151,[1]CARGAR!$B$7:$D$2282,3,0)</f>
        <v>SP0051460001BO</v>
      </c>
      <c r="D151" s="1">
        <v>100</v>
      </c>
      <c r="E151" s="1">
        <v>3.2399</v>
      </c>
      <c r="F151" s="2">
        <f>Tabla1[[#This Row],[CANTIDAD]]*Tabla1[[#This Row],[COSTO UNITARIO]]</f>
        <v>323.99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2" spans="1:7" x14ac:dyDescent="0.25">
      <c r="A152" s="1">
        <v>137472</v>
      </c>
      <c r="B152" s="5" t="str">
        <f>VLOOKUP(Tabla1[[#This Row],[SKU]],[1]CARGAR!$B$7:$D$2282,2,0)</f>
        <v>JGO HERRAJE UNIVERSAL EDESA</v>
      </c>
      <c r="C152" t="str">
        <f>VLOOKUP(A152,[1]CARGAR!$B$7:$D$2282,3,0)</f>
        <v>SP0051970001BO</v>
      </c>
      <c r="D152" s="1">
        <v>150</v>
      </c>
      <c r="E152" s="1">
        <v>5.0441000000000003</v>
      </c>
      <c r="F152" s="2">
        <f>Tabla1[[#This Row],[CANTIDAD]]*Tabla1[[#This Row],[COSTO UNITARIO]]</f>
        <v>756.61500000000001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3" spans="1:7" x14ac:dyDescent="0.25">
      <c r="A153" s="1">
        <v>137473</v>
      </c>
      <c r="B153" s="5" t="str">
        <f>VLOOKUP(Tabla1[[#This Row],[SKU]],[1]CARGAR!$B$7:$D$2282,2,0)</f>
        <v>HERRAJE UNIVERSAL VALVULA ADMISION PILOTADA ED</v>
      </c>
      <c r="C153" t="str">
        <f>VLOOKUP(A153,[1]CARGAR!$B$7:$D$2282,3,0)</f>
        <v>SP0062350001BO</v>
      </c>
      <c r="D153" s="1">
        <v>150</v>
      </c>
      <c r="E153" s="1">
        <v>5.8653000000000004</v>
      </c>
      <c r="F153" s="2">
        <f>Tabla1[[#This Row],[CANTIDAD]]*Tabla1[[#This Row],[COSTO UNITARIO]]</f>
        <v>879.79500000000007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4" spans="1:7" x14ac:dyDescent="0.25">
      <c r="A154" s="1">
        <v>137539</v>
      </c>
      <c r="B154" s="5" t="str">
        <f>VLOOKUP(Tabla1[[#This Row],[SKU]],[1]CARGAR!$B$7:$D$2282,2,0)</f>
        <v>UNIETA PLAST LAV</v>
      </c>
      <c r="C154" t="str">
        <f>VLOOKUP(A154,[1]CARGAR!$B$7:$D$2282,3,0)</f>
        <v>SC0051490001BO</v>
      </c>
      <c r="D154" s="1">
        <v>200</v>
      </c>
      <c r="E154" s="1">
        <v>0.53900000000000003</v>
      </c>
      <c r="F154" s="2">
        <f>Tabla1[[#This Row],[CANTIDAD]]*Tabla1[[#This Row],[COSTO UNITARIO]]</f>
        <v>107.80000000000001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140791</v>
      </c>
      <c r="B155" s="5" t="str">
        <f>VLOOKUP(Tabla1[[#This Row],[SKU]],[1]CARGAR!$B$7:$D$2282,2,0)</f>
        <v>REGADERA CUADRADA ABS 25X25CM BRIGGS</v>
      </c>
      <c r="C155" t="str">
        <f>VLOOKUP(A155,[1]CARGAR!$B$7:$D$2282,3,0)</f>
        <v>SG0086523061CW</v>
      </c>
      <c r="D155" s="1">
        <v>20</v>
      </c>
      <c r="E155" s="1">
        <v>29.5642</v>
      </c>
      <c r="F155" s="2">
        <f>Tabla1[[#This Row],[CANTIDAD]]*Tabla1[[#This Row],[COSTO UNITARIO]]</f>
        <v>591.28399999999999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141763</v>
      </c>
      <c r="B156" s="5" t="str">
        <f>VLOOKUP(Tabla1[[#This Row],[SKU]],[1]CARGAR!$B$7:$D$2282,2,0)</f>
        <v>ALARGUE DESAG S/REBORZADERO 19.4CM</v>
      </c>
      <c r="C156" t="str">
        <f>VLOOKUP(A156,[1]CARGAR!$B$7:$D$2282,3,0)</f>
        <v>SCD035133061CW</v>
      </c>
      <c r="D156" s="1">
        <v>12</v>
      </c>
      <c r="E156" s="1">
        <v>1.4112</v>
      </c>
      <c r="F156" s="2">
        <f>Tabla1[[#This Row],[CANTIDAD]]*Tabla1[[#This Row],[COSTO UNITARIO]]</f>
        <v>16.9344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7" spans="1:7" x14ac:dyDescent="0.25">
      <c r="A157" s="1">
        <v>142487</v>
      </c>
      <c r="B157" s="5" t="str">
        <f>VLOOKUP(Tabla1[[#This Row],[SKU]],[1]CARGAR!$B$7:$D$2282,2,0)</f>
        <v>MONOMANDO P/DUCHA CR BELFORT</v>
      </c>
      <c r="C157" t="str">
        <f>VLOOKUP(A157,[1]CARGAR!$B$7:$D$2282,3,0)</f>
        <v>SG0063493061CW</v>
      </c>
      <c r="D157" s="1">
        <v>12</v>
      </c>
      <c r="E157" s="1">
        <v>45.429000000000002</v>
      </c>
      <c r="F157" s="2">
        <f>Tabla1[[#This Row],[CANTIDAD]]*Tabla1[[#This Row],[COSTO UNITARIO]]</f>
        <v>545.14800000000002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144061</v>
      </c>
      <c r="B158" s="5" t="str">
        <f>VLOOKUP(Tabla1[[#This Row],[SKU]],[1]CARGAR!$B$7:$D$2282,2,0)</f>
        <v>REGADERA REDONDA SLIM INOX CR 20CM BRIGGG</v>
      </c>
      <c r="C158" t="str">
        <f>VLOOKUP(A158,[1]CARGAR!$B$7:$D$2282,3,0)</f>
        <v>SG0080013061CW</v>
      </c>
      <c r="D158" s="1">
        <v>18</v>
      </c>
      <c r="E158" s="1">
        <v>39.524900000000002</v>
      </c>
      <c r="F158" s="2">
        <f>Tabla1[[#This Row],[CANTIDAD]]*Tabla1[[#This Row],[COSTO UNITARIO]]</f>
        <v>711.44820000000004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144259</v>
      </c>
      <c r="B159" s="5" t="str">
        <f>VLOOKUP(Tabla1[[#This Row],[SKU]],[1]CARGAR!$B$7:$D$2282,2,0)</f>
        <v>REGADERA CUADRADA SLIM ABS CR 20X20CM BRIGGS</v>
      </c>
      <c r="C159" t="str">
        <f>VLOOKUP(A159,[1]CARGAR!$B$7:$D$2282,3,0)</f>
        <v>SG0074633061CW</v>
      </c>
      <c r="D159" s="1">
        <v>20</v>
      </c>
      <c r="E159" s="1">
        <v>24.1128</v>
      </c>
      <c r="F159" s="2">
        <f>Tabla1[[#This Row],[CANTIDAD]]*Tabla1[[#This Row],[COSTO UNITARIO]]</f>
        <v>482.25599999999997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144260</v>
      </c>
      <c r="B160" s="5" t="str">
        <f>VLOOKUP(Tabla1[[#This Row],[SKU]],[1]CARGAR!$B$7:$D$2282,2,0)</f>
        <v>REGADERA REDONDA SLIM ABS CR 20CM BRIGG</v>
      </c>
      <c r="C160" t="str">
        <f>VLOOKUP(A160,[1]CARGAR!$B$7:$D$2282,3,0)</f>
        <v>SG0072663061CW</v>
      </c>
      <c r="D160" s="1">
        <v>20</v>
      </c>
      <c r="E160" s="1">
        <v>16.379100000000001</v>
      </c>
      <c r="F160" s="2">
        <f>Tabla1[[#This Row],[CANTIDAD]]*Tabla1[[#This Row],[COSTO UNITARIO]]</f>
        <v>327.58199999999999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145502</v>
      </c>
      <c r="B161" s="5" t="str">
        <f>VLOOKUP(Tabla1[[#This Row],[SKU]],[1]CARGAR!$B$7:$D$2282,2,0)</f>
        <v>MONOMANDO COCINA ALTO DUBAI</v>
      </c>
      <c r="C161" t="str">
        <f>VLOOKUP(A161,[1]CARGAR!$B$7:$D$2282,3,0)</f>
        <v>SG0050193061CW</v>
      </c>
      <c r="D161" s="1">
        <v>24</v>
      </c>
      <c r="E161" s="1">
        <v>85.718500000000006</v>
      </c>
      <c r="F161" s="2">
        <f>Tabla1[[#This Row],[CANTIDAD]]*Tabla1[[#This Row],[COSTO UNITARIO]]</f>
        <v>2057.2440000000001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145503</v>
      </c>
      <c r="B162" s="5" t="str">
        <f>VLOOKUP(Tabla1[[#This Row],[SKU]],[1]CARGAR!$B$7:$D$2282,2,0)</f>
        <v>BIMANDO COCINA MESA DOCCIA ABS EDESA</v>
      </c>
      <c r="C162" t="str">
        <f>VLOOKUP(A162,[1]CARGAR!$B$7:$D$2282,3,0)</f>
        <v>SG0071513061CE</v>
      </c>
      <c r="D162" s="1">
        <v>24</v>
      </c>
      <c r="E162" s="1">
        <v>16.6006</v>
      </c>
      <c r="F162" s="2">
        <f>Tabla1[[#This Row],[CANTIDAD]]*Tabla1[[#This Row],[COSTO UNITARIO]]</f>
        <v>398.4144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146773</v>
      </c>
      <c r="B163" s="5" t="str">
        <f>VLOOKUP(Tabla1[[#This Row],[SKU]],[1]CARGAR!$B$7:$D$2282,2,0)</f>
        <v>EXTRACTOR OLOR BRIGGS B10 PARED/TECHO</v>
      </c>
      <c r="C163" t="str">
        <f>VLOOKUP(A163,[1]CARGAR!$B$7:$D$2282,3,0)</f>
        <v>SC0021680001CW</v>
      </c>
      <c r="D163" s="1">
        <v>690</v>
      </c>
      <c r="E163" s="1">
        <v>10.339</v>
      </c>
      <c r="F163" s="2">
        <f>Tabla1[[#This Row],[CANTIDAD]]*Tabla1[[#This Row],[COSTO UNITARIO]]</f>
        <v>7133.91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4" spans="1:7" x14ac:dyDescent="0.25">
      <c r="A164" s="1">
        <v>147486</v>
      </c>
      <c r="B164" s="5" t="str">
        <f>VLOOKUP(Tabla1[[#This Row],[SKU]],[1]CARGAR!$B$7:$D$2282,2,0)</f>
        <v>MONOMANDO TINA BELFORT</v>
      </c>
      <c r="C164" t="str">
        <f>VLOOKUP(A164,[1]CARGAR!$B$7:$D$2282,3,0)</f>
        <v>SG0086993061BO</v>
      </c>
      <c r="D164" s="1">
        <v>12</v>
      </c>
      <c r="E164" s="1">
        <v>66.060199999999995</v>
      </c>
      <c r="F164" s="2">
        <f>Tabla1[[#This Row],[CANTIDAD]]*Tabla1[[#This Row],[COSTO UNITARIO]]</f>
        <v>792.72239999999988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148567</v>
      </c>
      <c r="B165" s="5" t="str">
        <f>VLOOKUP(Tabla1[[#This Row],[SKU]],[1]CARGAR!$B$7:$D$2282,2,0)</f>
        <v>MONOMANDO DUCHA PLACA DUADRADA NEW PRINCCESS</v>
      </c>
      <c r="C165" t="str">
        <f>VLOOKUP(A165,[1]CARGAR!$B$7:$D$2282,3,0)</f>
        <v>SG0083143061CE</v>
      </c>
      <c r="D165" s="1">
        <v>12</v>
      </c>
      <c r="E165" s="1">
        <v>32.827800000000003</v>
      </c>
      <c r="F165" s="2">
        <f>Tabla1[[#This Row],[CANTIDAD]]*Tabla1[[#This Row],[COSTO UNITARIO]]</f>
        <v>393.93360000000007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148572</v>
      </c>
      <c r="B166" s="5" t="str">
        <f>VLOOKUP(Tabla1[[#This Row],[SKU]],[1]CARGAR!$B$7:$D$2282,2,0)</f>
        <v>MEZ DUCHA CAMBERRA CR</v>
      </c>
      <c r="C166" t="str">
        <f>VLOOKUP(A166,[1]CARGAR!$B$7:$D$2282,3,0)</f>
        <v>SG0090013061CW</v>
      </c>
      <c r="D166" s="1">
        <v>12</v>
      </c>
      <c r="E166" s="1">
        <v>61.487499999999997</v>
      </c>
      <c r="F166" s="2">
        <f>Tabla1[[#This Row],[CANTIDAD]]*Tabla1[[#This Row],[COSTO UNITARIO]]</f>
        <v>737.84999999999991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148574</v>
      </c>
      <c r="B167" s="5" t="str">
        <f>VLOOKUP(Tabla1[[#This Row],[SKU]],[1]CARGAR!$B$7:$D$2282,2,0)</f>
        <v>MONOMANDO LAV BAJO CAMBERRA CR</v>
      </c>
      <c r="C167" t="str">
        <f>VLOOKUP(A167,[1]CARGAR!$B$7:$D$2282,3,0)</f>
        <v>SG0090003061CW</v>
      </c>
      <c r="D167" s="1">
        <v>6</v>
      </c>
      <c r="E167" s="1">
        <v>105.2055</v>
      </c>
      <c r="F167" s="2">
        <f>Tabla1[[#This Row],[CANTIDAD]]*Tabla1[[#This Row],[COSTO UNITARIO]]</f>
        <v>631.23299999999995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148576</v>
      </c>
      <c r="B168" s="5" t="str">
        <f>VLOOKUP(Tabla1[[#This Row],[SKU]],[1]CARGAR!$B$7:$D$2282,2,0)</f>
        <v>MONOMANDO DUCHA CAMBERRA 2 FUNCIONES CR</v>
      </c>
      <c r="C168" t="str">
        <f>VLOOKUP(A168,[1]CARGAR!$B$7:$D$2282,3,0)</f>
        <v>SG0090153061CW</v>
      </c>
      <c r="D168" s="1">
        <v>6</v>
      </c>
      <c r="E168" s="1">
        <v>93.659099999999995</v>
      </c>
      <c r="F168" s="2">
        <f>Tabla1[[#This Row],[CANTIDAD]]*Tabla1[[#This Row],[COSTO UNITARIO]]</f>
        <v>561.95460000000003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148578</v>
      </c>
      <c r="B169" s="5" t="str">
        <f>VLOOKUP(Tabla1[[#This Row],[SKU]],[1]CARGAR!$B$7:$D$2282,2,0)</f>
        <v>Berlín mezcladora redonda ducha 1F</v>
      </c>
      <c r="C169" t="str">
        <f>VLOOKUP(A169,[1]CARGAR!$B$7:$D$2282,3,0)</f>
        <v>SG0089030161CW</v>
      </c>
      <c r="D169" s="1">
        <v>12</v>
      </c>
      <c r="E169" s="1">
        <v>46.781100000000002</v>
      </c>
      <c r="F169" s="2">
        <f>Tabla1[[#This Row],[CANTIDAD]]*Tabla1[[#This Row],[COSTO UNITARIO]]</f>
        <v>561.3732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150118</v>
      </c>
      <c r="B170" s="5" t="str">
        <f>VLOOKUP(Tabla1[[#This Row],[SKU]],[1]CARGAR!$B$7:$D$2282,2,0)</f>
        <v>REGADERA D/MANO AUTOLIMP ABS CR 22X7.5CMEDESA</v>
      </c>
      <c r="C170" t="str">
        <f>VLOOKUP(A170,[1]CARGAR!$B$7:$D$2282,3,0)</f>
        <v>SG0068933061BO</v>
      </c>
      <c r="D170" s="1">
        <v>48</v>
      </c>
      <c r="E170" s="1">
        <v>8.7169000000000008</v>
      </c>
      <c r="F170" s="2">
        <f>Tabla1[[#This Row],[CANTIDAD]]*Tabla1[[#This Row],[COSTO UNITARIO]]</f>
        <v>418.41120000000001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150119</v>
      </c>
      <c r="B171" s="5" t="str">
        <f>VLOOKUP(Tabla1[[#This Row],[SKU]],[1]CARGAR!$B$7:$D$2282,2,0)</f>
        <v>Berlín ducha teléfono cuadrada</v>
      </c>
      <c r="C171" t="str">
        <f>VLOOKUP(A171,[1]CARGAR!$B$7:$D$2282,3,0)</f>
        <v>SG0089000161CW</v>
      </c>
      <c r="D171" s="1">
        <v>30</v>
      </c>
      <c r="E171" s="1">
        <v>35.707000000000001</v>
      </c>
      <c r="F171" s="2">
        <f>Tabla1[[#This Row],[CANTIDAD]]*Tabla1[[#This Row],[COSTO UNITARIO]]</f>
        <v>1071.21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150622</v>
      </c>
      <c r="B172" s="5" t="str">
        <f>VLOOKUP(Tabla1[[#This Row],[SKU]],[1]CARGAR!$B$7:$D$2282,2,0)</f>
        <v>MEZ ECO NOVO 8" COCINA/PARED</v>
      </c>
      <c r="C172" t="str">
        <f>VLOOKUP(A172,[1]CARGAR!$B$7:$D$2282,3,0)</f>
        <v>SG0080063061CE</v>
      </c>
      <c r="D172" s="1">
        <v>12</v>
      </c>
      <c r="E172" s="1">
        <v>37.771700000000003</v>
      </c>
      <c r="F172" s="2">
        <f>Tabla1[[#This Row],[CANTIDAD]]*Tabla1[[#This Row],[COSTO UNITARIO]]</f>
        <v>453.2604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151149</v>
      </c>
      <c r="B173" s="5" t="str">
        <f>VLOOKUP(Tabla1[[#This Row],[SKU]],[1]CARGAR!$B$7:$D$2282,2,0)</f>
        <v>LLAVE ECO NOVO COCINA/MESA</v>
      </c>
      <c r="C173" t="str">
        <f>VLOOKUP(A173,[1]CARGAR!$B$7:$D$2282,3,0)</f>
        <v>SG0079993061CE</v>
      </c>
      <c r="D173" s="1">
        <v>24</v>
      </c>
      <c r="E173" s="1">
        <v>23.9907</v>
      </c>
      <c r="F173" s="2">
        <f>Tabla1[[#This Row],[CANTIDAD]]*Tabla1[[#This Row],[COSTO UNITARIO]]</f>
        <v>575.77679999999998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151157</v>
      </c>
      <c r="B174" s="5" t="str">
        <f>VLOOKUP(Tabla1[[#This Row],[SKU]],[1]CARGAR!$B$7:$D$2282,2,0)</f>
        <v>LLAVE SENCILLA ECO NOVO</v>
      </c>
      <c r="C174" t="str">
        <f>VLOOKUP(A174,[1]CARGAR!$B$7:$D$2282,3,0)</f>
        <v>SG0079903061BO</v>
      </c>
      <c r="D174" s="1">
        <v>48</v>
      </c>
      <c r="E174" s="1">
        <v>10.7486</v>
      </c>
      <c r="F174" s="2">
        <f>Tabla1[[#This Row],[CANTIDAD]]*Tabla1[[#This Row],[COSTO UNITARIO]]</f>
        <v>515.93280000000004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151203</v>
      </c>
      <c r="B175" s="5" t="str">
        <f>VLOOKUP(Tabla1[[#This Row],[SKU]],[1]CARGAR!$B$7:$D$2282,2,0)</f>
        <v>ECO NOVO CAMPANOLA S/DUCHA</v>
      </c>
      <c r="C175" t="str">
        <f>VLOOKUP(A175,[1]CARGAR!$B$7:$D$2282,3,0)</f>
        <v>SG0079963061BO</v>
      </c>
      <c r="D175" s="1">
        <v>48</v>
      </c>
      <c r="E175" s="1">
        <v>10.059900000000001</v>
      </c>
      <c r="F175" s="2">
        <f>Tabla1[[#This Row],[CANTIDAD]]*Tabla1[[#This Row],[COSTO UNITARIO]]</f>
        <v>482.87520000000006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151440</v>
      </c>
      <c r="B176" s="5" t="str">
        <f>VLOOKUP(Tabla1[[#This Row],[SKU]],[1]CARGAR!$B$7:$D$2282,2,0)</f>
        <v>ECO NOVO DUCHA T/TELEFONO 1/MANILLA</v>
      </c>
      <c r="C176" t="str">
        <f>VLOOKUP(A176,[1]CARGAR!$B$7:$D$2282,3,0)</f>
        <v>SG0079973061CE</v>
      </c>
      <c r="D176" s="1">
        <v>36</v>
      </c>
      <c r="E176" s="1">
        <v>20.2455</v>
      </c>
      <c r="F176" s="2">
        <f>Tabla1[[#This Row],[CANTIDAD]]*Tabla1[[#This Row],[COSTO UNITARIO]]</f>
        <v>728.83799999999997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151564</v>
      </c>
      <c r="B177" s="5" t="str">
        <f>VLOOKUP(Tabla1[[#This Row],[SKU]],[1]CARGAR!$B$7:$D$2282,2,0)</f>
        <v>MEZ LAV 4" DOCCIA CROMO</v>
      </c>
      <c r="C177" t="str">
        <f>VLOOKUP(A177,[1]CARGAR!$B$7:$D$2282,3,0)</f>
        <v>SG0063373061CE</v>
      </c>
      <c r="D177" s="1">
        <v>24</v>
      </c>
      <c r="E177" s="1">
        <v>12.8917</v>
      </c>
      <c r="F177" s="2">
        <f>Tabla1[[#This Row],[CANTIDAD]]*Tabla1[[#This Row],[COSTO UNITARIO]]</f>
        <v>309.4008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151769</v>
      </c>
      <c r="B178" s="5" t="str">
        <f>VLOOKUP(Tabla1[[#This Row],[SKU]],[1]CARGAR!$B$7:$D$2282,2,0)</f>
        <v>LLAVE COCINA CORVUS MESA</v>
      </c>
      <c r="C178" t="str">
        <f>VLOOKUP(A178,[1]CARGAR!$B$7:$D$2282,3,0)</f>
        <v>SG0059143061BO</v>
      </c>
      <c r="D178" s="1">
        <v>24</v>
      </c>
      <c r="E178" s="1">
        <v>24.845500000000001</v>
      </c>
      <c r="F178" s="2">
        <f>Tabla1[[#This Row],[CANTIDAD]]*Tabla1[[#This Row],[COSTO UNITARIO]]</f>
        <v>596.29200000000003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151905</v>
      </c>
      <c r="B179" s="5" t="str">
        <f>VLOOKUP(Tabla1[[#This Row],[SKU]],[1]CARGAR!$B$7:$D$2282,2,0)</f>
        <v>LAVA ROPA MARMOL WASHITO</v>
      </c>
      <c r="C179" t="str">
        <f>VLOOKUP(A179,[1]CARGAR!$B$7:$D$2282,3,0)</f>
        <v>CS0020300801CB</v>
      </c>
      <c r="D179" s="1">
        <v>10</v>
      </c>
      <c r="E179" s="1">
        <v>63.984499999999997</v>
      </c>
      <c r="F179" s="2">
        <f>Tabla1[[#This Row],[CANTIDAD]]*Tabla1[[#This Row],[COSTO UNITARIO]]</f>
        <v>639.84500000000003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0" spans="1:7" x14ac:dyDescent="0.25">
      <c r="A180" s="1">
        <v>151939</v>
      </c>
      <c r="B180" s="5" t="str">
        <f>VLOOKUP(Tabla1[[#This Row],[SKU]],[1]CARGAR!$B$7:$D$2282,2,0)</f>
        <v>HERRAJE EGO 7 1/2"</v>
      </c>
      <c r="C180" t="str">
        <f>VLOOKUP(A180,[1]CARGAR!$B$7:$D$2282,3,0)</f>
        <v>SP0037730001BO</v>
      </c>
      <c r="D180" s="1">
        <v>45</v>
      </c>
      <c r="E180" s="1">
        <v>10.32</v>
      </c>
      <c r="F180" s="2">
        <f>Tabla1[[#This Row],[CANTIDAD]]*Tabla1[[#This Row],[COSTO UNITARIO]]</f>
        <v>464.40000000000003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1" spans="1:7" x14ac:dyDescent="0.25">
      <c r="A181" s="1">
        <v>152226</v>
      </c>
      <c r="B181" s="5" t="str">
        <f>VLOOKUP(Tabla1[[#This Row],[SKU]],[1]CARGAR!$B$7:$D$2282,2,0)</f>
        <v>ASIENTO SOFT BABY TREN C/AGARRADERA</v>
      </c>
      <c r="C181" t="str">
        <f>VLOOKUP(A181,[1]CARGAR!$B$7:$D$2282,3,0)</f>
        <v>SP0496600001BL</v>
      </c>
      <c r="D181" s="1">
        <v>30</v>
      </c>
      <c r="E181" s="1">
        <v>4.7236000000000002</v>
      </c>
      <c r="F181" s="2">
        <f>Tabla1[[#This Row],[CANTIDAD]]*Tabla1[[#This Row],[COSTO UNITARIO]]</f>
        <v>141.708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2" spans="1:7" x14ac:dyDescent="0.25">
      <c r="A182" s="1">
        <v>155098</v>
      </c>
      <c r="B182" s="5" t="str">
        <f>VLOOKUP(Tabla1[[#This Row],[SKU]],[1]CARGAR!$B$7:$D$2282,2,0)</f>
        <v>LLAVE D/PARED SHELBY CROMO</v>
      </c>
      <c r="C182" t="str">
        <f>VLOOKUP(A182,[1]CARGAR!$B$7:$D$2282,3,0)</f>
        <v>SG0074303061CE</v>
      </c>
      <c r="D182" s="1">
        <v>24</v>
      </c>
      <c r="E182" s="1">
        <v>18.554400000000001</v>
      </c>
      <c r="F182" s="2">
        <f>Tabla1[[#This Row],[CANTIDAD]]*Tabla1[[#This Row],[COSTO UNITARIO]]</f>
        <v>445.30560000000003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155381</v>
      </c>
      <c r="B183" s="5" t="str">
        <f>VLOOKUP(Tabla1[[#This Row],[SKU]],[1]CARGAR!$B$7:$D$2282,2,0)</f>
        <v>MEZ COCINA 8" CR CORVUS</v>
      </c>
      <c r="C183" t="str">
        <f>VLOOKUP(A183,[1]CARGAR!$B$7:$D$2282,3,0)</f>
        <v>SG0059153061BO</v>
      </c>
      <c r="D183" s="1">
        <v>12</v>
      </c>
      <c r="E183" s="1">
        <v>32.9801</v>
      </c>
      <c r="F183" s="2">
        <f>Tabla1[[#This Row],[CANTIDAD]]*Tabla1[[#This Row],[COSTO UNITARIO]]</f>
        <v>395.76120000000003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155799</v>
      </c>
      <c r="B184" s="5" t="str">
        <f>VLOOKUP(Tabla1[[#This Row],[SKU]],[1]CARGAR!$B$7:$D$2282,2,0)</f>
        <v>LLAVE CAMPANOLA CORVUS</v>
      </c>
      <c r="C184" t="str">
        <f>VLOOKUP(A184,[1]CARGAR!$B$7:$D$2282,3,0)</f>
        <v>SG0059093061BO</v>
      </c>
      <c r="D184" s="1">
        <v>48</v>
      </c>
      <c r="E184" s="1">
        <v>13.0627</v>
      </c>
      <c r="F184" s="2">
        <f>Tabla1[[#This Row],[CANTIDAD]]*Tabla1[[#This Row],[COSTO UNITARIO]]</f>
        <v>627.00959999999998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155829</v>
      </c>
      <c r="B185" s="5" t="str">
        <f>VLOOKUP(Tabla1[[#This Row],[SKU]],[1]CARGAR!$B$7:$D$2282,2,0)</f>
        <v>LLAVE PARED COCINA ARIES</v>
      </c>
      <c r="C185" t="str">
        <f>VLOOKUP(A185,[1]CARGAR!$B$7:$D$2282,3,0)</f>
        <v>SG0059273061BO</v>
      </c>
      <c r="D185" s="1">
        <v>24</v>
      </c>
      <c r="E185" s="1">
        <v>22.617799999999999</v>
      </c>
      <c r="F185" s="2">
        <f>Tabla1[[#This Row],[CANTIDAD]]*Tabla1[[#This Row],[COSTO UNITARIO]]</f>
        <v>542.82719999999995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156094</v>
      </c>
      <c r="B186" s="5" t="str">
        <f>VLOOKUP(Tabla1[[#This Row],[SKU]],[1]CARGAR!$B$7:$D$2282,2,0)</f>
        <v>LLAVE CAMPANOLA SHELBY</v>
      </c>
      <c r="C186" t="str">
        <f>VLOOKUP(A186,[1]CARGAR!$B$7:$D$2282,3,0)</f>
        <v>SG0056573061BO</v>
      </c>
      <c r="D186" s="1">
        <v>192</v>
      </c>
      <c r="E186" s="1">
        <v>12.478</v>
      </c>
      <c r="F186" s="2">
        <f>Tabla1[[#This Row],[CANTIDAD]]*Tabla1[[#This Row],[COSTO UNITARIO]]</f>
        <v>2395.7759999999998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156176</v>
      </c>
      <c r="B187" s="5" t="str">
        <f>VLOOKUP(Tabla1[[#This Row],[SKU]],[1]CARGAR!$B$7:$D$2282,2,0)</f>
        <v>MEZ DUCHA VITTORIA 2 FUNCIONES</v>
      </c>
      <c r="C187" t="str">
        <f>VLOOKUP(A187,[1]CARGAR!$B$7:$D$2282,3,0)</f>
        <v>SG0077633061CE</v>
      </c>
      <c r="D187" s="1">
        <v>12</v>
      </c>
      <c r="E187" s="1">
        <v>47.5276</v>
      </c>
      <c r="F187" s="2">
        <f>Tabla1[[#This Row],[CANTIDAD]]*Tabla1[[#This Row],[COSTO UNITARIO]]</f>
        <v>570.33119999999997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156400</v>
      </c>
      <c r="B188" s="1" t="s">
        <v>15</v>
      </c>
      <c r="C188" s="1" t="s">
        <v>19</v>
      </c>
      <c r="D188" s="1">
        <v>60</v>
      </c>
      <c r="E188" s="1">
        <v>15.648</v>
      </c>
      <c r="F188" s="2">
        <f>Tabla1[[#This Row],[CANTIDAD]]*Tabla1[[#This Row],[COSTO UNITARIO]]</f>
        <v>938.88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9" spans="1:7" x14ac:dyDescent="0.25">
      <c r="A189" s="1">
        <v>156612</v>
      </c>
      <c r="B189" s="5" t="str">
        <f>VLOOKUP(Tabla1[[#This Row],[SKU]],[1]CARGAR!$B$7:$D$2282,2,0)</f>
        <v>REGADERA REDONDA AUTOLIMP ABS CR 6.5CM EDESA</v>
      </c>
      <c r="C189" t="str">
        <f>VLOOKUP(A189,[1]CARGAR!$B$7:$D$2282,3,0)</f>
        <v>SG0049863061BO</v>
      </c>
      <c r="D189" s="1">
        <v>144</v>
      </c>
      <c r="E189" s="1">
        <v>6.9927999999999999</v>
      </c>
      <c r="F189" s="2">
        <f>Tabla1[[#This Row],[CANTIDAD]]*Tabla1[[#This Row],[COSTO UNITARIO]]</f>
        <v>1006.9632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>
        <v>156613</v>
      </c>
      <c r="B190" s="5" t="str">
        <f>VLOOKUP(Tabla1[[#This Row],[SKU]],[1]CARGAR!$B$7:$D$2282,2,0)</f>
        <v>MEZ DUCHA ARIES S/REGADERA</v>
      </c>
      <c r="C190" t="str">
        <f>VLOOKUP(A190,[1]CARGAR!$B$7:$D$2282,3,0)</f>
        <v>SG0059163061CE</v>
      </c>
      <c r="D190" s="1">
        <v>12</v>
      </c>
      <c r="E190" s="1">
        <v>26.695399999999999</v>
      </c>
      <c r="F190" s="2">
        <f>Tabla1[[#This Row],[CANTIDAD]]*Tabla1[[#This Row],[COSTO UNITARIO]]</f>
        <v>320.34479999999996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1" spans="1:7" x14ac:dyDescent="0.25">
      <c r="A191" s="1">
        <v>156614</v>
      </c>
      <c r="B191" s="5" t="str">
        <f>VLOOKUP(Tabla1[[#This Row],[SKU]],[1]CARGAR!$B$7:$D$2282,2,0)</f>
        <v>MEZ DUCHA CORVUS S/REGADERA</v>
      </c>
      <c r="C191" t="str">
        <f>VLOOKUP(A191,[1]CARGAR!$B$7:$D$2282,3,0)</f>
        <v>SG0059083061CE</v>
      </c>
      <c r="D191" s="1">
        <v>12</v>
      </c>
      <c r="E191" s="1">
        <v>35.727499999999999</v>
      </c>
      <c r="F191" s="2">
        <f>Tabla1[[#This Row],[CANTIDAD]]*Tabla1[[#This Row],[COSTO UNITARIO]]</f>
        <v>428.73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>
        <v>157732</v>
      </c>
      <c r="B192" s="5" t="str">
        <f>VLOOKUP(Tabla1[[#This Row],[SKU]],[1]CARGAR!$B$7:$D$2282,2,0)</f>
        <v>MONOMANDO EXTENSIBLE P/COCINA CROMO LIVO</v>
      </c>
      <c r="C192" t="str">
        <f>VLOOKUP(A192,[1]CARGAR!$B$7:$D$2282,3,0)</f>
        <v>SG0063563061CW</v>
      </c>
      <c r="D192" s="1">
        <v>6</v>
      </c>
      <c r="E192" s="1">
        <v>184.93369999999999</v>
      </c>
      <c r="F192" s="2">
        <f>Tabla1[[#This Row],[CANTIDAD]]*Tabla1[[#This Row],[COSTO UNITARIO]]</f>
        <v>1109.6021999999998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157740</v>
      </c>
      <c r="B193" s="5" t="str">
        <f>VLOOKUP(Tabla1[[#This Row],[SKU]],[1]CARGAR!$B$7:$D$2282,2,0)</f>
        <v>MONOMANDO P/LAVAMANOS CR NIZA</v>
      </c>
      <c r="C193" t="str">
        <f>VLOOKUP(A193,[1]CARGAR!$B$7:$D$2282,3,0)</f>
        <v>SG0063803061CW</v>
      </c>
      <c r="D193" s="1">
        <v>24</v>
      </c>
      <c r="E193" s="1">
        <v>53.643999999999998</v>
      </c>
      <c r="F193" s="2">
        <f>Tabla1[[#This Row],[CANTIDAD]]*Tabla1[[#This Row],[COSTO UNITARIO]]</f>
        <v>1287.4559999999999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157775</v>
      </c>
      <c r="B194" s="5" t="str">
        <f>VLOOKUP(Tabla1[[#This Row],[SKU]],[1]CARGAR!$B$7:$D$2282,2,0)</f>
        <v>MONOMANDO P/DUCHA CR  NIZA</v>
      </c>
      <c r="C194" t="str">
        <f>VLOOKUP(A194,[1]CARGAR!$B$7:$D$2282,3,0)</f>
        <v>SG0063813061CW</v>
      </c>
      <c r="D194" s="1">
        <v>12</v>
      </c>
      <c r="E194" s="1">
        <v>53.996400000000001</v>
      </c>
      <c r="F194" s="2">
        <f>Tabla1[[#This Row],[CANTIDAD]]*Tabla1[[#This Row],[COSTO UNITARIO]]</f>
        <v>647.95680000000004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159204</v>
      </c>
      <c r="B195" s="5" t="str">
        <f>VLOOKUP(Tabla1[[#This Row],[SKU]],[1]CARGAR!$B$7:$D$2282,2,0)</f>
        <v>SET DE ANCLAJE TAZA-PISO</v>
      </c>
      <c r="C195" t="str">
        <f>VLOOKUP(A195,[1]CARGAR!$B$7:$D$2282,3,0)</f>
        <v>SP003011000100</v>
      </c>
      <c r="D195" s="1">
        <v>200</v>
      </c>
      <c r="E195" s="1">
        <v>0.7621</v>
      </c>
      <c r="F195" s="2">
        <f>Tabla1[[#This Row],[CANTIDAD]]*Tabla1[[#This Row],[COSTO UNITARIO]]</f>
        <v>152.41999999999999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6" spans="1:7" x14ac:dyDescent="0.25">
      <c r="A196" s="1">
        <v>159207</v>
      </c>
      <c r="B196" s="1" t="s">
        <v>49</v>
      </c>
      <c r="C196" s="1" t="s">
        <v>50</v>
      </c>
      <c r="D196" s="1">
        <v>600</v>
      </c>
      <c r="E196" s="1">
        <v>0.37</v>
      </c>
      <c r="F196" s="2">
        <f>Tabla1[[#This Row],[CANTIDAD]]*Tabla1[[#This Row],[COSTO UNITARIO]]</f>
        <v>222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7" spans="1:7" x14ac:dyDescent="0.25">
      <c r="A197" s="1">
        <v>162842</v>
      </c>
      <c r="B197" s="5" t="str">
        <f>VLOOKUP(Tabla1[[#This Row],[SKU]],[1]CARGAR!$B$7:$D$2282,2,0)</f>
        <v>MUEBLE LAVAROPA WHASHITO MARMOL</v>
      </c>
      <c r="C197" t="str">
        <f>VLOOKUP(A197,[1]CARGAR!$B$7:$D$2282,3,0)</f>
        <v>JCBL50250801CB</v>
      </c>
      <c r="D197" s="1">
        <v>50</v>
      </c>
      <c r="E197" s="1">
        <v>84.366799999999998</v>
      </c>
      <c r="F197" s="2">
        <f>Tabla1[[#This Row],[CANTIDAD]]*Tabla1[[#This Row],[COSTO UNITARIO]]</f>
        <v>4218.34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>
        <v>163190</v>
      </c>
      <c r="B198" s="5" t="str">
        <f>VLOOKUP(Tabla1[[#This Row],[SKU]],[1]CARGAR!$B$7:$D$2282,2,0)</f>
        <v>ESPEJO YUTE 70.5X60</v>
      </c>
      <c r="C198" t="str">
        <f>VLOOKUP(A198,[1]CARGAR!$B$7:$D$2282,3,0)</f>
        <v>SCBL7010000100</v>
      </c>
      <c r="D198" s="1">
        <v>10</v>
      </c>
      <c r="E198" s="1">
        <v>49</v>
      </c>
      <c r="F198" s="2">
        <f>Tabla1[[#This Row],[CANTIDAD]]*Tabla1[[#This Row],[COSTO UNITARIO]]</f>
        <v>490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>
        <v>164992</v>
      </c>
      <c r="B199" s="5" t="str">
        <f>VLOOKUP(Tabla1[[#This Row],[SKU]],[1]CARGAR!$B$7:$D$2282,2,0)</f>
        <v>LLAVE LAV ALTA SENCILLA LIVORNO</v>
      </c>
      <c r="C199" t="str">
        <f>VLOOKUP(A199,[1]CARGAR!$B$7:$D$2282,3,0)</f>
        <v>SG0086983061CW</v>
      </c>
      <c r="D199" s="1">
        <v>24</v>
      </c>
      <c r="E199" s="1">
        <v>50.49</v>
      </c>
      <c r="F199" s="2">
        <f>Tabla1[[#This Row],[CANTIDAD]]*Tabla1[[#This Row],[COSTO UNITARIO]]</f>
        <v>1211.76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164993</v>
      </c>
      <c r="B200" s="5" t="str">
        <f>VLOOKUP(Tabla1[[#This Row],[SKU]],[1]CARGAR!$B$7:$D$2282,2,0)</f>
        <v>LLAVE LAV SENCILLA ROMA EDESA</v>
      </c>
      <c r="C200" t="str">
        <f>VLOOKUP(A200,[1]CARGAR!$B$7:$D$2282,3,0)</f>
        <v>SG0074340001BO</v>
      </c>
      <c r="D200" s="1">
        <v>96</v>
      </c>
      <c r="E200" s="1">
        <v>6.5991</v>
      </c>
      <c r="F200" s="2">
        <f>Tabla1[[#This Row],[CANTIDAD]]*Tabla1[[#This Row],[COSTO UNITARIO]]</f>
        <v>633.5136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1" spans="1:7" x14ac:dyDescent="0.25">
      <c r="A201" s="1">
        <v>166513</v>
      </c>
      <c r="B201" s="5" t="str">
        <f>VLOOKUP(Tabla1[[#This Row],[SKU]],[1]CARGAR!$B$7:$D$2282,2,0)</f>
        <v>Berlín Cesta De Jabón</v>
      </c>
      <c r="C201" t="str">
        <f>VLOOKUP(A201,[1]CARGAR!$B$7:$D$2282,3,0)</f>
        <v>SG0016660161CW</v>
      </c>
      <c r="D201" s="1">
        <v>20</v>
      </c>
      <c r="E201" s="1">
        <v>14.8865</v>
      </c>
      <c r="F201" s="2">
        <f>Tabla1[[#This Row],[CANTIDAD]]*Tabla1[[#This Row],[COSTO UNITARIO]]</f>
        <v>297.73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>
        <v>166514</v>
      </c>
      <c r="B202" s="5" t="str">
        <f>VLOOKUP(Tabla1[[#This Row],[SKU]],[1]CARGAR!$B$7:$D$2282,2,0)</f>
        <v>Berlín Portarrollo</v>
      </c>
      <c r="C202" t="str">
        <f>VLOOKUP(A202,[1]CARGAR!$B$7:$D$2282,3,0)</f>
        <v>SG0016650161CW</v>
      </c>
      <c r="D202" s="1">
        <v>200</v>
      </c>
      <c r="E202" s="1">
        <v>13.936199999999999</v>
      </c>
      <c r="F202" s="2">
        <f>Tabla1[[#This Row],[CANTIDAD]]*Tabla1[[#This Row],[COSTO UNITARIO]]</f>
        <v>2787.24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3" spans="1:7" x14ac:dyDescent="0.25">
      <c r="A203" s="1">
        <v>172251</v>
      </c>
      <c r="B203" s="5" t="str">
        <f>VLOOKUP(Tabla1[[#This Row],[SKU]],[1]CARGAR!$B$7:$D$2282,2,0)</f>
        <v>HERRAJE CONSERVER 7 1/2"</v>
      </c>
      <c r="C203" t="str">
        <f>VLOOKUP(A203,[1]CARGAR!$B$7:$D$2282,3,0)</f>
        <v>SP0037770001BO</v>
      </c>
      <c r="D203" s="1">
        <v>30</v>
      </c>
      <c r="E203" s="1">
        <v>9.0306999999999995</v>
      </c>
      <c r="F203" s="2">
        <f>Tabla1[[#This Row],[CANTIDAD]]*Tabla1[[#This Row],[COSTO UNITARIO]]</f>
        <v>270.92099999999999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4" spans="1:7" x14ac:dyDescent="0.25">
      <c r="A204" s="1">
        <v>180005</v>
      </c>
      <c r="B204" s="5" t="str">
        <f>VLOOKUP(Tabla1[[#This Row],[SKU]],[1]CARGAR!$B$7:$D$2282,2,0)</f>
        <v>VALVULA CHECK 1/2" BR</v>
      </c>
      <c r="C204" t="str">
        <f>VLOOKUP(A204,[1]CARGAR!$B$7:$D$2282,3,0)</f>
        <v>SZ0030044021BO</v>
      </c>
      <c r="D204" s="1">
        <v>48</v>
      </c>
      <c r="E204" s="1">
        <v>6.1224999999999996</v>
      </c>
      <c r="F204" s="2">
        <f>Tabla1[[#This Row],[CANTIDAD]]*Tabla1[[#This Row],[COSTO UNITARIO]]</f>
        <v>293.88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>
        <v>180012</v>
      </c>
      <c r="B205" s="5" t="str">
        <f>VLOOKUP(Tabla1[[#This Row],[SKU]],[1]CARGAR!$B$7:$D$2282,2,0)</f>
        <v>REJILLA PISO PLAST 2" EDESA</v>
      </c>
      <c r="C205" t="str">
        <f>VLOOKUP(A205,[1]CARGAR!$B$7:$D$2282,3,0)</f>
        <v>SZR020100001BO</v>
      </c>
      <c r="D205" s="1">
        <v>30</v>
      </c>
      <c r="E205" s="1">
        <v>1.4112</v>
      </c>
      <c r="F205" s="2">
        <f>Tabla1[[#This Row],[CANTIDAD]]*Tabla1[[#This Row],[COSTO UNITARIO]]</f>
        <v>42.335999999999999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>
        <v>180020</v>
      </c>
      <c r="B206" s="5" t="str">
        <f>VLOOKUP(Tabla1[[#This Row],[SKU]],[1]CARGAR!$B$7:$D$2282,2,0)</f>
        <v>REJILLA DE DISEÑO LISA 60×8 CM C/TRAMPA</v>
      </c>
      <c r="C206" t="str">
        <f>VLOOKUP(A206,[1]CARGAR!$B$7:$D$2282,3,0)</f>
        <v>SZ0025495151CW</v>
      </c>
      <c r="D206" s="1">
        <v>10</v>
      </c>
      <c r="E206" s="1">
        <v>50.685600000000001</v>
      </c>
      <c r="F206" s="2">
        <f>Tabla1[[#This Row],[CANTIDAD]]*Tabla1[[#This Row],[COSTO UNITARIO]]</f>
        <v>506.85599999999999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7" spans="1:7" x14ac:dyDescent="0.25">
      <c r="A207" s="1">
        <v>180024</v>
      </c>
      <c r="B207" s="5" t="str">
        <f>VLOOKUP(Tabla1[[#This Row],[SKU]],[1]CARGAR!$B$7:$D$2282,2,0)</f>
        <v>REJILLA DE DISEÑO LISA 80×8 CM C/TRAMPA</v>
      </c>
      <c r="C207" t="str">
        <f>VLOOKUP(A207,[1]CARGAR!$B$7:$D$2282,3,0)</f>
        <v>SZ0026075151CW</v>
      </c>
      <c r="D207" s="1">
        <v>10</v>
      </c>
      <c r="E207" s="1">
        <v>67.629800000000003</v>
      </c>
      <c r="F207" s="2">
        <f>Tabla1[[#This Row],[CANTIDAD]]*Tabla1[[#This Row],[COSTO UNITARIO]]</f>
        <v>676.298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8" spans="1:7" x14ac:dyDescent="0.25">
      <c r="A208" s="1">
        <v>180972</v>
      </c>
      <c r="B208" s="5" t="str">
        <f>VLOOKUP(Tabla1[[#This Row],[SKU]],[1]CARGAR!$B$7:$D$2282,2,0)</f>
        <v>LLAVE LAVADORA CR EDESA</v>
      </c>
      <c r="C208" t="str">
        <f>VLOOKUP(A208,[1]CARGAR!$B$7:$D$2282,3,0)</f>
        <v>SC0030633061BO</v>
      </c>
      <c r="D208" s="1">
        <v>96</v>
      </c>
      <c r="E208" s="1">
        <v>4.5396999999999998</v>
      </c>
      <c r="F208" s="2">
        <f>Tabla1[[#This Row],[CANTIDAD]]*Tabla1[[#This Row],[COSTO UNITARIO]]</f>
        <v>435.81119999999999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9" spans="1:7" x14ac:dyDescent="0.25">
      <c r="A209" s="1">
        <v>181269</v>
      </c>
      <c r="B209" s="5" t="str">
        <f>VLOOKUP(Tabla1[[#This Row],[SKU]],[1]CARGAR!$B$7:$D$2282,2,0)</f>
        <v>LLAVE D/PASO BRONCE EDESA LIVIANA</v>
      </c>
      <c r="C209" t="str">
        <f>VLOOKUP(A209,[1]CARGAR!$B$7:$D$2282,3,0)</f>
        <v>SZ0020054021BO</v>
      </c>
      <c r="D209" s="1">
        <v>48</v>
      </c>
      <c r="E209" s="1">
        <v>4.5324999999999998</v>
      </c>
      <c r="F209" s="2">
        <f>Tabla1[[#This Row],[CANTIDAD]]*Tabla1[[#This Row],[COSTO UNITARIO]]</f>
        <v>217.56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>
        <v>181366</v>
      </c>
      <c r="B210" s="5" t="str">
        <f>VLOOKUP(Tabla1[[#This Row],[SKU]],[1]CARGAR!$B$7:$D$2282,2,0)</f>
        <v>LLAVE D/PASO BRONCE PESADA EDESA</v>
      </c>
      <c r="C210" t="str">
        <f>VLOOKUP(A210,[1]CARGAR!$B$7:$D$2282,3,0)</f>
        <v>SZ0020024021BO</v>
      </c>
      <c r="D210" s="1">
        <v>48</v>
      </c>
      <c r="E210" s="1">
        <v>6.6736000000000004</v>
      </c>
      <c r="F210" s="2">
        <f>Tabla1[[#This Row],[CANTIDAD]]*Tabla1[[#This Row],[COSTO UNITARIO]]</f>
        <v>320.33280000000002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1" spans="1:7" x14ac:dyDescent="0.25">
      <c r="A211" s="1">
        <v>181404</v>
      </c>
      <c r="B211" s="5" t="str">
        <f>VLOOKUP(Tabla1[[#This Row],[SKU]],[1]CARGAR!$B$7:$D$2282,2,0)</f>
        <v>LLAVE D/MANG PESADA C/AEREADOR EDESA</v>
      </c>
      <c r="C211" t="str">
        <f>VLOOKUP(A211,[1]CARGAR!$B$7:$D$2282,3,0)</f>
        <v>SZ0020004021BO</v>
      </c>
      <c r="D211" s="1">
        <v>144</v>
      </c>
      <c r="E211" s="1">
        <v>7.4633000000000003</v>
      </c>
      <c r="F211" s="2">
        <f>Tabla1[[#This Row],[CANTIDAD]]*Tabla1[[#This Row],[COSTO UNITARIO]]</f>
        <v>1074.7152000000001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2" spans="1:7" x14ac:dyDescent="0.25">
      <c r="A212" s="1">
        <v>181498</v>
      </c>
      <c r="B212" s="5" t="str">
        <f>VLOOKUP(Tabla1[[#This Row],[SKU]],[1]CARGAR!$B$7:$D$2282,2,0)</f>
        <v>VALV ESFER C/CONEX H-H 3/4 PASO</v>
      </c>
      <c r="C212" t="str">
        <f>VLOOKUP(A212,[1]CARGAR!$B$7:$D$2282,3,0)</f>
        <v>SZ0020133061BO</v>
      </c>
      <c r="D212" s="1">
        <v>100</v>
      </c>
      <c r="E212" s="1">
        <v>4.2662000000000004</v>
      </c>
      <c r="F212" s="2">
        <f>Tabla1[[#This Row],[CANTIDAD]]*Tabla1[[#This Row],[COSTO UNITARIO]]</f>
        <v>426.62000000000006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3" spans="1:7" x14ac:dyDescent="0.25">
      <c r="A213" s="1">
        <v>181528</v>
      </c>
      <c r="B213" s="5" t="str">
        <f>VLOOKUP(Tabla1[[#This Row],[SKU]],[1]CARGAR!$B$7:$D$2282,2,0)</f>
        <v>LLAVE DE MANG 1/2"CR LIVIANA</v>
      </c>
      <c r="C213" t="str">
        <f>VLOOKUP(A213,[1]CARGAR!$B$7:$D$2282,3,0)</f>
        <v>SZ0020033061BO</v>
      </c>
      <c r="D213" s="1">
        <v>48</v>
      </c>
      <c r="E213" s="1">
        <v>5.8436000000000003</v>
      </c>
      <c r="F213" s="2">
        <f>Tabla1[[#This Row],[CANTIDAD]]*Tabla1[[#This Row],[COSTO UNITARIO]]</f>
        <v>280.49279999999999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4" spans="1:7" x14ac:dyDescent="0.25">
      <c r="A214" s="1">
        <v>181536</v>
      </c>
      <c r="B214" s="5" t="str">
        <f>VLOOKUP(Tabla1[[#This Row],[SKU]],[1]CARGAR!$B$7:$D$2282,2,0)</f>
        <v>LLAVE DE PICO 1/2" BRONCE PESADA.</v>
      </c>
      <c r="C214" t="str">
        <f>VLOOKUP(A214,[1]CARGAR!$B$7:$D$2282,3,0)</f>
        <v>SZ0020014021BO</v>
      </c>
      <c r="D214" s="1">
        <v>48</v>
      </c>
      <c r="E214" s="1">
        <v>5.1148999999999996</v>
      </c>
      <c r="F214" s="2">
        <f>Tabla1[[#This Row],[CANTIDAD]]*Tabla1[[#This Row],[COSTO UNITARIO]]</f>
        <v>245.51519999999999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5" spans="1:7" x14ac:dyDescent="0.25">
      <c r="A215" s="1">
        <v>181838</v>
      </c>
      <c r="B215" s="5" t="str">
        <f>VLOOKUP(Tabla1[[#This Row],[SKU]],[1]CARGAR!$B$7:$D$2282,2,0)</f>
        <v>LLAVE DE MANG 1/2" CR PESADA.</v>
      </c>
      <c r="C215" t="str">
        <f>VLOOKUP(A215,[1]CARGAR!$B$7:$D$2282,3,0)</f>
        <v>SZ0020003061BO</v>
      </c>
      <c r="D215" s="1">
        <v>48</v>
      </c>
      <c r="E215" s="1">
        <v>7.5834999999999999</v>
      </c>
      <c r="F215" s="2">
        <f>Tabla1[[#This Row],[CANTIDAD]]*Tabla1[[#This Row],[COSTO UNITARIO]]</f>
        <v>364.00799999999998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6" spans="1:7" x14ac:dyDescent="0.25">
      <c r="A216" s="1">
        <v>181846</v>
      </c>
      <c r="B216" s="5" t="str">
        <f>VLOOKUP(Tabla1[[#This Row],[SKU]],[1]CARGAR!$B$7:$D$2282,2,0)</f>
        <v>VALVULA ESFERIA LLAVE DE MANG</v>
      </c>
      <c r="C216" t="str">
        <f>VLOOKUP(A216,[1]CARGAR!$B$7:$D$2282,3,0)</f>
        <v>SZ0020283061BO</v>
      </c>
      <c r="D216" s="1">
        <v>100</v>
      </c>
      <c r="E216" s="1">
        <v>5.5513000000000003</v>
      </c>
      <c r="F216" s="2">
        <f>Tabla1[[#This Row],[CANTIDAD]]*Tabla1[[#This Row],[COSTO UNITARIO]]</f>
        <v>555.13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7" spans="1:7" x14ac:dyDescent="0.25">
      <c r="A217" s="1">
        <v>181862</v>
      </c>
      <c r="B217" s="5" t="str">
        <f>VLOOKUP(Tabla1[[#This Row],[SKU]],[1]CARGAR!$B$7:$D$2282,2,0)</f>
        <v>LLAVE ESFERICA 1/2"STANDAR PASO TOTAL</v>
      </c>
      <c r="C217" t="str">
        <f>VLOOKUP(A217,[1]CARGAR!$B$7:$D$2282,3,0)</f>
        <v>SZ0079353061BO</v>
      </c>
      <c r="D217" s="1">
        <v>192</v>
      </c>
      <c r="E217" s="1">
        <v>2.4775999999999998</v>
      </c>
      <c r="F217" s="2">
        <f>Tabla1[[#This Row],[CANTIDAD]]*Tabla1[[#This Row],[COSTO UNITARIO]]</f>
        <v>475.69919999999996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8" spans="1:7" x14ac:dyDescent="0.25">
      <c r="A218" s="1">
        <v>182192</v>
      </c>
      <c r="B218" s="5" t="str">
        <f>VLOOKUP(Tabla1[[#This Row],[SKU]],[1]CARGAR!$B$7:$D$2282,2,0)</f>
        <v>LLAVE MANGUERA 1/2" ULTRALIVIANA</v>
      </c>
      <c r="C218" t="str">
        <f>VLOOKUP(A218,[1]CARGAR!$B$7:$D$2282,3,0)</f>
        <v>SZ0079384021BO</v>
      </c>
      <c r="D218" s="1">
        <v>384</v>
      </c>
      <c r="E218" s="1">
        <v>3.6177000000000001</v>
      </c>
      <c r="F218" s="2">
        <f>Tabla1[[#This Row],[CANTIDAD]]*Tabla1[[#This Row],[COSTO UNITARIO]]</f>
        <v>1389.1968000000002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9" spans="1:7" x14ac:dyDescent="0.25">
      <c r="A219" s="1">
        <v>183725</v>
      </c>
      <c r="B219" s="5" t="str">
        <f>VLOOKUP(Tabla1[[#This Row],[SKU]],[1]CARGAR!$B$7:$D$2282,2,0)</f>
        <v>LLAVE D/MANGUERA PESADA BR MANILLA REDON</v>
      </c>
      <c r="C219" t="str">
        <f>VLOOKUP(A219,[1]CARGAR!$B$7:$D$2282,3,0)</f>
        <v>SZ0020064021BO</v>
      </c>
      <c r="D219" s="1">
        <v>48</v>
      </c>
      <c r="E219" s="1">
        <v>6.9718999999999998</v>
      </c>
      <c r="F219" s="2">
        <f>Tabla1[[#This Row],[CANTIDAD]]*Tabla1[[#This Row],[COSTO UNITARIO]]</f>
        <v>334.65120000000002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0" spans="1:7" x14ac:dyDescent="0.25">
      <c r="A220" s="1">
        <v>184527</v>
      </c>
      <c r="B220" s="5" t="str">
        <f>VLOOKUP(Tabla1[[#This Row],[SKU]],[1]CARGAR!$B$7:$D$2282,2,0)</f>
        <v>LLAVE DE URINARIO CON MANILLA</v>
      </c>
      <c r="C220" t="str">
        <f>VLOOKUP(A220,[1]CARGAR!$B$7:$D$2282,3,0)</f>
        <v>SG0050003061BO</v>
      </c>
      <c r="D220" s="1">
        <v>24</v>
      </c>
      <c r="E220" s="1">
        <v>16.565200000000001</v>
      </c>
      <c r="F220" s="2">
        <f>Tabla1[[#This Row],[CANTIDAD]]*Tabla1[[#This Row],[COSTO UNITARIO]]</f>
        <v>397.56479999999999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198609</v>
      </c>
      <c r="B221" s="1" t="s">
        <v>51</v>
      </c>
      <c r="C221" s="1" t="s">
        <v>52</v>
      </c>
      <c r="D221" s="1">
        <v>24</v>
      </c>
      <c r="E221" s="1">
        <v>5.3507999999999996</v>
      </c>
      <c r="F221" s="2">
        <f>Tabla1[[#This Row],[CANTIDAD]]*Tabla1[[#This Row],[COSTO UNITARIO]]</f>
        <v>128.41919999999999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2" spans="1:7" x14ac:dyDescent="0.25">
      <c r="A222" s="1">
        <v>201618</v>
      </c>
      <c r="B222" s="1" t="str">
        <f>VLOOKUP(Tabla1[[#This Row],[SKU]],[1]CARGAR!$B$7:$D$2282,2,0)</f>
        <v>WC EVOLUTION AZUL GALAXIE  EDESA</v>
      </c>
      <c r="C222" s="1" t="str">
        <f>VLOOKUP(A222,[1]CARGAR!$B$7:$D$2282,3,0)</f>
        <v>JS0022910171CE</v>
      </c>
      <c r="D222" s="1">
        <v>10</v>
      </c>
      <c r="E222" s="1">
        <v>53.381300000000003</v>
      </c>
      <c r="F222" s="2">
        <f>Tabla1[[#This Row],[CANTIDAD]]*Tabla1[[#This Row],[COSTO UNITARIO]]</f>
        <v>533.81299999999999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3" spans="1:7" x14ac:dyDescent="0.25">
      <c r="A223" s="1">
        <v>208906</v>
      </c>
      <c r="B223" s="1" t="str">
        <f>VLOOKUP(Tabla1[[#This Row],[SKU]],[1]CARGAR!$B$7:$D$2282,2,0)</f>
        <v>EXTRACTOR BANO 18X18 CM BLANCO</v>
      </c>
      <c r="C223" s="1" t="str">
        <f>VLOOKUP(A223,[1]CARGAR!$B$7:$D$2282,3,0)</f>
        <v>SC0029480001CW</v>
      </c>
      <c r="D223" s="1">
        <v>160</v>
      </c>
      <c r="E223" s="1">
        <v>11.9756</v>
      </c>
      <c r="F223" s="2">
        <f>Tabla1[[#This Row],[CANTIDAD]]*Tabla1[[#This Row],[COSTO UNITARIO]]</f>
        <v>1916.096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4" spans="1:7" x14ac:dyDescent="0.25">
      <c r="A224" s="1">
        <v>213748</v>
      </c>
      <c r="B224" s="1" t="str">
        <f>VLOOKUP(Tabla1[[#This Row],[SKU]],[1]CARGAR!$B$7:$D$2282,2,0)</f>
        <v>KIT MANILLA CORVUS CROMO</v>
      </c>
      <c r="C224" s="1" t="str">
        <f>VLOOKUP(A224,[1]CARGAR!$B$7:$D$2282,3,0)</f>
        <v>SG0049753061BO</v>
      </c>
      <c r="D224" s="1">
        <v>24</v>
      </c>
      <c r="E224" s="1">
        <v>4.1589999999999998</v>
      </c>
      <c r="F224" s="2">
        <f>Tabla1[[#This Row],[CANTIDAD]]*Tabla1[[#This Row],[COSTO UNITARIO]]</f>
        <v>99.816000000000003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>
        <v>213942</v>
      </c>
      <c r="B225" s="1" t="str">
        <f>VLOOKUP(Tabla1[[#This Row],[SKU]],[1]CARGAR!$B$7:$D$2282,2,0)</f>
        <v>KIT MANILLA SHELBY CROMO</v>
      </c>
      <c r="C225" s="1" t="str">
        <f>VLOOKUP(A225,[1]CARGAR!$B$7:$D$2282,3,0)</f>
        <v>SG0058610001BO</v>
      </c>
      <c r="D225" s="1">
        <v>72</v>
      </c>
      <c r="E225" s="1">
        <v>2.0931999999999999</v>
      </c>
      <c r="F225" s="2">
        <f>Tabla1[[#This Row],[CANTIDAD]]*Tabla1[[#This Row],[COSTO UNITARIO]]</f>
        <v>150.71039999999999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213950</v>
      </c>
      <c r="B226" s="1" t="str">
        <f>VLOOKUP(Tabla1[[#This Row],[SKU]],[1]CARGAR!$B$7:$D$2282,2,0)</f>
        <v>KIT MANILLA PALANCA SHELBY CR</v>
      </c>
      <c r="C226" s="1" t="str">
        <f>VLOOKUP(A226,[1]CARGAR!$B$7:$D$2282,3,0)</f>
        <v>SG0058720001BO</v>
      </c>
      <c r="D226" s="1">
        <v>12</v>
      </c>
      <c r="E226" s="1">
        <v>2.5398000000000001</v>
      </c>
      <c r="F226" s="2">
        <f>Tabla1[[#This Row],[CANTIDAD]]*Tabla1[[#This Row],[COSTO UNITARIO]]</f>
        <v>30.477600000000002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>
        <v>213969</v>
      </c>
      <c r="B227" s="1" t="str">
        <f>VLOOKUP(Tabla1[[#This Row],[SKU]],[1]CARGAR!$B$7:$D$2282,2,0)</f>
        <v>CARTUCHO CERAMICO ESTANDAR FRIO</v>
      </c>
      <c r="C227" s="1" t="str">
        <f>VLOOKUP(A227,[1]CARGAR!$B$7:$D$2282,3,0)</f>
        <v>SGF059310001BO</v>
      </c>
      <c r="D227" s="1">
        <v>96</v>
      </c>
      <c r="E227" s="1">
        <v>4.4219999999999997</v>
      </c>
      <c r="F227" s="2">
        <f>Tabla1[[#This Row],[CANTIDAD]]*Tabla1[[#This Row],[COSTO UNITARIO]]</f>
        <v>424.51199999999994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213985</v>
      </c>
      <c r="B228" s="1" t="str">
        <f>VLOOKUP(Tabla1[[#This Row],[SKU]],[1]CARGAR!$B$7:$D$2282,2,0)</f>
        <v>CARTUCHO CERAMICO ESTANDAR CALIENTE</v>
      </c>
      <c r="C228" s="1" t="str">
        <f>VLOOKUP(A228,[1]CARGAR!$B$7:$D$2282,3,0)</f>
        <v>SGC059310001BO</v>
      </c>
      <c r="D228" s="1">
        <v>24</v>
      </c>
      <c r="E228" s="1">
        <v>4.4608999999999996</v>
      </c>
      <c r="F228" s="2">
        <f>Tabla1[[#This Row],[CANTIDAD]]*Tabla1[[#This Row],[COSTO UNITARIO]]</f>
        <v>107.0616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213993</v>
      </c>
      <c r="B229" s="1" t="str">
        <f>VLOOKUP(Tabla1[[#This Row],[SKU]],[1]CARGAR!$B$7:$D$2282,2,0)</f>
        <v>CARTUCHO CERAMICO ECON. FRIO</v>
      </c>
      <c r="C229" s="1" t="str">
        <f>VLOOKUP(A229,[1]CARGAR!$B$7:$D$2282,3,0)</f>
        <v>SGF049800001BO</v>
      </c>
      <c r="D229" s="1">
        <v>72</v>
      </c>
      <c r="E229" s="1">
        <v>4.5273000000000003</v>
      </c>
      <c r="F229" s="2">
        <f>Tabla1[[#This Row],[CANTIDAD]]*Tabla1[[#This Row],[COSTO UNITARIO]]</f>
        <v>325.96559999999999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>
        <v>214779</v>
      </c>
      <c r="B230" s="1" t="str">
        <f>VLOOKUP(Tabla1[[#This Row],[SKU]],[1]CARGAR!$B$7:$D$2282,2,0)</f>
        <v>CARTUCHO CERAMICO ECON. CALIENTE</v>
      </c>
      <c r="C230" s="1" t="str">
        <f>VLOOKUP(A230,[1]CARGAR!$B$7:$D$2282,3,0)</f>
        <v>SGC049800001BO</v>
      </c>
      <c r="D230" s="1">
        <v>60</v>
      </c>
      <c r="E230" s="1">
        <v>4.5346000000000002</v>
      </c>
      <c r="F230" s="2">
        <f>Tabla1[[#This Row],[CANTIDAD]]*Tabla1[[#This Row],[COSTO UNITARIO]]</f>
        <v>272.07600000000002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1" spans="1:7" x14ac:dyDescent="0.25">
      <c r="A231" s="1">
        <v>214787</v>
      </c>
      <c r="B231" s="1" t="str">
        <f>VLOOKUP(Tabla1[[#This Row],[SKU]],[1]CARGAR!$B$7:$D$2282,2,0)</f>
        <v>CARTUCHO CERA.ECONO. FRIO</v>
      </c>
      <c r="C231" s="1" t="str">
        <f>VLOOKUP(A231,[1]CARGAR!$B$7:$D$2282,3,0)</f>
        <v>SGF049900001BO</v>
      </c>
      <c r="D231" s="1">
        <v>60</v>
      </c>
      <c r="E231" s="1">
        <v>4.5800999999999998</v>
      </c>
      <c r="F231" s="2">
        <f>Tabla1[[#This Row],[CANTIDAD]]*Tabla1[[#This Row],[COSTO UNITARIO]]</f>
        <v>274.80599999999998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>
        <v>214817</v>
      </c>
      <c r="B232" s="1" t="str">
        <f>VLOOKUP(Tabla1[[#This Row],[SKU]],[1]CARGAR!$B$7:$D$2282,2,0)</f>
        <v>CARTUCHO CERA.DUCHA CALIENTE</v>
      </c>
      <c r="C232" s="1" t="str">
        <f>VLOOKUP(A232,[1]CARGAR!$B$7:$D$2282,3,0)</f>
        <v>SGC049660001BO</v>
      </c>
      <c r="D232" s="1">
        <v>144</v>
      </c>
      <c r="E232" s="1">
        <v>6.4706999999999999</v>
      </c>
      <c r="F232" s="2">
        <f>Tabla1[[#This Row],[CANTIDAD]]*Tabla1[[#This Row],[COSTO UNITARIO]]</f>
        <v>931.7808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>
        <v>214825</v>
      </c>
      <c r="B233" s="1" t="str">
        <f>VLOOKUP(Tabla1[[#This Row],[SKU]],[1]CARGAR!$B$7:$D$2282,2,0)</f>
        <v>MANGUERA JGO MONOBLOCK 1/2XM10 CR</v>
      </c>
      <c r="C233" s="1" t="str">
        <f>VLOOKUP(A233,[1]CARGAR!$B$7:$D$2282,3,0)</f>
        <v>SG0055560001BO</v>
      </c>
      <c r="D233" s="1">
        <v>60</v>
      </c>
      <c r="E233" s="1">
        <v>2.6396000000000002</v>
      </c>
      <c r="F233" s="2">
        <f>Tabla1[[#This Row],[CANTIDAD]]*Tabla1[[#This Row],[COSTO UNITARIO]]</f>
        <v>158.376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4" spans="1:7" x14ac:dyDescent="0.25">
      <c r="A234" s="1">
        <v>230642</v>
      </c>
      <c r="B234" s="1" t="str">
        <f>VLOOKUP(Tabla1[[#This Row],[SKU]],[1]CARGAR!$B$7:$D$2282,2,0)</f>
        <v>ARIES KIT MANILLA</v>
      </c>
      <c r="C234" s="1" t="str">
        <f>VLOOKUP(A234,[1]CARGAR!$B$7:$D$2282,3,0)</f>
        <v>SG0049743061BO</v>
      </c>
      <c r="D234" s="1">
        <v>24</v>
      </c>
      <c r="E234" s="1">
        <v>3.1082000000000001</v>
      </c>
      <c r="F234" s="2">
        <f>Tabla1[[#This Row],[CANTIDAD]]*Tabla1[[#This Row],[COSTO UNITARIO]]</f>
        <v>74.596800000000002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>
        <v>235148</v>
      </c>
      <c r="B235" s="1" t="str">
        <f>VLOOKUP(Tabla1[[#This Row],[SKU]],[1]CARGAR!$B$7:$D$2282,2,0)</f>
        <v>LLAVE SENCILLA PLUS SHELBY</v>
      </c>
      <c r="C235" s="1" t="str">
        <f>VLOOKUP(A235,[1]CARGAR!$B$7:$D$2282,3,0)</f>
        <v>SG0090703061BO</v>
      </c>
      <c r="D235" s="1">
        <v>48</v>
      </c>
      <c r="E235" s="1">
        <v>14.9438</v>
      </c>
      <c r="F235" s="2">
        <f>Tabla1[[#This Row],[CANTIDAD]]*Tabla1[[#This Row],[COSTO UNITARIO]]</f>
        <v>717.30240000000003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6" spans="1:7" x14ac:dyDescent="0.25">
      <c r="A236" s="1">
        <v>235318</v>
      </c>
      <c r="B236" s="1" t="str">
        <f>VLOOKUP(Tabla1[[#This Row],[SKU]],[1]CARGAR!$B$7:$D$2282,2,0)</f>
        <v>LLAVE COCINA PARED PLUS SHELBY</v>
      </c>
      <c r="C236" s="1" t="str">
        <f>VLOOKUP(A236,[1]CARGAR!$B$7:$D$2282,3,0)</f>
        <v>SG0090713061BO</v>
      </c>
      <c r="D236" s="1">
        <v>12</v>
      </c>
      <c r="E236" s="1">
        <v>18.7667</v>
      </c>
      <c r="F236" s="2">
        <f>Tabla1[[#This Row],[CANTIDAD]]*Tabla1[[#This Row],[COSTO UNITARIO]]</f>
        <v>225.2004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7" spans="1:7" x14ac:dyDescent="0.25">
      <c r="A237" s="1">
        <v>235482</v>
      </c>
      <c r="B237" s="1" t="str">
        <f>VLOOKUP(Tabla1[[#This Row],[SKU]],[1]CARGAR!$B$7:$D$2282,2,0)</f>
        <v>MEZ DUCHA NIZA 2 FUNCIONES CR</v>
      </c>
      <c r="C237" s="1" t="str">
        <f>VLOOKUP(A237,[1]CARGAR!$B$7:$D$2282,3,0)</f>
        <v>SG0077353061CW</v>
      </c>
      <c r="D237" s="1">
        <v>12</v>
      </c>
      <c r="E237" s="1">
        <v>69.966200000000001</v>
      </c>
      <c r="F237" s="2">
        <f>Tabla1[[#This Row],[CANTIDAD]]*Tabla1[[#This Row],[COSTO UNITARIO]]</f>
        <v>839.59439999999995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8" spans="1:7" x14ac:dyDescent="0.25">
      <c r="A238" s="1">
        <v>238082</v>
      </c>
      <c r="B238" s="1" t="str">
        <f>VLOOKUP(Tabla1[[#This Row],[SKU]],[1]CARGAR!$B$7:$D$2282,2,0)</f>
        <v>REJILLA DE DISEÑO 60 × 8 CM CON TRAMPA</v>
      </c>
      <c r="C238" s="1" t="str">
        <f>VLOOKUP(A238,[1]CARGAR!$B$7:$D$2282,3,0)</f>
        <v>SZ0020120001CW</v>
      </c>
      <c r="D238" s="1">
        <v>20</v>
      </c>
      <c r="E238" s="1">
        <v>50.821199999999997</v>
      </c>
      <c r="F238" s="2">
        <f>Tabla1[[#This Row],[CANTIDAD]]*Tabla1[[#This Row],[COSTO UNITARIO]]</f>
        <v>1016.424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9" spans="1:7" x14ac:dyDescent="0.25">
      <c r="A239" s="1">
        <v>242195</v>
      </c>
      <c r="B239" s="1" t="str">
        <f>VLOOKUP(Tabla1[[#This Row],[SKU]],[1]CARGAR!$B$7:$D$2282,2,0)</f>
        <v>MONOMANDO LAV CR VITTORIA</v>
      </c>
      <c r="C239" s="1" t="str">
        <f>VLOOKUP(A239,[1]CARGAR!$B$7:$D$2282,3,0)</f>
        <v>SG0070423061CE</v>
      </c>
      <c r="D239" s="1">
        <v>24</v>
      </c>
      <c r="E239" s="1">
        <v>27.2073</v>
      </c>
      <c r="F239" s="2">
        <f>Tabla1[[#This Row],[CANTIDAD]]*Tabla1[[#This Row],[COSTO UNITARIO]]</f>
        <v>652.97519999999997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0" spans="1:7" x14ac:dyDescent="0.25">
      <c r="A240" s="1">
        <v>242209</v>
      </c>
      <c r="B240" s="1" t="str">
        <f>VLOOKUP(Tabla1[[#This Row],[SKU]],[1]CARGAR!$B$7:$D$2282,2,0)</f>
        <v>MONOMANDO COCINA CR VITTORIA</v>
      </c>
      <c r="C240" s="1" t="str">
        <f>VLOOKUP(A240,[1]CARGAR!$B$7:$D$2282,3,0)</f>
        <v>SG0070453061CE</v>
      </c>
      <c r="D240" s="1">
        <v>12</v>
      </c>
      <c r="E240" s="1">
        <v>42.870100000000001</v>
      </c>
      <c r="F240" s="2">
        <f>Tabla1[[#This Row],[CANTIDAD]]*Tabla1[[#This Row],[COSTO UNITARIO]]</f>
        <v>514.44119999999998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>
        <v>242314</v>
      </c>
      <c r="B241" s="1" t="str">
        <f>VLOOKUP(Tabla1[[#This Row],[SKU]],[1]CARGAR!$B$7:$D$2282,2,0)</f>
        <v>LAV ASPIO PEDESTAL CORTO BLANCO</v>
      </c>
      <c r="C241" s="1" t="str">
        <f>VLOOKUP(A241,[1]CARGAR!$B$7:$D$2282,3,0)</f>
        <v>JSPC55831301CE</v>
      </c>
      <c r="D241" s="1">
        <v>24</v>
      </c>
      <c r="E241" s="1">
        <v>43.943800000000003</v>
      </c>
      <c r="F241" s="2">
        <f>Tabla1[[#This Row],[CANTIDAD]]*Tabla1[[#This Row],[COSTO UNITARIO]]</f>
        <v>1054.6512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2" spans="1:7" x14ac:dyDescent="0.25">
      <c r="A242" s="1">
        <v>245101</v>
      </c>
      <c r="B242" s="1" t="str">
        <f>VLOOKUP(Tabla1[[#This Row],[SKU]],[1]CARGAR!$B$7:$D$2282,2,0)</f>
        <v>HERRAJE ONE PIECE DUAL FLUSH 6 / 4.1LT</v>
      </c>
      <c r="C242" s="1" t="str">
        <f>VLOOKUP(A242,[1]CARGAR!$B$7:$D$2282,3,0)</f>
        <v>SP0038900001BO</v>
      </c>
      <c r="D242" s="1">
        <v>30</v>
      </c>
      <c r="E242" s="1">
        <v>11.4072</v>
      </c>
      <c r="F242" s="2">
        <f>Tabla1[[#This Row],[CANTIDAD]]*Tabla1[[#This Row],[COSTO UNITARIO]]</f>
        <v>342.21600000000001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3" spans="1:7" x14ac:dyDescent="0.25">
      <c r="A243" s="1">
        <v>246468</v>
      </c>
      <c r="B243" s="1" t="str">
        <f>VLOOKUP(Tabla1[[#This Row],[SKU]],[1]CARGAR!$B$7:$D$2282,2,0)</f>
        <v>LLAVE DOCCIA CAMPANOLA 1/2" S/DUCH</v>
      </c>
      <c r="C243" s="1" t="str">
        <f>VLOOKUP(A243,[1]CARGAR!$B$7:$D$2282,3,0)</f>
        <v>SG0070623061BO</v>
      </c>
      <c r="D243" s="1">
        <v>48</v>
      </c>
      <c r="E243" s="1">
        <v>12.790900000000001</v>
      </c>
      <c r="F243" s="2">
        <f>Tabla1[[#This Row],[CANTIDAD]]*Tabla1[[#This Row],[COSTO UNITARIO]]</f>
        <v>613.96320000000003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>
        <v>247642</v>
      </c>
      <c r="B244" s="1" t="str">
        <f>VLOOKUP(Tabla1[[#This Row],[SKU]],[1]CARGAR!$B$7:$D$2282,2,0)</f>
        <v>LLAVE ANGULAR LAV.C/MANG 16" EDESA</v>
      </c>
      <c r="C244" s="1" t="str">
        <f>VLOOKUP(A244,[1]CARGAR!$B$7:$D$2282,3,0)</f>
        <v>SC0075783061BO</v>
      </c>
      <c r="D244" s="1">
        <v>180</v>
      </c>
      <c r="E244" s="1">
        <v>6.4827000000000004</v>
      </c>
      <c r="F244" s="2">
        <f>Tabla1[[#This Row],[CANTIDAD]]*Tabla1[[#This Row],[COSTO UNITARIO]]</f>
        <v>1166.886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5" spans="1:7" x14ac:dyDescent="0.25">
      <c r="A245" s="1">
        <v>250589</v>
      </c>
      <c r="B245" s="1" t="str">
        <f>VLOOKUP(Tabla1[[#This Row],[SKU]],[1]CARGAR!$B$7:$D$2282,2,0)</f>
        <v>DESAGUE DE 1 1/2" PP C/REJILLA</v>
      </c>
      <c r="C245" s="1" t="str">
        <f>VLOOKUP(A245,[1]CARGAR!$B$7:$D$2282,3,0)</f>
        <v>SC0021570001BL</v>
      </c>
      <c r="D245" s="1">
        <v>36</v>
      </c>
      <c r="E245" s="1">
        <v>2.3089</v>
      </c>
      <c r="F245" s="2">
        <f>Tabla1[[#This Row],[CANTIDAD]]*Tabla1[[#This Row],[COSTO UNITARIO]]</f>
        <v>83.120400000000004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6" spans="1:7" x14ac:dyDescent="0.25">
      <c r="A246" s="1">
        <v>250597</v>
      </c>
      <c r="B246" s="1" t="str">
        <f>VLOOKUP(Tabla1[[#This Row],[SKU]],[1]CARGAR!$B$7:$D$2282,2,0)</f>
        <v>HERRAJE UNIV MANIJA PLAST BLANCO</v>
      </c>
      <c r="C246" s="1" t="str">
        <f>VLOOKUP(A246,[1]CARGAR!$B$7:$D$2282,3,0)</f>
        <v>SPMD51971301BO</v>
      </c>
      <c r="D246" s="1">
        <v>375</v>
      </c>
      <c r="E246" s="1">
        <v>5.4127999999999998</v>
      </c>
      <c r="F246" s="2">
        <f>Tabla1[[#This Row],[CANTIDAD]]*Tabla1[[#This Row],[COSTO UNITARIO]]</f>
        <v>2029.8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7" spans="1:7" x14ac:dyDescent="0.25">
      <c r="A247" s="1">
        <v>250600</v>
      </c>
      <c r="B247" s="1" t="str">
        <f>VLOOKUP(Tabla1[[#This Row],[SKU]],[1]CARGAR!$B$7:$D$2282,2,0)</f>
        <v>HERRAJE UNIV MANIJA PLAST CROMO</v>
      </c>
      <c r="C247" s="1" t="str">
        <f>VLOOKUP(A247,[1]CARGAR!$B$7:$D$2282,3,0)</f>
        <v>SPMD51970001BO</v>
      </c>
      <c r="D247" s="1">
        <v>60</v>
      </c>
      <c r="E247" s="1">
        <v>6.0143000000000004</v>
      </c>
      <c r="F247" s="2">
        <f>Tabla1[[#This Row],[CANTIDAD]]*Tabla1[[#This Row],[COSTO UNITARIO]]</f>
        <v>360.858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8" spans="1:7" x14ac:dyDescent="0.25">
      <c r="A248" s="1">
        <v>251054</v>
      </c>
      <c r="B248" s="1" t="str">
        <f>VLOOKUP(Tabla1[[#This Row],[SKU]],[1]CARGAR!$B$7:$D$2282,2,0)</f>
        <v>ASIENTO CROWN ENVOLVENTE SLOW DOWN RF BL</v>
      </c>
      <c r="C248" s="1" t="str">
        <f>VLOOKUP(A248,[1]CARGAR!$B$7:$D$2282,3,0)</f>
        <v>SP0096871301CG</v>
      </c>
      <c r="D248" s="1">
        <v>60</v>
      </c>
      <c r="E248" s="1">
        <v>17.395</v>
      </c>
      <c r="F248" s="2">
        <f>Tabla1[[#This Row],[CANTIDAD]]*Tabla1[[#This Row],[COSTO UNITARIO]]</f>
        <v>1043.7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9" spans="1:7" x14ac:dyDescent="0.25">
      <c r="A249" s="1">
        <v>251186</v>
      </c>
      <c r="B249" s="1" t="s">
        <v>53</v>
      </c>
      <c r="C249" s="1" t="s">
        <v>54</v>
      </c>
      <c r="D249" s="1">
        <v>60</v>
      </c>
      <c r="E249" s="1">
        <v>17.395</v>
      </c>
      <c r="F249" s="2">
        <f>Tabla1[[#This Row],[CANTIDAD]]*Tabla1[[#This Row],[COSTO UNITARIO]]</f>
        <v>1043.7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0" spans="1:7" x14ac:dyDescent="0.25">
      <c r="A250" s="1">
        <v>252247</v>
      </c>
      <c r="B250" s="5" t="str">
        <f>VLOOKUP(Tabla1[[#This Row],[SKU]],[1]CARGAR!$B$7:$D$2282,2,0)</f>
        <v>MEZ COCINA 8" NEW PRINCESS CR</v>
      </c>
      <c r="C250" t="str">
        <f>VLOOKUP(A250,[1]CARGAR!$B$7:$D$2282,3,0)</f>
        <v>SG0075113061CE</v>
      </c>
      <c r="D250" s="1">
        <v>12</v>
      </c>
      <c r="E250" s="1">
        <v>32.164299999999997</v>
      </c>
      <c r="F250" s="2">
        <f>Tabla1[[#This Row],[CANTIDAD]]*Tabla1[[#This Row],[COSTO UNITARIO]]</f>
        <v>385.97159999999997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1" spans="1:7" x14ac:dyDescent="0.25">
      <c r="A251" s="1">
        <v>253197</v>
      </c>
      <c r="B251" s="5" t="str">
        <f>VLOOKUP(Tabla1[[#This Row],[SKU]],[1]CARGAR!$B$7:$D$2282,2,0)</f>
        <v>SOPORTE DE DUCHA</v>
      </c>
      <c r="C251" t="str">
        <f>VLOOKUP(A251,[1]CARGAR!$B$7:$D$2282,3,0)</f>
        <v>SG0049593061BO</v>
      </c>
      <c r="D251" s="1">
        <v>72</v>
      </c>
      <c r="E251" s="1">
        <v>2.4918</v>
      </c>
      <c r="F251" s="2">
        <f>Tabla1[[#This Row],[CANTIDAD]]*Tabla1[[#This Row],[COSTO UNITARIO]]</f>
        <v>179.40960000000001</v>
      </c>
      <c r="G25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2" spans="1:7" x14ac:dyDescent="0.25">
      <c r="A252" s="1">
        <v>253308</v>
      </c>
      <c r="B252" s="5" t="str">
        <f>VLOOKUP(Tabla1[[#This Row],[SKU]],[1]CARGAR!$B$7:$D$2282,2,0)</f>
        <v>KIT ANILLO D/RETENCION EMP.PICO COCINA</v>
      </c>
      <c r="C252" t="str">
        <f>VLOOKUP(A252,[1]CARGAR!$B$7:$D$2282,3,0)</f>
        <v>SG0076043061BO</v>
      </c>
      <c r="D252" s="1">
        <v>60</v>
      </c>
      <c r="E252" s="1">
        <v>1.3269</v>
      </c>
      <c r="F252" s="2">
        <f>Tabla1[[#This Row],[CANTIDAD]]*Tabla1[[#This Row],[COSTO UNITARIO]]</f>
        <v>79.614000000000004</v>
      </c>
      <c r="G25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3" spans="1:7" x14ac:dyDescent="0.25">
      <c r="A253" s="1">
        <v>257592</v>
      </c>
      <c r="B253" s="5" t="str">
        <f>VLOOKUP(Tabla1[[#This Row],[SKU]],[1]CARGAR!$B$7:$D$2282,2,0)</f>
        <v>VALVULA ADMISION PILOTADA PLUS</v>
      </c>
      <c r="C253" t="str">
        <f>VLOOKUP(A253,[1]CARGAR!$B$7:$D$2282,3,0)</f>
        <v>SP0063450001BO</v>
      </c>
      <c r="D253" s="1">
        <v>300</v>
      </c>
      <c r="E253" s="1">
        <v>4.6726999999999999</v>
      </c>
      <c r="F253" s="2">
        <f>Tabla1[[#This Row],[CANTIDAD]]*Tabla1[[#This Row],[COSTO UNITARIO]]</f>
        <v>1401.81</v>
      </c>
      <c r="G25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4" spans="1:7" x14ac:dyDescent="0.25">
      <c r="A254" s="1">
        <v>257593</v>
      </c>
      <c r="B254" s="1" t="s">
        <v>24</v>
      </c>
      <c r="C254" s="1" t="s">
        <v>25</v>
      </c>
      <c r="D254" s="1">
        <v>250</v>
      </c>
      <c r="E254" s="1">
        <v>8.33</v>
      </c>
      <c r="F254" s="2">
        <f>Tabla1[[#This Row],[CANTIDAD]]*Tabla1[[#This Row],[COSTO UNITARIO]]</f>
        <v>2082.5</v>
      </c>
      <c r="G25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5" spans="1:7" x14ac:dyDescent="0.25">
      <c r="A255" s="1">
        <v>258024</v>
      </c>
      <c r="B255" s="5" t="str">
        <f>VLOOKUP(Tabla1[[#This Row],[SKU]],[1]CARGAR!$B$7:$D$2282,2,0)</f>
        <v>BOTTON PUSH MEDIUM</v>
      </c>
      <c r="C255" t="str">
        <f>VLOOKUP(A255,[1]CARGAR!$B$7:$D$2282,3,0)</f>
        <v>SP0022913061BO</v>
      </c>
      <c r="D255" s="1">
        <v>100</v>
      </c>
      <c r="E255" s="1">
        <v>1.7688999999999999</v>
      </c>
      <c r="F255" s="2">
        <f>Tabla1[[#This Row],[CANTIDAD]]*Tabla1[[#This Row],[COSTO UNITARIO]]</f>
        <v>176.89</v>
      </c>
      <c r="G25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6" spans="1:7" x14ac:dyDescent="0.25">
      <c r="A256" s="1">
        <v>259101</v>
      </c>
      <c r="B256" s="5" t="str">
        <f>VLOOKUP(Tabla1[[#This Row],[SKU]],[1]CARGAR!$B$7:$D$2282,2,0)</f>
        <v>FLAPPER (SAPO) KINGSLEY TURBO 3</v>
      </c>
      <c r="C256" t="str">
        <f>VLOOKUP(A256,[1]CARGAR!$B$7:$D$2282,3,0)</f>
        <v>SP0060870001BO</v>
      </c>
      <c r="D256" s="1">
        <v>100</v>
      </c>
      <c r="E256" s="1">
        <v>4.3224999999999998</v>
      </c>
      <c r="F256" s="2">
        <f>Tabla1[[#This Row],[CANTIDAD]]*Tabla1[[#This Row],[COSTO UNITARIO]]</f>
        <v>432.25</v>
      </c>
      <c r="G25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7" spans="1:7" x14ac:dyDescent="0.25">
      <c r="A257" s="1">
        <v>265055</v>
      </c>
      <c r="B257" s="5" t="str">
        <f>VLOOKUP(Tabla1[[#This Row],[SKU]],[1]CARGAR!$B$7:$D$2282,2,0)</f>
        <v>LLAVE PRESMATIC STANDAR P/LAVAMANOS BRIG</v>
      </c>
      <c r="C257" t="str">
        <f>VLOOKUP(A257,[1]CARGAR!$B$7:$D$2282,3,0)</f>
        <v>SG0065463061CW</v>
      </c>
      <c r="D257" s="1">
        <v>40</v>
      </c>
      <c r="E257" s="1">
        <v>37.327599999999997</v>
      </c>
      <c r="F257" s="2">
        <f>Tabla1[[#This Row],[CANTIDAD]]*Tabla1[[#This Row],[COSTO UNITARIO]]</f>
        <v>1493.1039999999998</v>
      </c>
      <c r="G25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8" spans="1:7" x14ac:dyDescent="0.25">
      <c r="A258" s="1">
        <v>289132</v>
      </c>
      <c r="B258" s="5" t="str">
        <f>VLOOKUP(Tabla1[[#This Row],[SKU]],[1]CARGAR!$B$7:$D$2282,2,0)</f>
        <v>WC ANDES REDONDO BONE PUSH SUPERIOR</v>
      </c>
      <c r="C258" t="str">
        <f>VLOOKUP(A258,[1]CARGAR!$B$7:$D$2282,3,0)</f>
        <v>JS0022647331CE</v>
      </c>
      <c r="D258" s="1">
        <v>24</v>
      </c>
      <c r="E258" s="1">
        <v>41.741599999999998</v>
      </c>
      <c r="F258" s="2">
        <f>Tabla1[[#This Row],[CANTIDAD]]*Tabla1[[#This Row],[COSTO UNITARIO]]</f>
        <v>1001.7983999999999</v>
      </c>
      <c r="G25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9" spans="1:7" x14ac:dyDescent="0.25">
      <c r="A259" s="1">
        <v>317292</v>
      </c>
      <c r="B259" s="5" t="str">
        <f>VLOOKUP(Tabla1[[#This Row],[SKU]],[1]CARGAR!$B$7:$D$2282,2,0)</f>
        <v>MONOMANDO COCINA PULL UP SCARLET CROMO</v>
      </c>
      <c r="C259" t="str">
        <f>VLOOKUP(A259,[1]CARGAR!$B$7:$D$2282,3,0)</f>
        <v>SG0072603061CW</v>
      </c>
      <c r="D259" s="1">
        <v>4</v>
      </c>
      <c r="E259" s="1">
        <v>97.031599999999997</v>
      </c>
      <c r="F259" s="2">
        <f>Tabla1[[#This Row],[CANTIDAD]]*Tabla1[[#This Row],[COSTO UNITARIO]]</f>
        <v>388.12639999999999</v>
      </c>
      <c r="G25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0" spans="1:7" x14ac:dyDescent="0.25">
      <c r="A260" s="1">
        <v>352608</v>
      </c>
      <c r="B260" s="5" t="str">
        <f>VLOOKUP(Tabla1[[#This Row],[SKU]],[1]CARGAR!$B$7:$D$2282,2,0)</f>
        <v>MANIJA OASIS ONE PIECE</v>
      </c>
      <c r="C260" t="str">
        <f>VLOOKUP(A260,[1]CARGAR!$B$7:$D$2282,3,0)</f>
        <v>SP0037183061BO</v>
      </c>
      <c r="D260" s="1">
        <v>100</v>
      </c>
      <c r="E260" s="1">
        <v>2.5727000000000002</v>
      </c>
      <c r="F260" s="2">
        <f>Tabla1[[#This Row],[CANTIDAD]]*Tabla1[[#This Row],[COSTO UNITARIO]]</f>
        <v>257.27000000000004</v>
      </c>
      <c r="G26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1" spans="1:7" x14ac:dyDescent="0.25">
      <c r="A261" s="1">
        <v>361357</v>
      </c>
      <c r="B261" s="5" t="str">
        <f>VLOOKUP(Tabla1[[#This Row],[SKU]],[1]CARGAR!$B$7:$D$2282,2,0)</f>
        <v>GANCHO DOBLE DUBAI</v>
      </c>
      <c r="C261" t="str">
        <f>VLOOKUP(A261,[1]CARGAR!$B$7:$D$2282,3,0)</f>
        <v>SC0050223061CW</v>
      </c>
      <c r="D261" s="1">
        <v>80</v>
      </c>
      <c r="E261" s="1">
        <v>8.1410999999999998</v>
      </c>
      <c r="F261" s="2">
        <f>Tabla1[[#This Row],[CANTIDAD]]*Tabla1[[#This Row],[COSTO UNITARIO]]</f>
        <v>651.28800000000001</v>
      </c>
      <c r="G26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2" spans="1:7" x14ac:dyDescent="0.25">
      <c r="A262" s="1">
        <v>361358</v>
      </c>
      <c r="B262" s="5" t="str">
        <f>VLOOKUP(Tabla1[[#This Row],[SKU]],[1]CARGAR!$B$7:$D$2282,2,0)</f>
        <v>TOALLERO ARO DUBAI CR</v>
      </c>
      <c r="C262" t="str">
        <f>VLOOKUP(A262,[1]CARGAR!$B$7:$D$2282,3,0)</f>
        <v>SC0050253061CW</v>
      </c>
      <c r="D262" s="1">
        <v>60</v>
      </c>
      <c r="E262" s="1">
        <v>16.6798</v>
      </c>
      <c r="F262" s="2">
        <f>Tabla1[[#This Row],[CANTIDAD]]*Tabla1[[#This Row],[COSTO UNITARIO]]</f>
        <v>1000.788</v>
      </c>
      <c r="G26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3" spans="1:7" x14ac:dyDescent="0.25">
      <c r="A263" s="1">
        <v>361359</v>
      </c>
      <c r="B263" s="5" t="str">
        <f>VLOOKUP(Tabla1[[#This Row],[SKU]],[1]CARGAR!$B$7:$D$2282,2,0)</f>
        <v>PAPELERA DUBAI CR</v>
      </c>
      <c r="C263" t="str">
        <f>VLOOKUP(A263,[1]CARGAR!$B$7:$D$2282,3,0)</f>
        <v>SC0050243061CW</v>
      </c>
      <c r="D263" s="1">
        <v>80</v>
      </c>
      <c r="E263" s="1">
        <v>7.1197999999999997</v>
      </c>
      <c r="F263" s="2">
        <f>Tabla1[[#This Row],[CANTIDAD]]*Tabla1[[#This Row],[COSTO UNITARIO]]</f>
        <v>569.58399999999995</v>
      </c>
      <c r="G26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4" spans="1:7" x14ac:dyDescent="0.25">
      <c r="A264" s="1">
        <v>361362</v>
      </c>
      <c r="B264" s="5" t="str">
        <f>VLOOKUP(Tabla1[[#This Row],[SKU]],[1]CARGAR!$B$7:$D$2282,2,0)</f>
        <v>TOALLERO DUBAI LARGO 54CM CR</v>
      </c>
      <c r="C264" t="str">
        <f>VLOOKUP(A264,[1]CARGAR!$B$7:$D$2282,3,0)</f>
        <v>SC0050233061CW</v>
      </c>
      <c r="D264" s="1">
        <v>60</v>
      </c>
      <c r="E264" s="1">
        <v>17.133700000000001</v>
      </c>
      <c r="F264" s="2">
        <f>Tabla1[[#This Row],[CANTIDAD]]*Tabla1[[#This Row],[COSTO UNITARIO]]</f>
        <v>1028.0220000000002</v>
      </c>
      <c r="G26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5" spans="1:7" x14ac:dyDescent="0.25">
      <c r="A265" s="1">
        <v>361364</v>
      </c>
      <c r="B265" s="5" t="str">
        <f>VLOOKUP(Tabla1[[#This Row],[SKU]],[1]CARGAR!$B$7:$D$2282,2,0)</f>
        <v>PORTA VASO ROTONDO BRIGGS</v>
      </c>
      <c r="C265" t="str">
        <f>VLOOKUP(A265,[1]CARGAR!$B$7:$D$2282,3,0)</f>
        <v>SC0027193061CW</v>
      </c>
      <c r="D265" s="1">
        <v>24</v>
      </c>
      <c r="E265" s="1">
        <v>13.4556</v>
      </c>
      <c r="F265" s="2">
        <f>Tabla1[[#This Row],[CANTIDAD]]*Tabla1[[#This Row],[COSTO UNITARIO]]</f>
        <v>322.93439999999998</v>
      </c>
      <c r="G26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6" spans="1:7" x14ac:dyDescent="0.25">
      <c r="A266" s="1">
        <v>361376</v>
      </c>
      <c r="B266" s="5" t="str">
        <f>VLOOKUP(Tabla1[[#This Row],[SKU]],[1]CARGAR!$B$7:$D$2282,2,0)</f>
        <v>Berlín Toallero</v>
      </c>
      <c r="C266" t="str">
        <f>VLOOKUP(A266,[1]CARGAR!$B$7:$D$2282,3,0)</f>
        <v>SG0016640161CW</v>
      </c>
      <c r="D266" s="1">
        <v>20</v>
      </c>
      <c r="E266" s="1">
        <v>16.84</v>
      </c>
      <c r="F266" s="2">
        <f>Tabla1[[#This Row],[CANTIDAD]]*Tabla1[[#This Row],[COSTO UNITARIO]]</f>
        <v>336.8</v>
      </c>
      <c r="G26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7" spans="1:7" x14ac:dyDescent="0.25">
      <c r="A267" s="1">
        <v>361378</v>
      </c>
      <c r="B267" s="5" t="str">
        <f>VLOOKUP(Tabla1[[#This Row],[SKU]],[1]CARGAR!$B$7:$D$2282,2,0)</f>
        <v>Berlín Gancho</v>
      </c>
      <c r="C267" t="str">
        <f>VLOOKUP(A267,[1]CARGAR!$B$7:$D$2282,3,0)</f>
        <v>SG0016590161CW</v>
      </c>
      <c r="D267" s="1">
        <v>50</v>
      </c>
      <c r="E267" s="1">
        <v>6.9862000000000002</v>
      </c>
      <c r="F267" s="2">
        <f>Tabla1[[#This Row],[CANTIDAD]]*Tabla1[[#This Row],[COSTO UNITARIO]]</f>
        <v>349.31</v>
      </c>
      <c r="G26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8" spans="1:7" x14ac:dyDescent="0.25">
      <c r="A268" s="1">
        <v>361380</v>
      </c>
      <c r="B268" s="5" t="str">
        <f>VLOOKUP(Tabla1[[#This Row],[SKU]],[1]CARGAR!$B$7:$D$2282,2,0)</f>
        <v>PAPELERA ROTONDO BRIGGS</v>
      </c>
      <c r="C268" t="str">
        <f>VLOOKUP(A268,[1]CARGAR!$B$7:$D$2282,3,0)</f>
        <v>SC0027203061CW</v>
      </c>
      <c r="D268" s="1">
        <v>20</v>
      </c>
      <c r="E268" s="1">
        <v>12.392899999999999</v>
      </c>
      <c r="F268" s="2">
        <f>Tabla1[[#This Row],[CANTIDAD]]*Tabla1[[#This Row],[COSTO UNITARIO]]</f>
        <v>247.85799999999998</v>
      </c>
      <c r="G26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9" spans="1:7" x14ac:dyDescent="0.25">
      <c r="A269" s="1">
        <v>361465</v>
      </c>
      <c r="B269" s="5" t="str">
        <f>VLOOKUP(Tabla1[[#This Row],[SKU]],[1]CARGAR!$B$7:$D$2282,2,0)</f>
        <v>TOALLERO SCARLET CR</v>
      </c>
      <c r="C269" t="str">
        <f>VLOOKUP(A269,[1]CARGAR!$B$7:$D$2282,3,0)</f>
        <v>SC0088523061CW</v>
      </c>
      <c r="D269" s="1">
        <v>16</v>
      </c>
      <c r="E269" s="1">
        <v>28.717199999999998</v>
      </c>
      <c r="F269" s="2">
        <f>Tabla1[[#This Row],[CANTIDAD]]*Tabla1[[#This Row],[COSTO UNITARIO]]</f>
        <v>459.47519999999997</v>
      </c>
      <c r="G26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0" spans="1:7" x14ac:dyDescent="0.25">
      <c r="A270" s="1">
        <v>361520</v>
      </c>
      <c r="B270" s="5" t="str">
        <f>VLOOKUP(Tabla1[[#This Row],[SKU]],[1]CARGAR!$B$7:$D$2282,2,0)</f>
        <v>TOALLERO RUBI CR EDESA</v>
      </c>
      <c r="C270" t="str">
        <f>VLOOKUP(A270,[1]CARGAR!$B$7:$D$2282,3,0)</f>
        <v>SG0026533061CW</v>
      </c>
      <c r="D270" s="1">
        <v>2</v>
      </c>
      <c r="E270" s="1">
        <v>35.455500000000001</v>
      </c>
      <c r="F270" s="2">
        <f>Tabla1[[#This Row],[CANTIDAD]]*Tabla1[[#This Row],[COSTO UNITARIO]]</f>
        <v>70.911000000000001</v>
      </c>
      <c r="G27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1" spans="1:7" x14ac:dyDescent="0.25">
      <c r="A271" s="1">
        <v>367532</v>
      </c>
      <c r="B271" s="5" t="str">
        <f>VLOOKUP(Tabla1[[#This Row],[SKU]],[1]CARGAR!$B$7:$D$2282,2,0)</f>
        <v>LLAVE DOCCIA COCINA/MESA C/SIF/PLAS</v>
      </c>
      <c r="C271" t="str">
        <f>VLOOKUP(A271,[1]CARGAR!$B$7:$D$2282,3,0)</f>
        <v>SG0070633061BO</v>
      </c>
      <c r="D271" s="1">
        <v>72</v>
      </c>
      <c r="E271" s="1">
        <v>13.377599999999999</v>
      </c>
      <c r="F271" s="2">
        <f>Tabla1[[#This Row],[CANTIDAD]]*Tabla1[[#This Row],[COSTO UNITARIO]]</f>
        <v>963.18719999999996</v>
      </c>
      <c r="G27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2" spans="1:7" x14ac:dyDescent="0.25">
      <c r="A272" s="1">
        <v>551716</v>
      </c>
      <c r="B272" s="5" t="str">
        <f>VLOOKUP(Tabla1[[#This Row],[SKU]],[1]CARGAR!$B$7:$D$2282,2,0)</f>
        <v>DESAGUE AUTOMATICO C/SIFON PP P/BA</v>
      </c>
      <c r="C272" t="str">
        <f>VLOOKUP(A272,[1]CARGAR!$B$7:$D$2282,3,0)</f>
        <v>SBS035280001BO</v>
      </c>
      <c r="D272" s="1">
        <v>15</v>
      </c>
      <c r="E272" s="1">
        <v>29.363700000000001</v>
      </c>
      <c r="F272" s="2">
        <f>Tabla1[[#This Row],[CANTIDAD]]*Tabla1[[#This Row],[COSTO UNITARIO]]</f>
        <v>440.45550000000003</v>
      </c>
      <c r="G27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3" spans="1:7" x14ac:dyDescent="0.25">
      <c r="A273" s="1">
        <v>591416</v>
      </c>
      <c r="B273" s="5" t="str">
        <f>VLOOKUP(Tabla1[[#This Row],[SKU]],[1]CARGAR!$B$7:$D$2282,2,0)</f>
        <v>LLAVE COCINA MESA ARIES</v>
      </c>
      <c r="C273" t="str">
        <f>VLOOKUP(A273,[1]CARGAR!$B$7:$D$2282,3,0)</f>
        <v>SG0059283061BO</v>
      </c>
      <c r="D273" s="1">
        <v>24</v>
      </c>
      <c r="E273" s="1">
        <v>22.310600000000001</v>
      </c>
      <c r="F273" s="2">
        <f>Tabla1[[#This Row],[CANTIDAD]]*Tabla1[[#This Row],[COSTO UNITARIO]]</f>
        <v>535.45440000000008</v>
      </c>
      <c r="G27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4" spans="1:7" x14ac:dyDescent="0.25">
      <c r="A274" s="1">
        <v>591475</v>
      </c>
      <c r="B274" s="5" t="str">
        <f>VLOOKUP(Tabla1[[#This Row],[SKU]],[1]CARGAR!$B$7:$D$2282,2,0)</f>
        <v>DUCHA TELEF LLAVE CORVUS CROMO</v>
      </c>
      <c r="C274" t="str">
        <f>VLOOKUP(A274,[1]CARGAR!$B$7:$D$2282,3,0)</f>
        <v>SG0059103061BO</v>
      </c>
      <c r="D274" s="1">
        <v>36</v>
      </c>
      <c r="E274" s="1">
        <v>28.172599999999999</v>
      </c>
      <c r="F274" s="2">
        <f>Tabla1[[#This Row],[CANTIDAD]]*Tabla1[[#This Row],[COSTO UNITARIO]]</f>
        <v>1014.2135999999999</v>
      </c>
      <c r="G27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5" spans="1:7" x14ac:dyDescent="0.25">
      <c r="A275" s="1">
        <v>591955</v>
      </c>
      <c r="B275" s="5" t="str">
        <f>VLOOKUP(Tabla1[[#This Row],[SKU]],[1]CARGAR!$B$7:$D$2282,2,0)</f>
        <v>LLAV SHELBY COCINA MESA C/SIF</v>
      </c>
      <c r="C275" t="str">
        <f>VLOOKUP(A275,[1]CARGAR!$B$7:$D$2282,3,0)</f>
        <v>SG0057753061BO</v>
      </c>
      <c r="D275" s="1">
        <v>24</v>
      </c>
      <c r="E275" s="1">
        <v>22.921099999999999</v>
      </c>
      <c r="F275" s="2">
        <f>Tabla1[[#This Row],[CANTIDAD]]*Tabla1[[#This Row],[COSTO UNITARIO]]</f>
        <v>550.10640000000001</v>
      </c>
      <c r="G27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6" spans="1:7" x14ac:dyDescent="0.25">
      <c r="A276" s="1">
        <v>592855</v>
      </c>
      <c r="B276" s="5" t="str">
        <f>VLOOKUP(Tabla1[[#This Row],[SKU]],[1]CARGAR!$B$7:$D$2282,2,0)</f>
        <v>LLAVE TEMPORIZ P/URINARIO</v>
      </c>
      <c r="C276" t="str">
        <f>VLOOKUP(A276,[1]CARGAR!$B$7:$D$2282,3,0)</f>
        <v>SG0057833061CE</v>
      </c>
      <c r="D276" s="1">
        <v>36</v>
      </c>
      <c r="E276" s="1">
        <v>38.033099999999997</v>
      </c>
      <c r="F276" s="2">
        <f>Tabla1[[#This Row],[CANTIDAD]]*Tabla1[[#This Row],[COSTO UNITARIO]]</f>
        <v>1369.1915999999999</v>
      </c>
      <c r="G27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7" spans="1:7" x14ac:dyDescent="0.25">
      <c r="A277" s="1">
        <v>701704</v>
      </c>
      <c r="B277" s="5" t="str">
        <f>VLOOKUP(Tabla1[[#This Row],[SKU]],[1]CARGAR!$B$7:$D$2282,2,0)</f>
        <v>BERLIN MONOMANDO BAJO LAV MEZCLADOR</v>
      </c>
      <c r="C277" t="str">
        <f>VLOOKUP(A277,[1]CARGAR!$B$7:$D$2282,3,0)</f>
        <v>SG0088230161CW</v>
      </c>
      <c r="D277" s="1">
        <v>12</v>
      </c>
      <c r="E277" s="1">
        <v>59.389499999999998</v>
      </c>
      <c r="F277" s="2">
        <f>Tabla1[[#This Row],[CANTIDAD]]*Tabla1[[#This Row],[COSTO UNITARIO]]</f>
        <v>712.67399999999998</v>
      </c>
      <c r="G27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8" spans="1:7" x14ac:dyDescent="0.25">
      <c r="A278" s="1">
        <v>701720</v>
      </c>
      <c r="B278" s="5" t="str">
        <f>VLOOKUP(Tabla1[[#This Row],[SKU]],[1]CARGAR!$B$7:$D$2282,2,0)</f>
        <v>WC VITTORIA BLANCO ELONGADO A/SLOW DOWN EDESA</v>
      </c>
      <c r="C278" t="str">
        <f>VLOOKUP(A278,[1]CARGAR!$B$7:$D$2282,3,0)</f>
        <v>JS0066171301CE</v>
      </c>
      <c r="D278" s="1">
        <v>40</v>
      </c>
      <c r="E278" s="1">
        <v>86.27</v>
      </c>
      <c r="F278" s="2">
        <f>Tabla1[[#This Row],[CANTIDAD]]*Tabla1[[#This Row],[COSTO UNITARIO]]</f>
        <v>3450.7999999999997</v>
      </c>
      <c r="G27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>
        <v>701722</v>
      </c>
      <c r="B279" s="5" t="str">
        <f>VLOOKUP(Tabla1[[#This Row],[SKU]],[1]CARGAR!$B$7:$D$2282,2,0)</f>
        <v>FUENTE STYLO CUADRATO BLANCO SLIM</v>
      </c>
      <c r="C279" t="str">
        <f>VLOOKUP(A279,[1]CARGAR!$B$7:$D$2282,3,0)</f>
        <v>SS0050351301CB</v>
      </c>
      <c r="D279" s="1">
        <v>40</v>
      </c>
      <c r="E279" s="1">
        <v>35.696399999999997</v>
      </c>
      <c r="F279" s="2">
        <f>Tabla1[[#This Row],[CANTIDAD]]*Tabla1[[#This Row],[COSTO UNITARIO]]</f>
        <v>1427.8559999999998</v>
      </c>
      <c r="G27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0" spans="1:7" x14ac:dyDescent="0.25">
      <c r="A280" s="1">
        <v>701725</v>
      </c>
      <c r="B280" s="5" t="str">
        <f>VLOOKUP(Tabla1[[#This Row],[SKU]],[1]CARGAR!$B$7:$D$2282,2,0)</f>
        <v>FUENTE STYLO ROTONDO BLANCO SLIM</v>
      </c>
      <c r="C280" t="str">
        <f>VLOOKUP(A280,[1]CARGAR!$B$7:$D$2282,3,0)</f>
        <v>SS0050331301CB</v>
      </c>
      <c r="D280" s="1">
        <v>10</v>
      </c>
      <c r="E280" s="1">
        <v>37.246899999999997</v>
      </c>
      <c r="F280" s="2">
        <f>Tabla1[[#This Row],[CANTIDAD]]*Tabla1[[#This Row],[COSTO UNITARIO]]</f>
        <v>372.46899999999994</v>
      </c>
      <c r="G28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1" spans="1:7" x14ac:dyDescent="0.25">
      <c r="A281" s="1">
        <v>701731</v>
      </c>
      <c r="B281" s="5" t="str">
        <f>VLOOKUP(Tabla1[[#This Row],[SKU]],[1]CARGAR!$B$7:$D$2282,2,0)</f>
        <v>FUENTE STYLO CUADRATO BONE SLIM</v>
      </c>
      <c r="C281" t="str">
        <f>VLOOKUP(A281,[1]CARGAR!$B$7:$D$2282,3,0)</f>
        <v>SS0050357331CB</v>
      </c>
      <c r="D281" s="1">
        <v>10</v>
      </c>
      <c r="E281" s="1">
        <v>37.96</v>
      </c>
      <c r="F281" s="2">
        <f>Tabla1[[#This Row],[CANTIDAD]]*Tabla1[[#This Row],[COSTO UNITARIO]]</f>
        <v>379.6</v>
      </c>
      <c r="G28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2" spans="1:7" x14ac:dyDescent="0.25">
      <c r="A282" s="1">
        <v>701739</v>
      </c>
      <c r="B282" s="1" t="s">
        <v>55</v>
      </c>
      <c r="C282" s="1" t="s">
        <v>56</v>
      </c>
      <c r="D282" s="1">
        <v>12</v>
      </c>
      <c r="E282" s="1">
        <v>60.5</v>
      </c>
      <c r="F282" s="2">
        <f>Tabla1[[#This Row],[CANTIDAD]]*Tabla1[[#This Row],[COSTO UNITARIO]]</f>
        <v>726</v>
      </c>
      <c r="G28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3" spans="1:7" x14ac:dyDescent="0.25">
      <c r="A283" s="1">
        <v>705837</v>
      </c>
      <c r="B283" s="5" t="str">
        <f>VLOOKUP(Tabla1[[#This Row],[SKU]],[1]CARGAR!$B$7:$D$2282,2,0)</f>
        <v>ANILLO DE CERA BRIGGS</v>
      </c>
      <c r="C283" t="str">
        <f>VLOOKUP(A283,[1]CARGAR!$B$7:$D$2282,3,0)</f>
        <v>SC001318000100</v>
      </c>
      <c r="D283" s="1">
        <v>80</v>
      </c>
      <c r="E283" s="1">
        <v>1.5484</v>
      </c>
      <c r="F283" s="2">
        <f>Tabla1[[#This Row],[CANTIDAD]]*Tabla1[[#This Row],[COSTO UNITARIO]]</f>
        <v>123.872</v>
      </c>
      <c r="G28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4" spans="1:7" x14ac:dyDescent="0.25">
      <c r="A284" s="1">
        <v>722537</v>
      </c>
      <c r="B284" s="5" t="str">
        <f>VLOOKUP(Tabla1[[#This Row],[SKU]],[1]CARGAR!$B$7:$D$2282,2,0)</f>
        <v>MONOMANDO P/LAV BAJO CR FONTE</v>
      </c>
      <c r="C284" t="str">
        <f>VLOOKUP(A284,[1]CARGAR!$B$7:$D$2282,3,0)</f>
        <v>SG0079313061CW</v>
      </c>
      <c r="D284" s="1">
        <v>6</v>
      </c>
      <c r="E284" s="1">
        <v>74.878399999999999</v>
      </c>
      <c r="F284" s="2">
        <f>Tabla1[[#This Row],[CANTIDAD]]*Tabla1[[#This Row],[COSTO UNITARIO]]</f>
        <v>449.2704</v>
      </c>
      <c r="G28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5" spans="1:7" x14ac:dyDescent="0.25">
      <c r="A285" s="1">
        <v>750034</v>
      </c>
      <c r="B285" s="5" t="str">
        <f>VLOOKUP(Tabla1[[#This Row],[SKU]],[1]CARGAR!$B$7:$D$2282,2,0)</f>
        <v>LAV LUGANO BLANCO BRIGGS</v>
      </c>
      <c r="C285" t="str">
        <f>VLOOKUP(A285,[1]CARGAR!$B$7:$D$2282,3,0)</f>
        <v>SS0057311301CW</v>
      </c>
      <c r="D285" s="1">
        <v>20</v>
      </c>
      <c r="E285" s="1">
        <v>34.731900000000003</v>
      </c>
      <c r="F285" s="2">
        <f>Tabla1[[#This Row],[CANTIDAD]]*Tabla1[[#This Row],[COSTO UNITARIO]]</f>
        <v>694.63800000000003</v>
      </c>
      <c r="G28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6" spans="1:7" x14ac:dyDescent="0.25">
      <c r="A286" s="1">
        <v>750042</v>
      </c>
      <c r="B286" s="5" t="str">
        <f>VLOOKUP(Tabla1[[#This Row],[SKU]],[1]CARGAR!$B$7:$D$2282,2,0)</f>
        <v>LAV LIVENZA BLANCO EDESA</v>
      </c>
      <c r="C286" t="str">
        <f>VLOOKUP(A286,[1]CARGAR!$B$7:$D$2282,3,0)</f>
        <v>SS0057301301CW</v>
      </c>
      <c r="D286" s="1">
        <v>10</v>
      </c>
      <c r="E286" s="1">
        <v>43.866199999999999</v>
      </c>
      <c r="F286" s="2">
        <f>Tabla1[[#This Row],[CANTIDAD]]*Tabla1[[#This Row],[COSTO UNITARIO]]</f>
        <v>438.66199999999998</v>
      </c>
      <c r="G28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7" spans="1:7" x14ac:dyDescent="0.25">
      <c r="A287" s="1">
        <v>764884</v>
      </c>
      <c r="B287" s="5" t="str">
        <f>VLOOKUP(Tabla1[[#This Row],[SKU]],[1]CARGAR!$B$7:$D$2282,2,0)</f>
        <v>DESAGUE ABS CR ROSCADO 1 1/4" EDESA</v>
      </c>
      <c r="C287" t="str">
        <f>VLOOKUP(A287,[1]CARGAR!$B$7:$D$2282,3,0)</f>
        <v>SC0029213061BO</v>
      </c>
      <c r="D287" s="1">
        <v>150</v>
      </c>
      <c r="E287" s="1">
        <v>2.3460999999999999</v>
      </c>
      <c r="F287" s="2">
        <f>Tabla1[[#This Row],[CANTIDAD]]*Tabla1[[#This Row],[COSTO UNITARIO]]</f>
        <v>351.91499999999996</v>
      </c>
      <c r="G28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8" spans="1:7" x14ac:dyDescent="0.25">
      <c r="A288" s="1">
        <v>768820</v>
      </c>
      <c r="B288" s="5" t="str">
        <f>VLOOKUP(Tabla1[[#This Row],[SKU]],[1]CARGAR!$B$7:$D$2282,2,0)</f>
        <v>DUCHA D/BARRA REGULABLE CR 10.6X16X70CM BRIGGS</v>
      </c>
      <c r="C288" t="str">
        <f>VLOOKUP(A288,[1]CARGAR!$B$7:$D$2282,3,0)</f>
        <v>SG0081563061CW</v>
      </c>
      <c r="D288" s="1">
        <v>60</v>
      </c>
      <c r="E288" s="1">
        <v>35.6691</v>
      </c>
      <c r="F288" s="2">
        <f>Tabla1[[#This Row],[CANTIDAD]]*Tabla1[[#This Row],[COSTO UNITARIO]]</f>
        <v>2140.1460000000002</v>
      </c>
      <c r="G28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9" spans="1:7" x14ac:dyDescent="0.25">
      <c r="A289" s="1">
        <v>929910</v>
      </c>
      <c r="B289" s="1" t="s">
        <v>57</v>
      </c>
      <c r="C289" s="1" t="s">
        <v>58</v>
      </c>
      <c r="D289" s="1">
        <v>24</v>
      </c>
      <c r="E289" s="1">
        <v>8.67</v>
      </c>
      <c r="F289" s="2">
        <f>Tabla1[[#This Row],[CANTIDAD]]*Tabla1[[#This Row],[COSTO UNITARIO]]</f>
        <v>208.07999999999998</v>
      </c>
      <c r="G28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0" spans="1:7" x14ac:dyDescent="0.25">
      <c r="A290" s="1">
        <v>929914</v>
      </c>
      <c r="B290" s="1" t="s">
        <v>59</v>
      </c>
      <c r="C290" s="1" t="s">
        <v>61</v>
      </c>
      <c r="D290" s="1">
        <v>24</v>
      </c>
      <c r="E290" s="1">
        <v>18.61</v>
      </c>
      <c r="F290" s="2">
        <f>Tabla1[[#This Row],[CANTIDAD]]*Tabla1[[#This Row],[COSTO UNITARIO]]</f>
        <v>446.64</v>
      </c>
      <c r="G29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1" spans="1:7" x14ac:dyDescent="0.25">
      <c r="A291" s="1">
        <v>929915</v>
      </c>
      <c r="B291" s="1" t="s">
        <v>60</v>
      </c>
      <c r="C291" s="1" t="s">
        <v>62</v>
      </c>
      <c r="D291" s="1">
        <v>24</v>
      </c>
      <c r="E291" s="1">
        <v>37.770000000000003</v>
      </c>
      <c r="F291" s="2">
        <f>Tabla1[[#This Row],[CANTIDAD]]*Tabla1[[#This Row],[COSTO UNITARIO]]</f>
        <v>906.48</v>
      </c>
      <c r="G29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92" spans="1:7" x14ac:dyDescent="0.25">
      <c r="A292" s="1"/>
      <c r="B292" s="5"/>
      <c r="D292" s="1"/>
      <c r="E292" s="1"/>
      <c r="F292" s="2">
        <f>SUBTOTAL(109,Tabla1[SUBTOTAL])</f>
        <v>227343.97860000009</v>
      </c>
      <c r="G29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2024-02-16T14:55:55Z</dcterms:modified>
</cp:coreProperties>
</file>