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maia2\Downloads\Work\206-2021\Week 3\"/>
    </mc:Choice>
  </mc:AlternateContent>
  <xr:revisionPtr revIDLastSave="0" documentId="13_ncr:1_{DE3359F2-1FB6-42CD-ADA1-10DABDC8C648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Instructions" sheetId="3" r:id="rId1"/>
    <sheet name="Results" sheetId="2" r:id="rId2"/>
    <sheet name="Severity" sheetId="8" r:id="rId3"/>
    <sheet name="UC1-State1" sheetId="4" r:id="rId4"/>
    <sheet name="UC1-State2" sheetId="5" r:id="rId5"/>
    <sheet name="UC2-State1" sheetId="6" r:id="rId6"/>
    <sheet name="UC2-State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8" l="1"/>
  <c r="D16" i="8"/>
  <c r="D17" i="8"/>
  <c r="D18" i="8"/>
  <c r="D19" i="8"/>
  <c r="D20" i="8"/>
  <c r="D21" i="8"/>
  <c r="D22" i="8"/>
  <c r="D23" i="8"/>
  <c r="D14" i="8"/>
  <c r="G16" i="8"/>
  <c r="F23" i="8"/>
  <c r="F22" i="8"/>
  <c r="F21" i="8"/>
  <c r="G21" i="8" s="1"/>
  <c r="F20" i="8"/>
  <c r="G20" i="8" s="1"/>
  <c r="F19" i="8"/>
  <c r="G19" i="8" s="1"/>
  <c r="F18" i="8"/>
  <c r="G18" i="8" s="1"/>
  <c r="F17" i="8"/>
  <c r="F16" i="8"/>
  <c r="F15" i="8"/>
  <c r="E23" i="8"/>
  <c r="E22" i="8"/>
  <c r="E21" i="8"/>
  <c r="E20" i="8"/>
  <c r="E19" i="8"/>
  <c r="E18" i="8"/>
  <c r="E17" i="8"/>
  <c r="E16" i="8"/>
  <c r="E15" i="8"/>
  <c r="F14" i="8"/>
  <c r="E14" i="8"/>
  <c r="F20" i="5"/>
  <c r="F23" i="2"/>
  <c r="F22" i="2"/>
  <c r="G22" i="2" s="1"/>
  <c r="F21" i="2"/>
  <c r="F20" i="2"/>
  <c r="F19" i="2"/>
  <c r="G19" i="2" s="1"/>
  <c r="F18" i="2"/>
  <c r="F17" i="2"/>
  <c r="F16" i="2"/>
  <c r="F15" i="2"/>
  <c r="D23" i="2"/>
  <c r="D22" i="2"/>
  <c r="D21" i="2"/>
  <c r="D20" i="2"/>
  <c r="D19" i="2"/>
  <c r="D18" i="2"/>
  <c r="D17" i="2"/>
  <c r="D16" i="2"/>
  <c r="D15" i="2"/>
  <c r="E23" i="2"/>
  <c r="E22" i="2"/>
  <c r="E21" i="2"/>
  <c r="E20" i="2"/>
  <c r="E19" i="2"/>
  <c r="E18" i="2"/>
  <c r="E17" i="2"/>
  <c r="E16" i="2"/>
  <c r="E15" i="2"/>
  <c r="E14" i="2"/>
  <c r="F14" i="2"/>
  <c r="D14" i="2"/>
  <c r="G14" i="8" l="1"/>
  <c r="G23" i="8"/>
  <c r="G22" i="8"/>
  <c r="G15" i="2"/>
  <c r="G16" i="2"/>
  <c r="G17" i="2"/>
  <c r="G18" i="2"/>
  <c r="G17" i="8"/>
  <c r="G20" i="2"/>
  <c r="G15" i="8"/>
  <c r="G24" i="8" s="1"/>
  <c r="F24" i="8"/>
  <c r="E24" i="8"/>
  <c r="G21" i="2"/>
  <c r="G23" i="2"/>
  <c r="F24" i="2"/>
  <c r="E24" i="2"/>
  <c r="G14" i="2"/>
  <c r="G24" i="2" l="1"/>
</calcChain>
</file>

<file path=xl/sharedStrings.xml><?xml version="1.0" encoding="utf-8"?>
<sst xmlns="http://schemas.openxmlformats.org/spreadsheetml/2006/main" count="96" uniqueCount="26">
  <si>
    <t>Checkpoint</t>
  </si>
  <si>
    <t>Comments</t>
  </si>
  <si>
    <t>State 1: "Name"</t>
  </si>
  <si>
    <t>Use Case 1: "Name"</t>
  </si>
  <si>
    <t>Visibility of System Status</t>
  </si>
  <si>
    <t>Match Between System and the Real World</t>
  </si>
  <si>
    <t>User Control and Freedom</t>
  </si>
  <si>
    <t>Consistency and Standards</t>
  </si>
  <si>
    <t>Help Users Recognize, Diagnose, and Recover From Errors</t>
  </si>
  <si>
    <t>Error Prevention</t>
  </si>
  <si>
    <t>Recognition rather than recall</t>
  </si>
  <si>
    <t>Flexibility and efficiency of use</t>
  </si>
  <si>
    <t>Aesthetic and Minimalist Design</t>
  </si>
  <si>
    <t>Help and Documentation</t>
  </si>
  <si>
    <t>Severity</t>
  </si>
  <si>
    <t>State 2: "Name"</t>
  </si>
  <si>
    <t>Evidence:</t>
  </si>
  <si>
    <t>Summary of results</t>
  </si>
  <si>
    <t>Raw score</t>
  </si>
  <si>
    <t># Questions</t>
  </si>
  <si>
    <t># Answers</t>
  </si>
  <si>
    <t>Score</t>
  </si>
  <si>
    <t>Help, Feedback &amp; Error Tolerance</t>
  </si>
  <si>
    <t>Overall score</t>
  </si>
  <si>
    <t>Visibility</t>
  </si>
  <si>
    <t>Use Case 2: "Name"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</si>
</sst>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50"/>
      <name val="Rockwell"/>
    </font>
    <font>
      <sz val="12"/>
      <name val="Rockwell"/>
    </font>
    <font>
      <sz val="10"/>
      <name val="Rockwell"/>
    </font>
    <font>
      <b/>
      <sz val="12"/>
      <name val="Rockwell"/>
    </font>
    <font>
      <sz val="10"/>
      <name val="Rockwell"/>
      <family val="1"/>
    </font>
    <font>
      <sz val="12"/>
      <name val="Rockwell"/>
      <family val="1"/>
    </font>
    <font>
      <b/>
      <sz val="12"/>
      <color indexed="50"/>
      <name val="Rockwell"/>
      <family val="1"/>
    </font>
    <font>
      <b/>
      <sz val="11"/>
      <color indexed="50"/>
      <name val="Rockwell"/>
      <family val="1"/>
    </font>
    <font>
      <b/>
      <sz val="11"/>
      <color indexed="25"/>
      <name val="Rockwell"/>
      <family val="1"/>
    </font>
    <font>
      <sz val="10"/>
      <color indexed="16"/>
      <name val="Rockwell"/>
      <family val="1"/>
    </font>
    <font>
      <sz val="10"/>
      <color indexed="23"/>
      <name val="Rockwell"/>
      <family val="1"/>
    </font>
    <font>
      <u/>
      <sz val="10"/>
      <color indexed="12"/>
      <name val="Trebuchet MS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mediumDashed">
        <color indexed="57"/>
      </right>
      <top/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 style="mediumDashed">
        <color indexed="57"/>
      </top>
      <bottom style="thin">
        <color rgb="FFC00000"/>
      </bottom>
      <diagonal/>
    </border>
    <border>
      <left style="medium">
        <color indexed="48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0" borderId="0" xfId="0" applyFont="1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/>
    <xf numFmtId="0" fontId="5" fillId="0" borderId="5" xfId="0" applyFont="1" applyBorder="1" applyProtection="1">
      <protection locked="0"/>
    </xf>
    <xf numFmtId="0" fontId="4" fillId="0" borderId="6" xfId="0" applyFont="1" applyBorder="1"/>
    <xf numFmtId="0" fontId="4" fillId="0" borderId="0" xfId="0" applyFont="1"/>
    <xf numFmtId="0" fontId="4" fillId="0" borderId="0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/>
    <xf numFmtId="0" fontId="3" fillId="0" borderId="8" xfId="0" applyFont="1" applyBorder="1"/>
    <xf numFmtId="0" fontId="3" fillId="0" borderId="9" xfId="0" applyFont="1" applyBorder="1"/>
    <xf numFmtId="0" fontId="0" fillId="3" borderId="0" xfId="0" applyFill="1"/>
    <xf numFmtId="0" fontId="6" fillId="0" borderId="0" xfId="0" applyFont="1" applyBorder="1" applyAlignment="1">
      <alignment vertical="top" wrapText="1"/>
    </xf>
    <xf numFmtId="0" fontId="8" fillId="2" borderId="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7" fillId="0" borderId="12" xfId="0" applyFont="1" applyBorder="1" applyProtection="1">
      <protection locked="0"/>
    </xf>
    <xf numFmtId="0" fontId="0" fillId="4" borderId="0" xfId="0" applyFill="1"/>
    <xf numFmtId="0" fontId="0" fillId="0" borderId="0" xfId="0" applyProtection="1"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center" indent="1"/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1" fillId="0" borderId="13" xfId="0" applyFont="1" applyBorder="1" applyAlignment="1" applyProtection="1">
      <alignment horizontal="right" vertical="center"/>
      <protection locked="0"/>
    </xf>
    <xf numFmtId="0" fontId="12" fillId="0" borderId="14" xfId="0" applyFont="1" applyBorder="1" applyAlignment="1" applyProtection="1">
      <alignment horizontal="left" wrapText="1"/>
      <protection locked="0"/>
    </xf>
    <xf numFmtId="0" fontId="7" fillId="0" borderId="15" xfId="0" applyFont="1" applyBorder="1" applyAlignment="1" applyProtection="1"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/>
    <xf numFmtId="0" fontId="7" fillId="0" borderId="17" xfId="0" applyFont="1" applyBorder="1" applyAlignment="1" applyProtection="1">
      <protection locked="0"/>
    </xf>
    <xf numFmtId="0" fontId="13" fillId="0" borderId="16" xfId="2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</xf>
    <xf numFmtId="9" fontId="7" fillId="0" borderId="0" xfId="1" applyFont="1" applyBorder="1" applyAlignment="1" applyProtection="1">
      <alignment horizontal="left"/>
    </xf>
    <xf numFmtId="0" fontId="0" fillId="0" borderId="17" xfId="0" applyBorder="1" applyAlignment="1" applyProtection="1">
      <protection locked="0"/>
    </xf>
    <xf numFmtId="0" fontId="13" fillId="0" borderId="16" xfId="2" applyBorder="1" applyAlignment="1" applyProtection="1">
      <alignment horizontal="center"/>
      <protection locked="0"/>
    </xf>
    <xf numFmtId="0" fontId="7" fillId="0" borderId="18" xfId="0" applyFont="1" applyBorder="1" applyAlignment="1" applyProtection="1"/>
    <xf numFmtId="0" fontId="7" fillId="0" borderId="18" xfId="0" applyFont="1" applyBorder="1" applyAlignment="1" applyProtection="1">
      <alignment horizontal="center"/>
    </xf>
    <xf numFmtId="9" fontId="7" fillId="0" borderId="18" xfId="1" applyFont="1" applyBorder="1" applyAlignment="1" applyProtection="1">
      <alignment horizontal="left"/>
    </xf>
    <xf numFmtId="0" fontId="7" fillId="0" borderId="19" xfId="0" applyFont="1" applyBorder="1" applyAlignment="1" applyProtection="1">
      <protection locked="0"/>
    </xf>
    <xf numFmtId="0" fontId="7" fillId="0" borderId="20" xfId="0" applyFont="1" applyBorder="1" applyAlignment="1" applyProtection="1">
      <protection locked="0"/>
    </xf>
    <xf numFmtId="0" fontId="7" fillId="0" borderId="21" xfId="0" applyFont="1" applyBorder="1" applyProtection="1">
      <protection locked="0"/>
    </xf>
    <xf numFmtId="0" fontId="15" fillId="3" borderId="0" xfId="0" applyFont="1" applyFill="1"/>
    <xf numFmtId="0" fontId="15" fillId="4" borderId="0" xfId="0" applyFont="1" applyFill="1"/>
    <xf numFmtId="0" fontId="5" fillId="0" borderId="5" xfId="0" applyNumberFormat="1" applyFont="1" applyBorder="1" applyProtection="1">
      <protection locked="0"/>
    </xf>
    <xf numFmtId="0" fontId="1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1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Results!$C$14:$C$23</c:f>
              <c:strCache>
                <c:ptCount val="10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 and Freedom</c:v>
                </c:pt>
                <c:pt idx="3">
                  <c:v>Consistency and Standards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Recognition rather than recall</c:v>
                </c:pt>
                <c:pt idx="7">
                  <c:v>Flexibility and efficiency of use</c:v>
                </c:pt>
                <c:pt idx="8">
                  <c:v>Aesthetic and Minimalist Design</c:v>
                </c:pt>
                <c:pt idx="9">
                  <c:v>Help, Feedback &amp; Error Tolerance</c:v>
                </c:pt>
              </c:strCache>
            </c:strRef>
          </c:cat>
          <c:val>
            <c:numRef>
              <c:f>Results!$G$14:$G$23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0.83333333333333337</c:v>
                </c:pt>
                <c:pt idx="5">
                  <c:v>1</c:v>
                </c:pt>
                <c:pt idx="6">
                  <c:v>0.875</c:v>
                </c:pt>
                <c:pt idx="7">
                  <c:v>0.25</c:v>
                </c:pt>
                <c:pt idx="8">
                  <c:v>0.75</c:v>
                </c:pt>
                <c:pt idx="9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F-413C-B915-E303CF37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1984"/>
        <c:axId val="200176000"/>
      </c:radarChart>
      <c:catAx>
        <c:axId val="19948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200176000"/>
        <c:crosses val="autoZero"/>
        <c:auto val="0"/>
        <c:lblAlgn val="ctr"/>
        <c:lblOffset val="100"/>
        <c:noMultiLvlLbl val="0"/>
      </c:catAx>
      <c:valAx>
        <c:axId val="20017600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19948198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Severity!$C$14:$C$23</c:f>
              <c:strCache>
                <c:ptCount val="10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 and Freedom</c:v>
                </c:pt>
                <c:pt idx="3">
                  <c:v>Consistency and Standards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Recognition rather than recall</c:v>
                </c:pt>
                <c:pt idx="7">
                  <c:v>Flexibility and efficiency of use</c:v>
                </c:pt>
                <c:pt idx="8">
                  <c:v>Aesthetic and Minimalist Design</c:v>
                </c:pt>
                <c:pt idx="9">
                  <c:v>Help, Feedback &amp; Error Tolerance</c:v>
                </c:pt>
              </c:strCache>
            </c:strRef>
          </c:cat>
          <c:val>
            <c:numRef>
              <c:f>Severity!$G$14:$G$23</c:f>
              <c:numCache>
                <c:formatCode>0%</c:formatCode>
                <c:ptCount val="10"/>
                <c:pt idx="0">
                  <c:v>0.66666666666666663</c:v>
                </c:pt>
                <c:pt idx="1">
                  <c:v>0.55555555555555558</c:v>
                </c:pt>
                <c:pt idx="2">
                  <c:v>0.58333333333333337</c:v>
                </c:pt>
                <c:pt idx="3">
                  <c:v>0.33333333333333337</c:v>
                </c:pt>
                <c:pt idx="4">
                  <c:v>0.44444444444444442</c:v>
                </c:pt>
                <c:pt idx="5">
                  <c:v>0.5</c:v>
                </c:pt>
                <c:pt idx="6">
                  <c:v>0.75</c:v>
                </c:pt>
                <c:pt idx="7">
                  <c:v>0.33333333333333337</c:v>
                </c:pt>
                <c:pt idx="8">
                  <c:v>0.25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A-46CD-90EC-824E39CC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3808"/>
        <c:axId val="199145344"/>
      </c:radarChart>
      <c:catAx>
        <c:axId val="199143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199145344"/>
        <c:crosses val="autoZero"/>
        <c:auto val="0"/>
        <c:lblAlgn val="ctr"/>
        <c:lblOffset val="100"/>
        <c:noMultiLvlLbl val="0"/>
      </c:catAx>
      <c:valAx>
        <c:axId val="1991453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19914380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cat>
            <c:strRef>
              <c:f>'UC1-State1'!$C$10:$C$19</c:f>
              <c:strCache>
                <c:ptCount val="10"/>
                <c:pt idx="0">
                  <c:v>Visibility of System Status</c:v>
                </c:pt>
                <c:pt idx="1">
                  <c:v>Match Between System and the Real World</c:v>
                </c:pt>
                <c:pt idx="2">
                  <c:v>User Control and Freedom</c:v>
                </c:pt>
                <c:pt idx="3">
                  <c:v>Consistency and Standards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Recognition rather than recall</c:v>
                </c:pt>
                <c:pt idx="7">
                  <c:v>Flexibility and efficiency of use</c:v>
                </c:pt>
                <c:pt idx="8">
                  <c:v>Aesthetic and Minimalist Design</c:v>
                </c:pt>
                <c:pt idx="9">
                  <c:v>Help and Documentation</c:v>
                </c:pt>
              </c:strCache>
            </c:strRef>
          </c:cat>
          <c:val>
            <c:numRef>
              <c:f>'UC1-State1'!$F$10:$F$19</c:f>
              <c:numCache>
                <c:formatCode>General</c:formatCode>
                <c:ptCount val="10"/>
                <c:pt idx="0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7A4-80DE-72CB7334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8592"/>
        <c:axId val="199200128"/>
      </c:radarChart>
      <c:catAx>
        <c:axId val="1991985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199200128"/>
        <c:crosses val="autoZero"/>
        <c:auto val="1"/>
        <c:lblAlgn val="ctr"/>
        <c:lblOffset val="100"/>
        <c:noMultiLvlLbl val="0"/>
      </c:catAx>
      <c:valAx>
        <c:axId val="1992001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91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878477690288716"/>
          <c:y val="3.7037037037037035E-2"/>
        </c:manualLayout>
      </c:layout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Severity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'UC1-State2'!$C$10:$C$19</c:f>
              <c:strCache>
                <c:ptCount val="10"/>
                <c:pt idx="0">
                  <c:v>Visibility of System Status</c:v>
                </c:pt>
                <c:pt idx="1">
                  <c:v>Match Between System and the Real World</c:v>
                </c:pt>
                <c:pt idx="2">
                  <c:v>User Control and Freedom</c:v>
                </c:pt>
                <c:pt idx="3">
                  <c:v>Consistency and Standards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Recognition rather than recall</c:v>
                </c:pt>
                <c:pt idx="7">
                  <c:v>Flexibility and efficiency of use</c:v>
                </c:pt>
                <c:pt idx="8">
                  <c:v>Aesthetic and Minimalist Design</c:v>
                </c:pt>
                <c:pt idx="9">
                  <c:v>Help and Documentation</c:v>
                </c:pt>
              </c:strCache>
            </c:strRef>
          </c:cat>
          <c:val>
            <c:numRef>
              <c:f>'UC1-State2'!$F$10:$F$19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C-45C8-909F-16562A8E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1568"/>
        <c:axId val="199275648"/>
      </c:radarChart>
      <c:catAx>
        <c:axId val="1992615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199275648"/>
        <c:crosses val="autoZero"/>
        <c:auto val="1"/>
        <c:lblAlgn val="ctr"/>
        <c:lblOffset val="100"/>
        <c:noMultiLvlLbl val="0"/>
      </c:catAx>
      <c:valAx>
        <c:axId val="1992756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92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cat>
            <c:strRef>
              <c:f>'UC2-State1'!$C$10:$C$19</c:f>
              <c:strCache>
                <c:ptCount val="10"/>
                <c:pt idx="0">
                  <c:v>Visibility of System Status</c:v>
                </c:pt>
                <c:pt idx="1">
                  <c:v>Match Between System and the Real World</c:v>
                </c:pt>
                <c:pt idx="2">
                  <c:v>User Control and Freedom</c:v>
                </c:pt>
                <c:pt idx="3">
                  <c:v>Consistency and Standards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Recognition rather than recall</c:v>
                </c:pt>
                <c:pt idx="7">
                  <c:v>Flexibility and efficiency of use</c:v>
                </c:pt>
                <c:pt idx="8">
                  <c:v>Aesthetic and Minimalist Design</c:v>
                </c:pt>
                <c:pt idx="9">
                  <c:v>Help and Documentation</c:v>
                </c:pt>
              </c:strCache>
            </c:strRef>
          </c:cat>
          <c:val>
            <c:numRef>
              <c:f>'UC2-State1'!$F$10:$F$19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1-4155-B9F9-F131DF18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6400"/>
        <c:axId val="200247936"/>
      </c:radarChart>
      <c:catAx>
        <c:axId val="2002464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200247936"/>
        <c:crosses val="autoZero"/>
        <c:auto val="1"/>
        <c:lblAlgn val="ctr"/>
        <c:lblOffset val="100"/>
        <c:noMultiLvlLbl val="0"/>
      </c:catAx>
      <c:valAx>
        <c:axId val="2002479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02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85725</xdr:rowOff>
    </xdr:from>
    <xdr:ext cx="11622508" cy="508004"/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90500" y="276225"/>
          <a:ext cx="11622508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0</xdr:col>
      <xdr:colOff>161925</xdr:colOff>
      <xdr:row>7</xdr:row>
      <xdr:rowOff>85724</xdr:rowOff>
    </xdr:from>
    <xdr:to>
      <xdr:col>11</xdr:col>
      <xdr:colOff>85725</xdr:colOff>
      <xdr:row>15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19224"/>
          <a:ext cx="6629400" cy="1457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</a:t>
          </a:r>
          <a:r>
            <a:rPr lang="en-US" sz="1800" b="0" i="0" strike="noStrike">
              <a:solidFill>
                <a:srgbClr val="000000"/>
              </a:solidFill>
              <a:latin typeface="Rockwell" panose="02060603020205020403" pitchFamily="18" charset="0"/>
              <a:ea typeface="Rockwell"/>
              <a:cs typeface="Rockwell"/>
            </a:rPr>
            <a:t>: </a:t>
          </a:r>
        </a:p>
        <a:p>
          <a:pPr rtl="0"/>
          <a:r>
            <a:rPr lang="en-US" sz="1800" b="0" i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For each heuristic item, enter a rating of -1 (doesn't comply with the guideline), +1 (complies) or 0 (kind of complies). If a guideline isn't relevant, leave the rating blank. </a:t>
          </a:r>
        </a:p>
        <a:p>
          <a:pPr rtl="0"/>
          <a:endParaRPr lang="en-US" sz="1800" b="0" i="0">
            <a:solidFill>
              <a:schemeClr val="dk1"/>
            </a:solidFill>
            <a:effectLst/>
            <a:latin typeface="Rockwell" panose="020606030202050204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171449</xdr:colOff>
      <xdr:row>17</xdr:row>
      <xdr:rowOff>9526</xdr:rowOff>
    </xdr:from>
    <xdr:to>
      <xdr:col>11</xdr:col>
      <xdr:colOff>85724</xdr:colOff>
      <xdr:row>22</xdr:row>
      <xdr:rowOff>161926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449" y="3248026"/>
          <a:ext cx="66198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</a:t>
          </a:r>
          <a:r>
            <a:rPr lang="en-US" sz="1800" b="0" i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Add a comment to explain your rating.</a:t>
          </a:r>
          <a:r>
            <a:rPr lang="en-US" sz="1800" b="0" i="0" baseline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 </a:t>
          </a:r>
          <a:endParaRPr lang="en-GB" sz="1800">
            <a:effectLst/>
            <a:latin typeface="Rockwell" panose="02060603020205020403" pitchFamily="18" charset="0"/>
          </a:endParaRP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 panose="02060603020205020403" pitchFamily="18" charset="0"/>
            <a:ea typeface="Rockwell"/>
            <a:cs typeface="Rockwell"/>
          </a:endParaRPr>
        </a:p>
      </xdr:txBody>
    </xdr:sp>
    <xdr:clientData/>
  </xdr:twoCellAnchor>
  <xdr:twoCellAnchor>
    <xdr:from>
      <xdr:col>0</xdr:col>
      <xdr:colOff>180975</xdr:colOff>
      <xdr:row>25</xdr:row>
      <xdr:rowOff>28576</xdr:rowOff>
    </xdr:from>
    <xdr:to>
      <xdr:col>11</xdr:col>
      <xdr:colOff>85725</xdr:colOff>
      <xdr:row>36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0975" y="4791076"/>
          <a:ext cx="6610350" cy="2105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Enter a Severity Rating </a:t>
          </a: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(1)</a:t>
          </a:r>
          <a:r>
            <a:rPr lang="en-GB" sz="1800" baseline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 </a:t>
          </a:r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Not a problem: I don’t agree that this is a problem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(2) Cosmetic: fix not necessary, unless extra time is available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(3) Minor: needs fixing but low priority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(4) Major: needs fixing and high priority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(5)Catastrophic: imperative to fix within next iteration or before release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/>
          <a:endParaRPr lang="en-GB" sz="1800">
            <a:effectLst/>
            <a:latin typeface="Rockwell" panose="02060603020205020403" pitchFamily="18" charset="0"/>
          </a:endParaRP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 panose="02060603020205020403" pitchFamily="18" charset="0"/>
            <a:ea typeface="Rockwell"/>
            <a:cs typeface="Rockwell"/>
          </a:endParaRPr>
        </a:p>
      </xdr:txBody>
    </xdr:sp>
    <xdr:clientData/>
  </xdr:twoCellAnchor>
  <xdr:twoCellAnchor>
    <xdr:from>
      <xdr:col>0</xdr:col>
      <xdr:colOff>200025</xdr:colOff>
      <xdr:row>38</xdr:row>
      <xdr:rowOff>19050</xdr:rowOff>
    </xdr:from>
    <xdr:to>
      <xdr:col>11</xdr:col>
      <xdr:colOff>114300</xdr:colOff>
      <xdr:row>44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0025" y="7258050"/>
          <a:ext cx="66198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9525</xdr:rowOff>
    </xdr:from>
    <xdr:to>
      <xdr:col>4</xdr:col>
      <xdr:colOff>561975</xdr:colOff>
      <xdr:row>53</xdr:row>
      <xdr:rowOff>104775</xdr:rowOff>
    </xdr:to>
    <xdr:graphicFrame macro="">
      <xdr:nvGraphicFramePr>
        <xdr:cNvPr id="2" name="Chart -102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28575</xdr:colOff>
      <xdr:row>0</xdr:row>
      <xdr:rowOff>152399</xdr:rowOff>
    </xdr:from>
    <xdr:ext cx="7797800" cy="1343025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61975" y="152399"/>
          <a:ext cx="7797800" cy="134302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Heuristic Evaluation of 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chemeClr val="tx1"/>
              </a:solidFill>
              <a:latin typeface="Rockwell"/>
              <a:ea typeface="Rockwell"/>
              <a:cs typeface="Rockwell"/>
            </a:rPr>
            <a:t>[Application Name you are evaluating: Student Number]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rgbClr val="00B050"/>
              </a:solidFill>
              <a:latin typeface="Rockwell"/>
              <a:ea typeface="Rockwell"/>
              <a:cs typeface="Rockwell"/>
            </a:rPr>
            <a:t>Created By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chemeClr val="tx1"/>
              </a:solidFill>
              <a:latin typeface="Rockwell"/>
              <a:ea typeface="Rockwell"/>
              <a:cs typeface="Rockwell"/>
            </a:rPr>
            <a:t>[Your Student Name:</a:t>
          </a:r>
          <a:r>
            <a:rPr lang="en-US" sz="1600" b="1" i="0" strike="noStrike" baseline="0">
              <a:solidFill>
                <a:schemeClr val="tx1"/>
              </a:solidFill>
              <a:latin typeface="Rockwell"/>
              <a:ea typeface="Rockwell"/>
              <a:cs typeface="Rockwell"/>
            </a:rPr>
            <a:t> Your Student Number]</a:t>
          </a:r>
          <a:endParaRPr lang="en-US" sz="1600" b="1" i="0" strike="noStrike">
            <a:solidFill>
              <a:schemeClr val="tx1"/>
            </a:solidFill>
            <a:latin typeface="Rockwell"/>
            <a:ea typeface="Rockwell"/>
            <a:cs typeface="Rockwell"/>
          </a:endParaRPr>
        </a:p>
        <a:p>
          <a:pPr algn="ctr" rtl="0">
            <a:defRPr sz="1000"/>
          </a:pPr>
          <a:endParaRPr lang="en-US" sz="1600" b="1" i="0" strike="noStrike">
            <a:solidFill>
              <a:srgbClr val="008000"/>
            </a:solidFill>
            <a:latin typeface="Rockwell"/>
            <a:ea typeface="Rockwell"/>
            <a:cs typeface="Rockwell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9525</xdr:rowOff>
    </xdr:from>
    <xdr:to>
      <xdr:col>4</xdr:col>
      <xdr:colOff>561975</xdr:colOff>
      <xdr:row>53</xdr:row>
      <xdr:rowOff>104775</xdr:rowOff>
    </xdr:to>
    <xdr:graphicFrame macro="">
      <xdr:nvGraphicFramePr>
        <xdr:cNvPr id="2" name="Chart -102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28575</xdr:colOff>
      <xdr:row>0</xdr:row>
      <xdr:rowOff>152399</xdr:rowOff>
    </xdr:from>
    <xdr:ext cx="7797800" cy="742951"/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561975" y="152399"/>
          <a:ext cx="7797800" cy="742951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Severity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8</xdr:col>
      <xdr:colOff>3536674</xdr:colOff>
      <xdr:row>36</xdr:row>
      <xdr:rowOff>26504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22</xdr:row>
      <xdr:rowOff>44726</xdr:rowOff>
    </xdr:from>
    <xdr:to>
      <xdr:col>8</xdr:col>
      <xdr:colOff>3544956</xdr:colOff>
      <xdr:row>36</xdr:row>
      <xdr:rowOff>104361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33131</xdr:colOff>
      <xdr:row>22</xdr:row>
      <xdr:rowOff>57978</xdr:rowOff>
    </xdr:from>
    <xdr:to>
      <xdr:col>8</xdr:col>
      <xdr:colOff>3569805</xdr:colOff>
      <xdr:row>36</xdr:row>
      <xdr:rowOff>134178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F17" sqref="F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1:H25"/>
  <sheetViews>
    <sheetView topLeftCell="A8" workbookViewId="0">
      <selection activeCell="C10" sqref="C10"/>
    </sheetView>
  </sheetViews>
  <sheetFormatPr defaultRowHeight="14.4" x14ac:dyDescent="0.3"/>
  <cols>
    <col min="1" max="1" width="2.88671875" customWidth="1"/>
    <col min="2" max="2" width="5.109375" customWidth="1"/>
    <col min="3" max="3" width="66.33203125" customWidth="1"/>
    <col min="4" max="4" width="14.109375" customWidth="1"/>
    <col min="5" max="5" width="15.44140625" customWidth="1"/>
    <col min="6" max="6" width="15.6640625" customWidth="1"/>
  </cols>
  <sheetData>
    <row r="11" spans="2:8" s="22" customFormat="1" ht="16.5" thickBot="1" x14ac:dyDescent="0.3">
      <c r="B11" s="23"/>
      <c r="C11" s="23" t="s">
        <v>17</v>
      </c>
      <c r="D11" s="24"/>
      <c r="E11" s="24"/>
      <c r="F11" s="24"/>
      <c r="G11" s="25"/>
      <c r="H11" s="26"/>
    </row>
    <row r="12" spans="2:8" s="22" customFormat="1" ht="15.75" x14ac:dyDescent="0.25">
      <c r="B12" s="27"/>
      <c r="C12" s="28"/>
      <c r="D12" s="28"/>
      <c r="E12" s="28"/>
      <c r="F12" s="28"/>
      <c r="G12" s="28"/>
      <c r="H12" s="29"/>
    </row>
    <row r="13" spans="2:8" s="22" customFormat="1" ht="15.75" x14ac:dyDescent="0.25">
      <c r="B13" s="30"/>
      <c r="C13" s="31"/>
      <c r="D13" s="31" t="s">
        <v>18</v>
      </c>
      <c r="E13" s="31" t="s">
        <v>19</v>
      </c>
      <c r="F13" s="31" t="s">
        <v>20</v>
      </c>
      <c r="G13" s="31" t="s">
        <v>21</v>
      </c>
      <c r="H13" s="32"/>
    </row>
    <row r="14" spans="2:8" s="22" customFormat="1" ht="15.75" x14ac:dyDescent="0.25">
      <c r="B14" s="33"/>
      <c r="C14" s="31" t="s">
        <v>24</v>
      </c>
      <c r="D14" s="34">
        <f>SUM('UC1-State1'!D10,'UC1-State2'!D10,'UC2-State1'!D10,'UC2-State2'!D10)</f>
        <v>3</v>
      </c>
      <c r="E14" s="34">
        <f>COUNTA('UC1-State1'!C10,'UC1-State2'!C10,'UC2-State1'!C10,'UC2-State2'!C10)</f>
        <v>4</v>
      </c>
      <c r="F14" s="34">
        <f>COUNT('UC1-State1'!D10,'UC1-State2'!D10,'UC2-State1'!D10,'UC2-State2'!D10)</f>
        <v>3</v>
      </c>
      <c r="G14" s="35">
        <f>IF(F14=0,"",(D14+F14)/(2*F14))</f>
        <v>1</v>
      </c>
      <c r="H14" s="36"/>
    </row>
    <row r="15" spans="2:8" s="22" customFormat="1" ht="15.75" x14ac:dyDescent="0.25">
      <c r="B15" s="33"/>
      <c r="C15" s="31" t="s">
        <v>5</v>
      </c>
      <c r="D15" s="34">
        <f>SUM('UC1-State1'!D11,'UC1-State2'!D11,'UC2-State1'!D11,'UC2-State2'!D11)</f>
        <v>0</v>
      </c>
      <c r="E15" s="34">
        <f>COUNTA('UC1-State1'!C11,'UC1-State2'!C11,'UC2-State1'!C11,'UC2-State2'!C11)</f>
        <v>4</v>
      </c>
      <c r="F15" s="34">
        <f>COUNT('UC1-State1'!D11,'UC1-State2'!D11,'UC2-State1'!D11,'UC2-State2'!D11)</f>
        <v>3</v>
      </c>
      <c r="G15" s="35">
        <f t="shared" ref="G15:G23" si="0">IF(F15=0,"",(D15+F15)/(2*F15))</f>
        <v>0.5</v>
      </c>
      <c r="H15" s="36"/>
    </row>
    <row r="16" spans="2:8" s="22" customFormat="1" ht="15.75" x14ac:dyDescent="0.25">
      <c r="B16" s="33"/>
      <c r="C16" s="31" t="s">
        <v>6</v>
      </c>
      <c r="D16" s="34">
        <f>SUM('UC1-State1'!D12,'UC1-State2'!D12,'UC2-State1'!D12,'UC2-State2'!D12)</f>
        <v>1</v>
      </c>
      <c r="E16" s="34">
        <f>COUNTA('UC1-State1'!C12,'UC1-State2'!C12,'UC2-State1'!C12,'UC2-State2'!C12)</f>
        <v>4</v>
      </c>
      <c r="F16" s="34">
        <f>COUNT('UC1-State1'!D12,'UC1-State2'!D12,'UC2-State1'!D12,'UC2-State2'!D12)</f>
        <v>4</v>
      </c>
      <c r="G16" s="35">
        <f t="shared" si="0"/>
        <v>0.625</v>
      </c>
      <c r="H16" s="36"/>
    </row>
    <row r="17" spans="2:8" s="22" customFormat="1" ht="15.75" x14ac:dyDescent="0.25">
      <c r="B17" s="33"/>
      <c r="C17" s="31" t="s">
        <v>7</v>
      </c>
      <c r="D17" s="34">
        <f>SUM('UC1-State1'!D13,'UC1-State2'!D13,'UC2-State1'!D13,'UC2-State2'!D13)</f>
        <v>2</v>
      </c>
      <c r="E17" s="34">
        <f>COUNTA('UC1-State1'!C13,'UC1-State2'!C13,'UC2-State1'!C13,'UC2-State2'!C13)</f>
        <v>4</v>
      </c>
      <c r="F17" s="34">
        <f>COUNT('UC1-State1'!D13,'UC1-State2'!D13,'UC2-State1'!D13,'UC2-State2'!D13)</f>
        <v>4</v>
      </c>
      <c r="G17" s="35">
        <f t="shared" si="0"/>
        <v>0.75</v>
      </c>
      <c r="H17" s="36"/>
    </row>
    <row r="18" spans="2:8" s="22" customFormat="1" ht="16.5" x14ac:dyDescent="0.3">
      <c r="B18" s="37"/>
      <c r="C18" s="31" t="s">
        <v>8</v>
      </c>
      <c r="D18" s="34">
        <f>SUM('UC1-State1'!D14,'UC1-State2'!D14,'UC2-State1'!D14,'UC2-State2'!D14)</f>
        <v>2</v>
      </c>
      <c r="E18" s="34">
        <f>COUNTA('UC1-State1'!C14,'UC1-State2'!C14,'UC2-State1'!C14,'UC2-State2'!C14)</f>
        <v>4</v>
      </c>
      <c r="F18" s="34">
        <f>COUNT('UC1-State1'!D14,'UC1-State2'!D14,'UC2-State1'!D14,'UC2-State2'!D14)</f>
        <v>3</v>
      </c>
      <c r="G18" s="35">
        <f t="shared" si="0"/>
        <v>0.83333333333333337</v>
      </c>
      <c r="H18" s="36"/>
    </row>
    <row r="19" spans="2:8" s="22" customFormat="1" ht="16.2" x14ac:dyDescent="0.35">
      <c r="B19" s="37"/>
      <c r="C19" s="31" t="s">
        <v>9</v>
      </c>
      <c r="D19" s="34">
        <f>SUM('UC1-State1'!D15,'UC1-State2'!D15,'UC2-State1'!D15,'UC2-State2'!D15)</f>
        <v>4</v>
      </c>
      <c r="E19" s="34">
        <f>COUNTA('UC1-State1'!C15,'UC1-State2'!C15,'UC2-State1'!C15,'UC2-State2'!C15)</f>
        <v>4</v>
      </c>
      <c r="F19" s="34">
        <f>COUNT('UC1-State1'!D15,'UC1-State2'!D15,'UC2-State1'!D15,'UC2-State2'!D15)</f>
        <v>4</v>
      </c>
      <c r="G19" s="35">
        <f t="shared" si="0"/>
        <v>1</v>
      </c>
      <c r="H19" s="36"/>
    </row>
    <row r="20" spans="2:8" s="22" customFormat="1" ht="16.2" x14ac:dyDescent="0.35">
      <c r="B20" s="37"/>
      <c r="C20" s="31" t="s">
        <v>10</v>
      </c>
      <c r="D20" s="34">
        <f>SUM('UC1-State1'!D16,'UC1-State2'!D16,'UC2-State1'!D16,'UC2-State2'!D16)</f>
        <v>3</v>
      </c>
      <c r="E20" s="34">
        <f>COUNTA('UC1-State1'!C16,'UC1-State2'!C16,'UC2-State1'!C16,'UC2-State2'!C16)</f>
        <v>4</v>
      </c>
      <c r="F20" s="34">
        <f>COUNT('UC1-State1'!D16,'UC1-State2'!D16,'UC2-State1'!D16,'UC2-State2'!D16)</f>
        <v>4</v>
      </c>
      <c r="G20" s="35">
        <f t="shared" si="0"/>
        <v>0.875</v>
      </c>
      <c r="H20" s="36"/>
    </row>
    <row r="21" spans="2:8" s="22" customFormat="1" ht="16.2" x14ac:dyDescent="0.35">
      <c r="B21" s="37"/>
      <c r="C21" s="31" t="s">
        <v>11</v>
      </c>
      <c r="D21" s="34">
        <f>SUM('UC1-State1'!D17,'UC1-State2'!D17,'UC2-State1'!D17,'UC2-State2'!D17)</f>
        <v>-2</v>
      </c>
      <c r="E21" s="34">
        <f>COUNTA('UC1-State1'!C17,'UC1-State2'!C17,'UC2-State1'!C17,'UC2-State2'!C17)</f>
        <v>4</v>
      </c>
      <c r="F21" s="34">
        <f>COUNT('UC1-State1'!D17,'UC1-State2'!D17,'UC2-State1'!D17,'UC2-State2'!D17)</f>
        <v>4</v>
      </c>
      <c r="G21" s="35">
        <f t="shared" si="0"/>
        <v>0.25</v>
      </c>
      <c r="H21" s="36"/>
    </row>
    <row r="22" spans="2:8" s="22" customFormat="1" ht="16.2" x14ac:dyDescent="0.35">
      <c r="B22" s="37"/>
      <c r="C22" s="31" t="s">
        <v>12</v>
      </c>
      <c r="D22" s="34">
        <f>SUM('UC1-State1'!D18,'UC1-State2'!D18,'UC2-State1'!D18,'UC2-State2'!D18)</f>
        <v>2</v>
      </c>
      <c r="E22" s="34">
        <f>COUNTA('UC1-State1'!C18,'UC1-State2'!C18,'UC2-State1'!C18,'UC2-State2'!C18)</f>
        <v>4</v>
      </c>
      <c r="F22" s="34">
        <f>COUNT('UC1-State1'!D18,'UC1-State2'!D18,'UC2-State1'!D18,'UC2-State2'!D18)</f>
        <v>4</v>
      </c>
      <c r="G22" s="35">
        <f t="shared" si="0"/>
        <v>0.75</v>
      </c>
      <c r="H22" s="36"/>
    </row>
    <row r="23" spans="2:8" s="22" customFormat="1" ht="16.2" x14ac:dyDescent="0.35">
      <c r="B23" s="37"/>
      <c r="C23" s="31" t="s">
        <v>22</v>
      </c>
      <c r="D23" s="34">
        <f>SUM('UC1-State1'!D19,'UC1-State2'!D19,'UC2-State1'!D19,'UC2-State2'!D19)</f>
        <v>1</v>
      </c>
      <c r="E23" s="34">
        <f>COUNTA('UC1-State1'!C19,'UC1-State2'!C19,'UC2-State1'!C19,'UC2-State2'!C19)</f>
        <v>4</v>
      </c>
      <c r="F23" s="34">
        <f>COUNT('UC1-State1'!D19,'UC1-State2'!D19,'UC2-State1'!D19,'UC2-State2'!D19)</f>
        <v>4</v>
      </c>
      <c r="G23" s="35">
        <f t="shared" si="0"/>
        <v>0.625</v>
      </c>
      <c r="H23" s="36"/>
    </row>
    <row r="24" spans="2:8" s="22" customFormat="1" ht="16.8" thickBot="1" x14ac:dyDescent="0.4">
      <c r="B24" s="37"/>
      <c r="C24" s="38" t="s">
        <v>23</v>
      </c>
      <c r="D24" s="39"/>
      <c r="E24" s="39">
        <f>SUM(E14:E23)</f>
        <v>40</v>
      </c>
      <c r="F24" s="39">
        <f>SUM(F14:F23)</f>
        <v>37</v>
      </c>
      <c r="G24" s="40">
        <f>IF(G14="","",AVERAGE(G14:G23))</f>
        <v>0.72083333333333344</v>
      </c>
      <c r="H24" s="36"/>
    </row>
    <row r="25" spans="2:8" s="22" customFormat="1" ht="16.8" thickTop="1" thickBot="1" x14ac:dyDescent="0.35">
      <c r="B25" s="41"/>
      <c r="C25" s="42"/>
      <c r="D25" s="42"/>
      <c r="E25" s="42"/>
      <c r="F25" s="42"/>
      <c r="G25" s="42"/>
      <c r="H25" s="43"/>
    </row>
  </sheetData>
  <conditionalFormatting sqref="C14:G24">
    <cfRule type="expression" dxfId="14" priority="1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1:H25"/>
  <sheetViews>
    <sheetView topLeftCell="A28" workbookViewId="0">
      <selection activeCell="F44" sqref="F44"/>
    </sheetView>
  </sheetViews>
  <sheetFormatPr defaultRowHeight="14.4" x14ac:dyDescent="0.3"/>
  <cols>
    <col min="1" max="1" width="2.88671875" customWidth="1"/>
    <col min="2" max="2" width="5.109375" customWidth="1"/>
    <col min="3" max="3" width="66.33203125" customWidth="1"/>
    <col min="4" max="4" width="14.109375" customWidth="1"/>
    <col min="5" max="5" width="15.44140625" customWidth="1"/>
    <col min="6" max="6" width="15.6640625" customWidth="1"/>
  </cols>
  <sheetData>
    <row r="11" spans="2:8" s="22" customFormat="1" ht="16.5" thickBot="1" x14ac:dyDescent="0.3">
      <c r="B11" s="23"/>
      <c r="C11" s="23" t="s">
        <v>17</v>
      </c>
      <c r="D11" s="24"/>
      <c r="E11" s="24"/>
      <c r="F11" s="24"/>
      <c r="G11" s="25"/>
      <c r="H11" s="26"/>
    </row>
    <row r="12" spans="2:8" s="22" customFormat="1" ht="15.75" x14ac:dyDescent="0.25">
      <c r="B12" s="27"/>
      <c r="C12" s="28"/>
      <c r="D12" s="28"/>
      <c r="E12" s="28"/>
      <c r="F12" s="28"/>
      <c r="G12" s="28"/>
      <c r="H12" s="29"/>
    </row>
    <row r="13" spans="2:8" s="22" customFormat="1" ht="15.75" x14ac:dyDescent="0.25">
      <c r="B13" s="30"/>
      <c r="C13" s="31"/>
      <c r="D13" s="31" t="s">
        <v>18</v>
      </c>
      <c r="E13" s="31" t="s">
        <v>19</v>
      </c>
      <c r="F13" s="31" t="s">
        <v>20</v>
      </c>
      <c r="G13" s="31" t="s">
        <v>21</v>
      </c>
      <c r="H13" s="32"/>
    </row>
    <row r="14" spans="2:8" s="22" customFormat="1" ht="15.75" x14ac:dyDescent="0.25">
      <c r="B14" s="33"/>
      <c r="C14" s="31" t="s">
        <v>24</v>
      </c>
      <c r="D14" s="34">
        <f>SUM(IF('UC1-State1'!D10&lt;&gt;"",'UC1-State1'!F10,0),IF('UC1-State2'!D10&lt;&gt;"",'UC1-State2'!F10,0),IF('UC2-State1'!D10&lt;&gt;"",'UC2-State1'!F10,0),IF('UC2-State2'!D10&lt;&gt;"",'UC2-State2'!F10,0))</f>
        <v>9</v>
      </c>
      <c r="E14" s="34">
        <f>COUNTA('UC1-State1'!C10,'UC1-State2'!C10,'UC2-State1'!C10,'UC2-State2'!C10)</f>
        <v>4</v>
      </c>
      <c r="F14" s="34">
        <f>COUNT('UC1-State1'!D10,'UC1-State2'!D10,'UC2-State1'!D10,'UC2-State2'!D10)</f>
        <v>3</v>
      </c>
      <c r="G14" s="35">
        <f>IF(F14=0,"",((D14-2.5*F14)*(2/3))+F14)/(2*F14)</f>
        <v>0.66666666666666663</v>
      </c>
      <c r="H14" s="36"/>
    </row>
    <row r="15" spans="2:8" s="22" customFormat="1" ht="15.75" x14ac:dyDescent="0.25">
      <c r="B15" s="33"/>
      <c r="C15" s="31" t="s">
        <v>5</v>
      </c>
      <c r="D15" s="34">
        <f>SUM(IF('UC1-State1'!D11&lt;&gt;"",'UC1-State1'!F11,0),IF('UC1-State2'!D11&lt;&gt;"",'UC1-State2'!F11,0),IF('UC2-State1'!D11&lt;&gt;"",'UC2-State1'!F11,0),IF('UC2-State2'!D11&lt;&gt;"",'UC2-State2'!F11,0))</f>
        <v>8</v>
      </c>
      <c r="E15" s="34">
        <f>COUNTA('UC1-State1'!C11,'UC1-State2'!C11,'UC2-State1'!C11,'UC2-State2'!C11)</f>
        <v>4</v>
      </c>
      <c r="F15" s="34">
        <f>COUNT('UC1-State1'!D11,'UC1-State2'!D11,'UC2-State1'!D11,'UC2-State2'!D11)</f>
        <v>3</v>
      </c>
      <c r="G15" s="35">
        <f t="shared" ref="G15:G23" si="0">IF(F15=0,"",((D15-2.5*F15)*2/3+F15)/(2*F15))</f>
        <v>0.55555555555555558</v>
      </c>
      <c r="H15" s="36"/>
    </row>
    <row r="16" spans="2:8" s="22" customFormat="1" ht="15.75" x14ac:dyDescent="0.25">
      <c r="B16" s="33"/>
      <c r="C16" s="31" t="s">
        <v>6</v>
      </c>
      <c r="D16" s="34">
        <f>SUM(IF('UC1-State1'!D12&lt;&gt;"",'UC1-State1'!F12,0),IF('UC1-State2'!D12&lt;&gt;"",'UC1-State2'!F12,0),IF('UC2-State1'!D12&lt;&gt;"",'UC2-State1'!F12,0),IF('UC2-State2'!D12&lt;&gt;"",'UC2-State2'!F12,0))</f>
        <v>11</v>
      </c>
      <c r="E16" s="34">
        <f>COUNTA('UC1-State1'!C12,'UC1-State2'!C12,'UC2-State1'!C12,'UC2-State2'!C12)</f>
        <v>4</v>
      </c>
      <c r="F16" s="34">
        <f>COUNT('UC1-State1'!D12,'UC1-State2'!D12,'UC2-State1'!D12,'UC2-State2'!D12)</f>
        <v>4</v>
      </c>
      <c r="G16" s="35">
        <f t="shared" si="0"/>
        <v>0.58333333333333337</v>
      </c>
      <c r="H16" s="36"/>
    </row>
    <row r="17" spans="2:8" s="22" customFormat="1" ht="15.75" x14ac:dyDescent="0.25">
      <c r="B17" s="33"/>
      <c r="C17" s="31" t="s">
        <v>7</v>
      </c>
      <c r="D17" s="34">
        <f>SUM(IF('UC1-State1'!D13&lt;&gt;"",'UC1-State1'!F13,0),IF('UC1-State2'!D13&lt;&gt;"",'UC1-State2'!F13,0),IF('UC2-State1'!D13&lt;&gt;"",'UC2-State1'!F13,0),IF('UC2-State2'!D13&lt;&gt;"",'UC2-State2'!F13,0))</f>
        <v>8</v>
      </c>
      <c r="E17" s="34">
        <f>COUNTA('UC1-State1'!C13,'UC1-State2'!C13,'UC2-State1'!C13,'UC2-State2'!C13)</f>
        <v>4</v>
      </c>
      <c r="F17" s="34">
        <f>COUNT('UC1-State1'!D13,'UC1-State2'!D13,'UC2-State1'!D13,'UC2-State2'!D13)</f>
        <v>4</v>
      </c>
      <c r="G17" s="35">
        <f t="shared" si="0"/>
        <v>0.33333333333333337</v>
      </c>
      <c r="H17" s="36"/>
    </row>
    <row r="18" spans="2:8" s="22" customFormat="1" ht="16.5" x14ac:dyDescent="0.3">
      <c r="B18" s="37"/>
      <c r="C18" s="31" t="s">
        <v>8</v>
      </c>
      <c r="D18" s="34">
        <f>SUM(IF('UC1-State1'!D14&lt;&gt;"",'UC1-State1'!F14,0),IF('UC1-State2'!D14&lt;&gt;"",'UC1-State2'!F14,0),IF('UC2-State1'!D14&lt;&gt;"",'UC2-State1'!F14,0),IF('UC2-State2'!D14&lt;&gt;"",'UC2-State2'!F14,0))</f>
        <v>7</v>
      </c>
      <c r="E18" s="34">
        <f>COUNTA('UC1-State1'!C14,'UC1-State2'!C14,'UC2-State1'!C14,'UC2-State2'!C14)</f>
        <v>4</v>
      </c>
      <c r="F18" s="34">
        <f>COUNT('UC1-State1'!D14,'UC1-State2'!D14,'UC2-State1'!D14,'UC2-State2'!D14)</f>
        <v>3</v>
      </c>
      <c r="G18" s="35">
        <f t="shared" si="0"/>
        <v>0.44444444444444442</v>
      </c>
      <c r="H18" s="36"/>
    </row>
    <row r="19" spans="2:8" s="22" customFormat="1" ht="16.5" x14ac:dyDescent="0.3">
      <c r="B19" s="37"/>
      <c r="C19" s="31" t="s">
        <v>9</v>
      </c>
      <c r="D19" s="34">
        <f>SUM(IF('UC1-State1'!D15&lt;&gt;"",'UC1-State1'!F15,0),IF('UC1-State2'!D15&lt;&gt;"",'UC1-State2'!F15,0),IF('UC2-State1'!D15&lt;&gt;"",'UC2-State1'!F15,0),IF('UC2-State2'!D15&lt;&gt;"",'UC2-State2'!F15,0))</f>
        <v>10</v>
      </c>
      <c r="E19" s="34">
        <f>COUNTA('UC1-State1'!C15,'UC1-State2'!C15,'UC2-State1'!C15,'UC2-State2'!C15)</f>
        <v>4</v>
      </c>
      <c r="F19" s="34">
        <f>COUNT('UC1-State1'!D15,'UC1-State2'!D15,'UC2-State1'!D15,'UC2-State2'!D15)</f>
        <v>4</v>
      </c>
      <c r="G19" s="35">
        <f t="shared" si="0"/>
        <v>0.5</v>
      </c>
      <c r="H19" s="36"/>
    </row>
    <row r="20" spans="2:8" s="22" customFormat="1" ht="16.5" x14ac:dyDescent="0.3">
      <c r="B20" s="37"/>
      <c r="C20" s="31" t="s">
        <v>10</v>
      </c>
      <c r="D20" s="34">
        <f>SUM(IF('UC1-State1'!D16&lt;&gt;"",'UC1-State1'!F16,0),IF('UC1-State2'!D16&lt;&gt;"",'UC1-State2'!F16,0),IF('UC2-State1'!D16&lt;&gt;"",'UC2-State1'!F16,0),IF('UC2-State2'!D16&lt;&gt;"",'UC2-State2'!F16,0))</f>
        <v>13</v>
      </c>
      <c r="E20" s="34">
        <f>COUNTA('UC1-State1'!C16,'UC1-State2'!C16,'UC2-State1'!C16,'UC2-State2'!C16)</f>
        <v>4</v>
      </c>
      <c r="F20" s="34">
        <f>COUNT('UC1-State1'!D16,'UC1-State2'!D16,'UC2-State1'!D16,'UC2-State2'!D16)</f>
        <v>4</v>
      </c>
      <c r="G20" s="35">
        <f t="shared" si="0"/>
        <v>0.75</v>
      </c>
      <c r="H20" s="36"/>
    </row>
    <row r="21" spans="2:8" s="22" customFormat="1" ht="16.5" x14ac:dyDescent="0.3">
      <c r="B21" s="37"/>
      <c r="C21" s="31" t="s">
        <v>11</v>
      </c>
      <c r="D21" s="34">
        <f>SUM(IF('UC1-State1'!D17&lt;&gt;"",'UC1-State1'!F17,0),IF('UC1-State2'!D17&lt;&gt;"",'UC1-State2'!F17,0),IF('UC2-State1'!D17&lt;&gt;"",'UC2-State1'!F17,0),IF('UC2-State2'!D17&lt;&gt;"",'UC2-State2'!F17,0))</f>
        <v>8</v>
      </c>
      <c r="E21" s="34">
        <f>COUNTA('UC1-State1'!C17,'UC1-State2'!C17,'UC2-State1'!C17,'UC2-State2'!C17)</f>
        <v>4</v>
      </c>
      <c r="F21" s="34">
        <f>COUNT('UC1-State1'!D17,'UC1-State2'!D17,'UC2-State1'!D17,'UC2-State2'!D17)</f>
        <v>4</v>
      </c>
      <c r="G21" s="35">
        <f t="shared" si="0"/>
        <v>0.33333333333333337</v>
      </c>
      <c r="H21" s="36"/>
    </row>
    <row r="22" spans="2:8" s="22" customFormat="1" ht="16.5" x14ac:dyDescent="0.3">
      <c r="B22" s="37"/>
      <c r="C22" s="31" t="s">
        <v>12</v>
      </c>
      <c r="D22" s="34">
        <f>SUM(IF('UC1-State1'!D18&lt;&gt;"",'UC1-State1'!F18,0),IF('UC1-State2'!D18&lt;&gt;"",'UC1-State2'!F18,0),IF('UC2-State1'!D18&lt;&gt;"",'UC2-State1'!F18,0),IF('UC2-State2'!D18&lt;&gt;"",'UC2-State2'!F18,0))</f>
        <v>7</v>
      </c>
      <c r="E22" s="34">
        <f>COUNTA('UC1-State1'!C18,'UC1-State2'!C18,'UC2-State1'!C18,'UC2-State2'!C18)</f>
        <v>4</v>
      </c>
      <c r="F22" s="34">
        <f>COUNT('UC1-State1'!D18,'UC1-State2'!D18,'UC2-State1'!D18,'UC2-State2'!D18)</f>
        <v>4</v>
      </c>
      <c r="G22" s="35">
        <f t="shared" si="0"/>
        <v>0.25</v>
      </c>
      <c r="H22" s="36"/>
    </row>
    <row r="23" spans="2:8" s="22" customFormat="1" ht="16.5" x14ac:dyDescent="0.3">
      <c r="B23" s="37"/>
      <c r="C23" s="31" t="s">
        <v>22</v>
      </c>
      <c r="D23" s="34">
        <f>SUM(IF('UC1-State1'!D19&lt;&gt;"",'UC1-State1'!F19,0),IF('UC1-State2'!D19&lt;&gt;"",'UC1-State2'!F19,0),IF('UC2-State1'!D19&lt;&gt;"",'UC2-State1'!F19,0),IF('UC2-State2'!D19&lt;&gt;"",'UC2-State2'!F19,0))</f>
        <v>13</v>
      </c>
      <c r="E23" s="34">
        <f>COUNTA('UC1-State1'!C19,'UC1-State2'!C19,'UC2-State1'!C19,'UC2-State2'!C19)</f>
        <v>4</v>
      </c>
      <c r="F23" s="34">
        <f>COUNT('UC1-State1'!D19,'UC1-State2'!D19,'UC2-State1'!D19,'UC2-State2'!D19)</f>
        <v>4</v>
      </c>
      <c r="G23" s="35">
        <f t="shared" si="0"/>
        <v>0.75</v>
      </c>
      <c r="H23" s="36"/>
    </row>
    <row r="24" spans="2:8" s="22" customFormat="1" ht="17.25" thickBot="1" x14ac:dyDescent="0.35">
      <c r="B24" s="37"/>
      <c r="C24" s="38" t="s">
        <v>23</v>
      </c>
      <c r="D24" s="39"/>
      <c r="E24" s="39">
        <f>SUM(E14:E23)</f>
        <v>40</v>
      </c>
      <c r="F24" s="39">
        <f>SUM(F14:F23)</f>
        <v>37</v>
      </c>
      <c r="G24" s="40">
        <f>IF(G14="","",AVERAGE(G14:G23))</f>
        <v>0.51666666666666672</v>
      </c>
      <c r="H24" s="36"/>
    </row>
    <row r="25" spans="2:8" s="22" customFormat="1" ht="17.25" thickTop="1" thickBot="1" x14ac:dyDescent="0.3">
      <c r="B25" s="41"/>
      <c r="C25" s="42"/>
      <c r="D25" s="42"/>
      <c r="E25" s="42"/>
      <c r="F25" s="42"/>
      <c r="G25" s="42"/>
      <c r="H25" s="43"/>
    </row>
  </sheetData>
  <conditionalFormatting sqref="C14:G24">
    <cfRule type="expression" dxfId="13" priority="1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3"/>
  <sheetViews>
    <sheetView topLeftCell="A5" zoomScale="115" zoomScaleNormal="115" workbookViewId="0">
      <selection activeCell="D10" sqref="D10"/>
    </sheetView>
  </sheetViews>
  <sheetFormatPr defaultRowHeight="14.4" x14ac:dyDescent="0.3"/>
  <cols>
    <col min="1" max="1" width="3" customWidth="1"/>
    <col min="3" max="3" width="80.109375" customWidth="1"/>
    <col min="4" max="4" width="4" customWidth="1"/>
    <col min="5" max="5" width="4.5546875" customWidth="1"/>
    <col min="6" max="6" width="9.88671875" customWidth="1"/>
    <col min="7" max="7" width="4" customWidth="1"/>
    <col min="8" max="8" width="3.109375" customWidth="1"/>
    <col min="9" max="9" width="90.44140625" customWidth="1"/>
    <col min="10" max="10" width="7.44140625" customWidth="1"/>
  </cols>
  <sheetData>
    <row r="2" spans="2:10" ht="18.75" x14ac:dyDescent="0.3">
      <c r="C2" s="44" t="s">
        <v>3</v>
      </c>
    </row>
    <row r="3" spans="2:10" ht="18.75" x14ac:dyDescent="0.3">
      <c r="C3" s="45" t="s">
        <v>2</v>
      </c>
    </row>
    <row r="8" spans="2:10" s="2" customFormat="1" ht="16.5" thickBot="1" x14ac:dyDescent="0.3">
      <c r="B8" s="1"/>
      <c r="C8" s="1" t="s">
        <v>0</v>
      </c>
      <c r="F8" s="17" t="s">
        <v>14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8"/>
      <c r="H9" s="3"/>
      <c r="I9" s="4"/>
      <c r="J9" s="6"/>
    </row>
    <row r="10" spans="2:10" s="10" customFormat="1" ht="16.5" thickBot="1" x14ac:dyDescent="0.3">
      <c r="B10" s="7"/>
      <c r="C10" s="16" t="s">
        <v>4</v>
      </c>
      <c r="D10" s="46">
        <v>1</v>
      </c>
      <c r="E10" s="19"/>
      <c r="F10" s="20">
        <v>4</v>
      </c>
      <c r="H10" s="7"/>
      <c r="I10" s="11"/>
      <c r="J10" s="9"/>
    </row>
    <row r="11" spans="2:10" s="10" customFormat="1" ht="16.5" thickBot="1" x14ac:dyDescent="0.3">
      <c r="B11" s="7"/>
      <c r="C11" s="16" t="s">
        <v>5</v>
      </c>
      <c r="D11" s="8"/>
      <c r="E11" s="19"/>
      <c r="F11" s="20"/>
      <c r="H11" s="7"/>
      <c r="I11" s="11"/>
      <c r="J11" s="9"/>
    </row>
    <row r="12" spans="2:10" s="10" customFormat="1" ht="16.5" thickBot="1" x14ac:dyDescent="0.3">
      <c r="B12" s="7"/>
      <c r="C12" s="16" t="s">
        <v>6</v>
      </c>
      <c r="D12" s="8">
        <v>0</v>
      </c>
      <c r="E12" s="19"/>
      <c r="F12" s="20">
        <v>1</v>
      </c>
      <c r="H12" s="7"/>
      <c r="I12" s="11"/>
      <c r="J12" s="9"/>
    </row>
    <row r="13" spans="2:10" s="10" customFormat="1" ht="16.5" thickBot="1" x14ac:dyDescent="0.3">
      <c r="B13" s="7"/>
      <c r="C13" s="16" t="s">
        <v>7</v>
      </c>
      <c r="D13" s="8">
        <v>1</v>
      </c>
      <c r="E13" s="19"/>
      <c r="F13" s="20">
        <v>2</v>
      </c>
      <c r="H13" s="7"/>
      <c r="I13" s="11"/>
      <c r="J13" s="9"/>
    </row>
    <row r="14" spans="2:10" s="10" customFormat="1" ht="16.5" thickBot="1" x14ac:dyDescent="0.3">
      <c r="B14" s="7"/>
      <c r="C14" s="16" t="s">
        <v>8</v>
      </c>
      <c r="D14" s="8"/>
      <c r="E14" s="19"/>
      <c r="F14" s="20">
        <v>3</v>
      </c>
      <c r="H14" s="7"/>
      <c r="I14" s="11"/>
      <c r="J14" s="9"/>
    </row>
    <row r="15" spans="2:10" s="10" customFormat="1" ht="16.5" thickBot="1" x14ac:dyDescent="0.3">
      <c r="B15" s="7"/>
      <c r="C15" s="16" t="s">
        <v>9</v>
      </c>
      <c r="D15" s="8">
        <v>1</v>
      </c>
      <c r="E15" s="19"/>
      <c r="F15" s="20">
        <v>2</v>
      </c>
      <c r="H15" s="7"/>
      <c r="I15" s="11"/>
      <c r="J15" s="9"/>
    </row>
    <row r="16" spans="2:10" s="10" customFormat="1" ht="16.5" thickBot="1" x14ac:dyDescent="0.3">
      <c r="B16" s="7"/>
      <c r="C16" s="16" t="s">
        <v>10</v>
      </c>
      <c r="D16" s="8">
        <v>0</v>
      </c>
      <c r="E16" s="19"/>
      <c r="F16" s="20">
        <v>4</v>
      </c>
      <c r="H16" s="7"/>
      <c r="I16" s="11"/>
      <c r="J16" s="9"/>
    </row>
    <row r="17" spans="2:10" s="10" customFormat="1" ht="16.5" thickBot="1" x14ac:dyDescent="0.3">
      <c r="B17" s="7"/>
      <c r="C17" s="16" t="s">
        <v>11</v>
      </c>
      <c r="D17" s="8">
        <v>-1</v>
      </c>
      <c r="E17" s="19"/>
      <c r="F17" s="20">
        <v>2</v>
      </c>
      <c r="H17" s="7"/>
      <c r="I17" s="11"/>
      <c r="J17" s="9"/>
    </row>
    <row r="18" spans="2:10" s="10" customFormat="1" ht="16.5" thickBot="1" x14ac:dyDescent="0.3">
      <c r="B18" s="7"/>
      <c r="C18" s="16" t="s">
        <v>12</v>
      </c>
      <c r="D18" s="8">
        <v>1</v>
      </c>
      <c r="E18" s="19"/>
      <c r="F18" s="20"/>
      <c r="H18" s="7"/>
      <c r="I18" s="11"/>
      <c r="J18" s="9"/>
    </row>
    <row r="19" spans="2:10" s="10" customFormat="1" ht="16.5" thickBot="1" x14ac:dyDescent="0.3">
      <c r="B19" s="7"/>
      <c r="C19" s="16" t="s">
        <v>13</v>
      </c>
      <c r="D19" s="8">
        <v>0</v>
      </c>
      <c r="E19" s="19"/>
      <c r="F19" s="20">
        <v>4</v>
      </c>
      <c r="H19" s="7"/>
      <c r="I19" s="11"/>
      <c r="J19" s="9"/>
    </row>
    <row r="20" spans="2:10" s="2" customFormat="1" ht="16.5" thickBot="1" x14ac:dyDescent="0.3">
      <c r="B20" s="12"/>
      <c r="C20" s="13"/>
      <c r="D20" s="13"/>
      <c r="E20" s="14"/>
      <c r="F20" s="12"/>
      <c r="H20" s="12"/>
      <c r="I20" s="13"/>
      <c r="J20" s="14"/>
    </row>
    <row r="23" spans="2:10" ht="18.75" x14ac:dyDescent="0.3">
      <c r="C23" s="45" t="s">
        <v>16</v>
      </c>
    </row>
  </sheetData>
  <conditionalFormatting sqref="H10:J20 B10:E20">
    <cfRule type="expression" dxfId="12" priority="3" stopIfTrue="1">
      <formula>MOD(ROW(),2)=0</formula>
    </cfRule>
  </conditionalFormatting>
  <conditionalFormatting sqref="F20">
    <cfRule type="expression" dxfId="11" priority="2" stopIfTrue="1">
      <formula>MOD(ROW(),2)=0</formula>
    </cfRule>
  </conditionalFormatting>
  <conditionalFormatting sqref="F10:F19">
    <cfRule type="expression" dxfId="10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300-000000000000}">
      <formula1>-1</formula1>
      <formula2>1</formula2>
    </dataValidation>
    <dataValidation type="whole" allowBlank="1" showInputMessage="1" showErrorMessage="1" sqref="F10:F19" xr:uid="{00000000-0002-0000-0300-000001000000}">
      <formula1>1</formula1>
      <formula2>4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3"/>
  <sheetViews>
    <sheetView topLeftCell="A10" zoomScale="115" zoomScaleNormal="115" workbookViewId="0">
      <selection activeCell="C23" sqref="C23"/>
    </sheetView>
  </sheetViews>
  <sheetFormatPr defaultRowHeight="14.4" x14ac:dyDescent="0.3"/>
  <cols>
    <col min="1" max="1" width="3" customWidth="1"/>
    <col min="3" max="3" width="80.109375" customWidth="1"/>
    <col min="4" max="4" width="4" customWidth="1"/>
    <col min="5" max="5" width="4.5546875" customWidth="1"/>
    <col min="6" max="6" width="9.88671875" customWidth="1"/>
    <col min="7" max="7" width="4" customWidth="1"/>
    <col min="8" max="8" width="3.109375" customWidth="1"/>
    <col min="9" max="9" width="90.44140625" customWidth="1"/>
    <col min="10" max="10" width="7.44140625" customWidth="1"/>
  </cols>
  <sheetData>
    <row r="2" spans="2:10" ht="15" x14ac:dyDescent="0.25">
      <c r="C2" s="15" t="s">
        <v>3</v>
      </c>
    </row>
    <row r="3" spans="2:10" ht="15" x14ac:dyDescent="0.25">
      <c r="C3" s="21" t="s">
        <v>15</v>
      </c>
    </row>
    <row r="8" spans="2:10" s="2" customFormat="1" ht="16.5" thickBot="1" x14ac:dyDescent="0.3">
      <c r="B8" s="1"/>
      <c r="C8" s="1" t="s">
        <v>0</v>
      </c>
      <c r="F8" s="17" t="s">
        <v>14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8"/>
      <c r="H9" s="3"/>
      <c r="I9" s="4"/>
      <c r="J9" s="6"/>
    </row>
    <row r="10" spans="2:10" s="10" customFormat="1" ht="16.5" thickBot="1" x14ac:dyDescent="0.3">
      <c r="B10" s="7"/>
      <c r="C10" s="16" t="s">
        <v>4</v>
      </c>
      <c r="D10" s="8"/>
      <c r="E10" s="19"/>
      <c r="F10" s="20">
        <v>4</v>
      </c>
      <c r="H10" s="7"/>
      <c r="I10" s="11"/>
      <c r="J10" s="9"/>
    </row>
    <row r="11" spans="2:10" s="10" customFormat="1" ht="16.5" thickBot="1" x14ac:dyDescent="0.3">
      <c r="B11" s="7"/>
      <c r="C11" s="16" t="s">
        <v>5</v>
      </c>
      <c r="D11" s="8">
        <v>0</v>
      </c>
      <c r="E11" s="19"/>
      <c r="F11" s="20">
        <v>1</v>
      </c>
      <c r="H11" s="7"/>
      <c r="I11" s="11"/>
      <c r="J11" s="9"/>
    </row>
    <row r="12" spans="2:10" s="10" customFormat="1" ht="16.5" thickBot="1" x14ac:dyDescent="0.3">
      <c r="B12" s="7"/>
      <c r="C12" s="16" t="s">
        <v>6</v>
      </c>
      <c r="D12" s="8">
        <v>-1</v>
      </c>
      <c r="E12" s="19"/>
      <c r="F12" s="20">
        <v>4</v>
      </c>
      <c r="H12" s="7"/>
      <c r="I12" s="11"/>
      <c r="J12" s="9"/>
    </row>
    <row r="13" spans="2:10" s="10" customFormat="1" ht="16.5" thickBot="1" x14ac:dyDescent="0.3">
      <c r="B13" s="7"/>
      <c r="C13" s="16" t="s">
        <v>7</v>
      </c>
      <c r="D13" s="8">
        <v>1</v>
      </c>
      <c r="E13" s="19"/>
      <c r="F13" s="20">
        <v>1</v>
      </c>
      <c r="H13" s="7"/>
      <c r="I13" s="11"/>
      <c r="J13" s="9"/>
    </row>
    <row r="14" spans="2:10" s="10" customFormat="1" ht="16.5" thickBot="1" x14ac:dyDescent="0.3">
      <c r="B14" s="7"/>
      <c r="C14" s="16" t="s">
        <v>8</v>
      </c>
      <c r="D14" s="8">
        <v>1</v>
      </c>
      <c r="E14" s="19"/>
      <c r="F14" s="20">
        <v>4</v>
      </c>
      <c r="H14" s="7"/>
      <c r="I14" s="11"/>
      <c r="J14" s="9"/>
    </row>
    <row r="15" spans="2:10" s="10" customFormat="1" ht="16.5" thickBot="1" x14ac:dyDescent="0.3">
      <c r="B15" s="7"/>
      <c r="C15" s="16" t="s">
        <v>9</v>
      </c>
      <c r="D15" s="8">
        <v>1</v>
      </c>
      <c r="E15" s="19"/>
      <c r="F15" s="20">
        <v>1</v>
      </c>
      <c r="H15" s="7"/>
      <c r="I15" s="11"/>
      <c r="J15" s="9"/>
    </row>
    <row r="16" spans="2:10" s="10" customFormat="1" ht="16.5" thickBot="1" x14ac:dyDescent="0.3">
      <c r="B16" s="7"/>
      <c r="C16" s="16" t="s">
        <v>10</v>
      </c>
      <c r="D16" s="8">
        <v>1</v>
      </c>
      <c r="E16" s="19"/>
      <c r="F16" s="20">
        <v>4</v>
      </c>
      <c r="H16" s="7"/>
      <c r="I16" s="11"/>
      <c r="J16" s="9"/>
    </row>
    <row r="17" spans="2:10" s="10" customFormat="1" ht="16.5" thickBot="1" x14ac:dyDescent="0.3">
      <c r="B17" s="7"/>
      <c r="C17" s="16" t="s">
        <v>11</v>
      </c>
      <c r="D17" s="8">
        <v>-1</v>
      </c>
      <c r="E17" s="19"/>
      <c r="F17" s="20">
        <v>1</v>
      </c>
      <c r="H17" s="7"/>
      <c r="I17" s="11"/>
      <c r="J17" s="9"/>
    </row>
    <row r="18" spans="2:10" s="10" customFormat="1" ht="16.5" thickBot="1" x14ac:dyDescent="0.3">
      <c r="B18" s="7"/>
      <c r="C18" s="16" t="s">
        <v>12</v>
      </c>
      <c r="D18" s="8">
        <v>0</v>
      </c>
      <c r="E18" s="19"/>
      <c r="F18" s="20">
        <v>4</v>
      </c>
      <c r="H18" s="7"/>
      <c r="I18" s="11"/>
      <c r="J18" s="9"/>
    </row>
    <row r="19" spans="2:10" s="10" customFormat="1" ht="16.5" thickBot="1" x14ac:dyDescent="0.3">
      <c r="B19" s="7"/>
      <c r="C19" s="16" t="s">
        <v>13</v>
      </c>
      <c r="D19" s="8">
        <v>-1</v>
      </c>
      <c r="E19" s="19"/>
      <c r="F19" s="20">
        <v>1</v>
      </c>
      <c r="H19" s="7"/>
      <c r="I19" s="11"/>
      <c r="J19" s="9"/>
    </row>
    <row r="20" spans="2:10" s="2" customFormat="1" ht="16.5" thickBot="1" x14ac:dyDescent="0.3">
      <c r="B20" s="12"/>
      <c r="C20" s="13"/>
      <c r="D20" s="13"/>
      <c r="E20" s="14"/>
      <c r="F20" s="12">
        <f>AVERAGE(F10:F19)</f>
        <v>2.5</v>
      </c>
      <c r="H20" s="12"/>
      <c r="I20" s="13"/>
      <c r="J20" s="14"/>
    </row>
    <row r="23" spans="2:10" ht="19.5" thickBot="1" x14ac:dyDescent="0.35">
      <c r="C23" s="45" t="s">
        <v>16</v>
      </c>
      <c r="F23" s="12"/>
    </row>
  </sheetData>
  <conditionalFormatting sqref="H10:J20 B10:E20">
    <cfRule type="expression" dxfId="9" priority="5" stopIfTrue="1">
      <formula>MOD(ROW(),2)=0</formula>
    </cfRule>
  </conditionalFormatting>
  <conditionalFormatting sqref="F20">
    <cfRule type="expression" dxfId="8" priority="4" stopIfTrue="1">
      <formula>MOD(ROW(),2)=0</formula>
    </cfRule>
  </conditionalFormatting>
  <conditionalFormatting sqref="F10:F19">
    <cfRule type="expression" dxfId="7" priority="2" stopIfTrue="1">
      <formula>MOD(ROW(),2)=0</formula>
    </cfRule>
  </conditionalFormatting>
  <conditionalFormatting sqref="F23">
    <cfRule type="expression" dxfId="6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400-000000000000}">
      <formula1>-1</formula1>
      <formula2>1</formula2>
    </dataValidation>
    <dataValidation type="whole" allowBlank="1" showInputMessage="1" showErrorMessage="1" sqref="F10:F19" xr:uid="{00000000-0002-0000-0400-000001000000}">
      <formula1>1</formula1>
      <formula2>4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9"/>
  <sheetViews>
    <sheetView topLeftCell="A18" zoomScale="115" zoomScaleNormal="115" workbookViewId="0">
      <selection activeCell="C23" sqref="C23"/>
    </sheetView>
  </sheetViews>
  <sheetFormatPr defaultRowHeight="14.4" x14ac:dyDescent="0.3"/>
  <cols>
    <col min="1" max="1" width="3" customWidth="1"/>
    <col min="3" max="3" width="80.109375" customWidth="1"/>
    <col min="4" max="4" width="4" customWidth="1"/>
    <col min="5" max="5" width="4.5546875" customWidth="1"/>
    <col min="6" max="6" width="9.88671875" customWidth="1"/>
    <col min="7" max="7" width="4" customWidth="1"/>
    <col min="8" max="8" width="3.109375" customWidth="1"/>
    <col min="9" max="9" width="90.44140625" customWidth="1"/>
    <col min="10" max="10" width="7.44140625" customWidth="1"/>
  </cols>
  <sheetData>
    <row r="2" spans="2:10" ht="15" x14ac:dyDescent="0.25">
      <c r="C2" s="15" t="s">
        <v>3</v>
      </c>
    </row>
    <row r="3" spans="2:10" ht="15" x14ac:dyDescent="0.25">
      <c r="C3" t="s">
        <v>2</v>
      </c>
    </row>
    <row r="8" spans="2:10" s="2" customFormat="1" ht="16.5" thickBot="1" x14ac:dyDescent="0.3">
      <c r="B8" s="1"/>
      <c r="C8" s="1" t="s">
        <v>0</v>
      </c>
      <c r="F8" s="17" t="s">
        <v>14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8"/>
      <c r="H9" s="3"/>
      <c r="I9" s="4"/>
      <c r="J9" s="6"/>
    </row>
    <row r="10" spans="2:10" s="10" customFormat="1" ht="16.5" thickBot="1" x14ac:dyDescent="0.3">
      <c r="B10" s="7"/>
      <c r="C10" s="16" t="s">
        <v>4</v>
      </c>
      <c r="D10" s="8">
        <v>1</v>
      </c>
      <c r="E10" s="19"/>
      <c r="F10" s="20">
        <v>4</v>
      </c>
      <c r="H10" s="7"/>
      <c r="I10" s="11"/>
      <c r="J10" s="9"/>
    </row>
    <row r="11" spans="2:10" s="10" customFormat="1" ht="16.5" thickBot="1" x14ac:dyDescent="0.3">
      <c r="B11" s="7"/>
      <c r="C11" s="16" t="s">
        <v>5</v>
      </c>
      <c r="D11" s="8">
        <v>1</v>
      </c>
      <c r="E11" s="19"/>
      <c r="F11" s="20">
        <v>4</v>
      </c>
      <c r="H11" s="7"/>
      <c r="I11" s="11"/>
      <c r="J11" s="9"/>
    </row>
    <row r="12" spans="2:10" s="10" customFormat="1" ht="16.5" thickBot="1" x14ac:dyDescent="0.3">
      <c r="B12" s="7"/>
      <c r="C12" s="16" t="s">
        <v>6</v>
      </c>
      <c r="D12" s="8">
        <v>1</v>
      </c>
      <c r="E12" s="19"/>
      <c r="F12" s="20">
        <v>4</v>
      </c>
      <c r="H12" s="7"/>
      <c r="I12" s="11"/>
      <c r="J12" s="9"/>
    </row>
    <row r="13" spans="2:10" s="10" customFormat="1" ht="16.5" thickBot="1" x14ac:dyDescent="0.3">
      <c r="B13" s="7"/>
      <c r="C13" s="16" t="s">
        <v>7</v>
      </c>
      <c r="D13" s="8">
        <v>1</v>
      </c>
      <c r="E13" s="19"/>
      <c r="F13" s="20">
        <v>4</v>
      </c>
      <c r="H13" s="7"/>
      <c r="I13" s="11"/>
      <c r="J13" s="9"/>
    </row>
    <row r="14" spans="2:10" s="10" customFormat="1" ht="16.5" thickBot="1" x14ac:dyDescent="0.3">
      <c r="B14" s="7"/>
      <c r="C14" s="16" t="s">
        <v>8</v>
      </c>
      <c r="D14" s="8">
        <v>1</v>
      </c>
      <c r="E14" s="19"/>
      <c r="F14" s="20">
        <v>1</v>
      </c>
      <c r="H14" s="7"/>
      <c r="I14" s="11"/>
      <c r="J14" s="9"/>
    </row>
    <row r="15" spans="2:10" s="10" customFormat="1" ht="16.5" thickBot="1" x14ac:dyDescent="0.3">
      <c r="B15" s="7"/>
      <c r="C15" s="16" t="s">
        <v>9</v>
      </c>
      <c r="D15" s="8">
        <v>1</v>
      </c>
      <c r="E15" s="19"/>
      <c r="F15" s="20">
        <v>4</v>
      </c>
      <c r="H15" s="7"/>
      <c r="I15" s="11"/>
      <c r="J15" s="9"/>
    </row>
    <row r="16" spans="2:10" s="10" customFormat="1" ht="16.5" thickBot="1" x14ac:dyDescent="0.3">
      <c r="B16" s="7"/>
      <c r="C16" s="16" t="s">
        <v>10</v>
      </c>
      <c r="D16" s="8">
        <v>1</v>
      </c>
      <c r="E16" s="19"/>
      <c r="F16" s="20">
        <v>1</v>
      </c>
      <c r="H16" s="7"/>
      <c r="I16" s="11"/>
      <c r="J16" s="9"/>
    </row>
    <row r="17" spans="2:10" s="10" customFormat="1" ht="16.5" thickBot="1" x14ac:dyDescent="0.3">
      <c r="B17" s="7"/>
      <c r="C17" s="16" t="s">
        <v>11</v>
      </c>
      <c r="D17" s="8">
        <v>1</v>
      </c>
      <c r="E17" s="19"/>
      <c r="F17" s="20">
        <v>4</v>
      </c>
      <c r="H17" s="7"/>
      <c r="I17" s="11"/>
      <c r="J17" s="9"/>
    </row>
    <row r="18" spans="2:10" s="10" customFormat="1" ht="16.5" thickBot="1" x14ac:dyDescent="0.3">
      <c r="B18" s="7"/>
      <c r="C18" s="16" t="s">
        <v>12</v>
      </c>
      <c r="D18" s="8">
        <v>1</v>
      </c>
      <c r="E18" s="19"/>
      <c r="F18" s="20">
        <v>1</v>
      </c>
      <c r="H18" s="7"/>
      <c r="I18" s="11"/>
      <c r="J18" s="9"/>
    </row>
    <row r="19" spans="2:10" s="10" customFormat="1" ht="16.5" thickBot="1" x14ac:dyDescent="0.3">
      <c r="B19" s="7"/>
      <c r="C19" s="16" t="s">
        <v>13</v>
      </c>
      <c r="D19" s="8">
        <v>1</v>
      </c>
      <c r="E19" s="19"/>
      <c r="F19" s="20">
        <v>4</v>
      </c>
      <c r="H19" s="7"/>
      <c r="I19" s="11"/>
      <c r="J19" s="9"/>
    </row>
    <row r="20" spans="2:10" s="2" customFormat="1" ht="16.5" thickBot="1" x14ac:dyDescent="0.3">
      <c r="B20" s="12"/>
      <c r="C20" s="13"/>
      <c r="D20" s="13"/>
      <c r="E20" s="14"/>
      <c r="F20" s="12"/>
      <c r="H20" s="12"/>
      <c r="I20" s="13"/>
      <c r="J20" s="14"/>
    </row>
    <row r="23" spans="2:10" ht="18.75" x14ac:dyDescent="0.3">
      <c r="C23" s="45" t="s">
        <v>16</v>
      </c>
    </row>
    <row r="29" spans="2:10" ht="15.75" x14ac:dyDescent="0.25">
      <c r="C29" s="47"/>
    </row>
  </sheetData>
  <conditionalFormatting sqref="H10:J20 B10:E20">
    <cfRule type="expression" dxfId="5" priority="4" stopIfTrue="1">
      <formula>MOD(ROW(),2)=0</formula>
    </cfRule>
  </conditionalFormatting>
  <conditionalFormatting sqref="F20">
    <cfRule type="expression" dxfId="4" priority="3" stopIfTrue="1">
      <formula>MOD(ROW(),2)=0</formula>
    </cfRule>
  </conditionalFormatting>
  <conditionalFormatting sqref="F10:F19">
    <cfRule type="expression" dxfId="3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500-000000000000}">
      <formula1>-1</formula1>
      <formula2>1</formula2>
    </dataValidation>
    <dataValidation type="whole" allowBlank="1" showInputMessage="1" showErrorMessage="1" sqref="F10:F19" xr:uid="{00000000-0002-0000-0500-000001000000}">
      <formula1>1</formula1>
      <formula2>4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3"/>
  <sheetViews>
    <sheetView tabSelected="1" zoomScale="115" zoomScaleNormal="115" workbookViewId="0">
      <selection activeCell="C24" sqref="C24"/>
    </sheetView>
  </sheetViews>
  <sheetFormatPr defaultRowHeight="14.4" x14ac:dyDescent="0.3"/>
  <cols>
    <col min="1" max="1" width="3" customWidth="1"/>
    <col min="3" max="3" width="80.109375" customWidth="1"/>
    <col min="4" max="4" width="4" customWidth="1"/>
    <col min="5" max="5" width="4.5546875" customWidth="1"/>
    <col min="6" max="6" width="9.88671875" customWidth="1"/>
    <col min="7" max="7" width="4" customWidth="1"/>
    <col min="8" max="8" width="3.109375" customWidth="1"/>
    <col min="9" max="9" width="90.44140625" customWidth="1"/>
    <col min="10" max="10" width="7.44140625" customWidth="1"/>
  </cols>
  <sheetData>
    <row r="2" spans="2:10" ht="15" x14ac:dyDescent="0.25">
      <c r="C2" s="15" t="s">
        <v>25</v>
      </c>
    </row>
    <row r="3" spans="2:10" ht="15" x14ac:dyDescent="0.25">
      <c r="C3" t="s">
        <v>15</v>
      </c>
    </row>
    <row r="8" spans="2:10" s="2" customFormat="1" ht="16.5" thickBot="1" x14ac:dyDescent="0.3">
      <c r="B8" s="1"/>
      <c r="C8" s="1" t="s">
        <v>0</v>
      </c>
      <c r="F8" s="17" t="s">
        <v>14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8"/>
      <c r="H9" s="3"/>
      <c r="I9" s="4"/>
      <c r="J9" s="6"/>
    </row>
    <row r="10" spans="2:10" s="10" customFormat="1" ht="16.5" thickBot="1" x14ac:dyDescent="0.3">
      <c r="B10" s="7"/>
      <c r="C10" s="16" t="s">
        <v>4</v>
      </c>
      <c r="D10" s="8">
        <v>1</v>
      </c>
      <c r="E10" s="19"/>
      <c r="F10" s="20">
        <v>1</v>
      </c>
      <c r="H10" s="7"/>
      <c r="I10" s="11"/>
      <c r="J10" s="9"/>
    </row>
    <row r="11" spans="2:10" s="10" customFormat="1" ht="16.5" thickBot="1" x14ac:dyDescent="0.3">
      <c r="B11" s="7"/>
      <c r="C11" s="16" t="s">
        <v>5</v>
      </c>
      <c r="D11" s="8">
        <v>-1</v>
      </c>
      <c r="E11" s="19"/>
      <c r="F11" s="20">
        <v>3</v>
      </c>
      <c r="H11" s="7"/>
      <c r="I11" s="11"/>
      <c r="J11" s="9"/>
    </row>
    <row r="12" spans="2:10" s="10" customFormat="1" ht="16.5" thickBot="1" x14ac:dyDescent="0.3">
      <c r="B12" s="7"/>
      <c r="C12" s="16" t="s">
        <v>6</v>
      </c>
      <c r="D12" s="8">
        <v>1</v>
      </c>
      <c r="E12" s="19"/>
      <c r="F12" s="20">
        <v>2</v>
      </c>
      <c r="H12" s="7"/>
      <c r="I12" s="11"/>
      <c r="J12" s="9"/>
    </row>
    <row r="13" spans="2:10" s="10" customFormat="1" ht="16.5" thickBot="1" x14ac:dyDescent="0.3">
      <c r="B13" s="7"/>
      <c r="C13" s="16" t="s">
        <v>7</v>
      </c>
      <c r="D13" s="8">
        <v>-1</v>
      </c>
      <c r="E13" s="19"/>
      <c r="F13" s="20">
        <v>1</v>
      </c>
      <c r="H13" s="7"/>
      <c r="I13" s="11"/>
      <c r="J13" s="9"/>
    </row>
    <row r="14" spans="2:10" s="10" customFormat="1" ht="16.5" thickBot="1" x14ac:dyDescent="0.3">
      <c r="B14" s="7"/>
      <c r="C14" s="16" t="s">
        <v>8</v>
      </c>
      <c r="D14" s="8">
        <v>0</v>
      </c>
      <c r="E14" s="19"/>
      <c r="F14" s="20">
        <v>2</v>
      </c>
      <c r="H14" s="7"/>
      <c r="I14" s="11"/>
      <c r="J14" s="9"/>
    </row>
    <row r="15" spans="2:10" s="10" customFormat="1" ht="16.5" thickBot="1" x14ac:dyDescent="0.3">
      <c r="B15" s="7"/>
      <c r="C15" s="16" t="s">
        <v>9</v>
      </c>
      <c r="D15" s="8">
        <v>1</v>
      </c>
      <c r="E15" s="19"/>
      <c r="F15" s="20">
        <v>3</v>
      </c>
      <c r="H15" s="7"/>
      <c r="I15" s="11"/>
      <c r="J15" s="9"/>
    </row>
    <row r="16" spans="2:10" s="10" customFormat="1" ht="16.2" thickBot="1" x14ac:dyDescent="0.35">
      <c r="B16" s="7"/>
      <c r="C16" s="16" t="s">
        <v>10</v>
      </c>
      <c r="D16" s="8">
        <v>1</v>
      </c>
      <c r="E16" s="19"/>
      <c r="F16" s="20">
        <v>4</v>
      </c>
      <c r="H16" s="7"/>
      <c r="I16" s="11"/>
      <c r="J16" s="9"/>
    </row>
    <row r="17" spans="2:10" s="10" customFormat="1" ht="16.2" thickBot="1" x14ac:dyDescent="0.35">
      <c r="B17" s="7"/>
      <c r="C17" s="16" t="s">
        <v>11</v>
      </c>
      <c r="D17" s="8">
        <v>-1</v>
      </c>
      <c r="E17" s="19"/>
      <c r="F17" s="20">
        <v>1</v>
      </c>
      <c r="H17" s="7"/>
      <c r="I17" s="11"/>
      <c r="J17" s="9"/>
    </row>
    <row r="18" spans="2:10" s="10" customFormat="1" ht="16.2" thickBot="1" x14ac:dyDescent="0.35">
      <c r="B18" s="7"/>
      <c r="C18" s="16" t="s">
        <v>12</v>
      </c>
      <c r="D18" s="8">
        <v>0</v>
      </c>
      <c r="E18" s="19"/>
      <c r="F18" s="20">
        <v>2</v>
      </c>
      <c r="H18" s="7"/>
      <c r="I18" s="11"/>
      <c r="J18" s="9"/>
    </row>
    <row r="19" spans="2:10" s="10" customFormat="1" ht="16.2" thickBot="1" x14ac:dyDescent="0.35">
      <c r="B19" s="7"/>
      <c r="C19" s="16" t="s">
        <v>13</v>
      </c>
      <c r="D19" s="8">
        <v>1</v>
      </c>
      <c r="E19" s="19"/>
      <c r="F19" s="20">
        <v>4</v>
      </c>
      <c r="H19" s="7"/>
      <c r="I19" s="11"/>
      <c r="J19" s="9"/>
    </row>
    <row r="20" spans="2:10" s="2" customFormat="1" ht="15.6" thickBot="1" x14ac:dyDescent="0.3">
      <c r="B20" s="12"/>
      <c r="C20" s="13"/>
      <c r="D20" s="13"/>
      <c r="E20" s="14"/>
      <c r="F20" s="12"/>
      <c r="H20" s="12"/>
      <c r="I20" s="13"/>
      <c r="J20" s="14"/>
    </row>
    <row r="23" spans="2:10" ht="18" x14ac:dyDescent="0.35">
      <c r="C23" s="45" t="s">
        <v>16</v>
      </c>
    </row>
  </sheetData>
  <conditionalFormatting sqref="H10:J20 B10:E20">
    <cfRule type="expression" dxfId="2" priority="4" stopIfTrue="1">
      <formula>MOD(ROW(),2)=0</formula>
    </cfRule>
  </conditionalFormatting>
  <conditionalFormatting sqref="F20">
    <cfRule type="expression" dxfId="1" priority="3" stopIfTrue="1">
      <formula>MOD(ROW(),2)=0</formula>
    </cfRule>
  </conditionalFormatting>
  <conditionalFormatting sqref="F10:F19">
    <cfRule type="expression" dxfId="0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600-000000000000}">
      <formula1>-1</formula1>
      <formula2>1</formula2>
    </dataValidation>
    <dataValidation type="whole" allowBlank="1" showInputMessage="1" showErrorMessage="1" sqref="F10:F19" xr:uid="{00000000-0002-0000-0600-00000100000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Results</vt:lpstr>
      <vt:lpstr>Severity</vt:lpstr>
      <vt:lpstr>UC1-State1</vt:lpstr>
      <vt:lpstr>UC1-State2</vt:lpstr>
      <vt:lpstr>UC2-State1</vt:lpstr>
      <vt:lpstr>UC2-State2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scmaia2</dc:creator>
  <cp:lastModifiedBy>Alia Abdelmoty</cp:lastModifiedBy>
  <dcterms:created xsi:type="dcterms:W3CDTF">2017-02-18T19:26:38Z</dcterms:created>
  <dcterms:modified xsi:type="dcterms:W3CDTF">2021-03-09T12:08:37Z</dcterms:modified>
</cp:coreProperties>
</file>