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4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Hỗ trợ vận chuyển" sheetId="11" r:id="rId8"/>
  </sheets>
  <definedNames>
    <definedName name="_xlnm._FilterDatabase" localSheetId="1" hidden="1">'DOANH THU'!$A$6:$Q$121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L16" i="5" l="1"/>
  <c r="L11" i="5" l="1"/>
  <c r="L10" i="5"/>
  <c r="H15" i="5"/>
  <c r="E32" i="11"/>
  <c r="P24" i="9" l="1"/>
  <c r="P25" i="9"/>
  <c r="P26" i="9"/>
  <c r="P27" i="9"/>
  <c r="P28" i="9"/>
  <c r="P29" i="9"/>
  <c r="P30" i="9"/>
  <c r="P23" i="9"/>
  <c r="L32" i="9" l="1"/>
  <c r="P32" i="9" s="1"/>
  <c r="L33" i="9"/>
  <c r="L34" i="9"/>
  <c r="L35" i="9"/>
  <c r="L36" i="9"/>
  <c r="L37" i="9"/>
  <c r="L38" i="9"/>
  <c r="I32" i="9"/>
  <c r="P31" i="9"/>
  <c r="R12" i="9"/>
  <c r="I31" i="9"/>
  <c r="L31" i="9" s="1"/>
  <c r="L23" i="9"/>
  <c r="L24" i="9"/>
  <c r="L25" i="9"/>
  <c r="L26" i="9"/>
  <c r="L27" i="9"/>
  <c r="L28" i="9"/>
  <c r="L29" i="9"/>
  <c r="L30" i="9"/>
  <c r="I30" i="9"/>
  <c r="I29" i="9"/>
  <c r="I28" i="9"/>
  <c r="I27" i="9"/>
  <c r="I26" i="9"/>
  <c r="I25" i="9"/>
  <c r="I24" i="9"/>
  <c r="I23" i="9"/>
  <c r="P22" i="9"/>
  <c r="P21" i="9"/>
  <c r="I22" i="9"/>
  <c r="L22" i="9" s="1"/>
  <c r="P20" i="9"/>
  <c r="L7" i="8" l="1"/>
  <c r="J7" i="8"/>
  <c r="P14" i="9"/>
  <c r="I12" i="9"/>
  <c r="I13" i="9"/>
  <c r="I14" i="9"/>
  <c r="L14" i="9" s="1"/>
  <c r="I15" i="9"/>
  <c r="L15" i="9" s="1"/>
  <c r="P15" i="9" s="1"/>
  <c r="I16" i="9"/>
  <c r="I17" i="9"/>
  <c r="I18" i="9"/>
  <c r="I19" i="9"/>
  <c r="L19" i="9" s="1"/>
  <c r="P19" i="9" s="1"/>
  <c r="I20" i="9"/>
  <c r="L20" i="9" s="1"/>
  <c r="I21" i="9"/>
  <c r="L21" i="9" s="1"/>
  <c r="L11" i="9"/>
  <c r="P11" i="9" s="1"/>
  <c r="L12" i="9"/>
  <c r="P12" i="9" s="1"/>
  <c r="L13" i="9"/>
  <c r="P13" i="9" s="1"/>
  <c r="L16" i="9"/>
  <c r="P16" i="9" s="1"/>
  <c r="L17" i="9"/>
  <c r="O17" i="9" s="1"/>
  <c r="L18" i="9"/>
  <c r="O18" i="9" s="1"/>
  <c r="I11" i="9"/>
  <c r="I10" i="9"/>
  <c r="L10" i="9" s="1"/>
  <c r="P10" i="9" s="1"/>
  <c r="I9" i="9" l="1"/>
  <c r="L9" i="9" s="1"/>
  <c r="P9" i="9" s="1"/>
  <c r="AI16" i="10" l="1"/>
  <c r="E15" i="5" s="1"/>
  <c r="F15" i="5" s="1"/>
  <c r="G15" i="5" l="1"/>
  <c r="L15" i="5"/>
  <c r="F78" i="1"/>
  <c r="D78" i="1"/>
  <c r="L120" i="9"/>
  <c r="L121" i="9"/>
  <c r="I30" i="8"/>
  <c r="J30" i="8"/>
  <c r="H30" i="8"/>
  <c r="L30" i="8"/>
  <c r="G117" i="9" l="1"/>
  <c r="G118" i="9" s="1"/>
  <c r="AI15" i="10"/>
  <c r="E11" i="5" s="1"/>
  <c r="F11" i="5" s="1"/>
  <c r="G11" i="5" l="1"/>
  <c r="K17" i="5"/>
  <c r="J17" i="5"/>
  <c r="D17" i="5"/>
  <c r="K13" i="5"/>
  <c r="J13" i="5"/>
  <c r="D13" i="5"/>
  <c r="I17" i="5" l="1"/>
  <c r="I13" i="5"/>
  <c r="N32" i="4" l="1"/>
  <c r="L32" i="4"/>
  <c r="I32" i="4"/>
  <c r="AI14" i="10" l="1"/>
  <c r="E12" i="5" s="1"/>
  <c r="F12" i="5" s="1"/>
  <c r="AI13" i="10"/>
  <c r="E16" i="5" s="1"/>
  <c r="F16" i="5" s="1"/>
  <c r="G16" i="5" s="1"/>
  <c r="G17" i="5" s="1"/>
  <c r="AI12" i="10"/>
  <c r="E10" i="5" s="1"/>
  <c r="F10" i="5" s="1"/>
  <c r="G12" i="5" l="1"/>
  <c r="L12" i="5" s="1"/>
  <c r="F13" i="5"/>
  <c r="F17" i="5"/>
  <c r="G10" i="5"/>
  <c r="AI17" i="10"/>
  <c r="O32" i="4"/>
  <c r="L17" i="5" l="1"/>
  <c r="G13" i="5"/>
  <c r="L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<sst xmlns="http://schemas.openxmlformats.org/spreadsheetml/2006/main" count="476" uniqueCount="183">
  <si>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</si>
  <si>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</si>
  <si>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</si>
  <si>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</si>
  <si>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</si>
  <si>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</si>
  <si>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</si>
  <si>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</si>
  <si>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</si>
  <si>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</si>
  <si>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</si>
  <si>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</si>
  <si>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</si>
  <si>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</si>
  <si>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</si>
  <si>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</si>
  <si>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</si>
  <si>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</si>
  <si>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</si>
  <si>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</si>
  <si>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</si>
  <si>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</si>
  <si>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</si>
  <si>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</si>
  <si>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</si>
  <si>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</si>
  <si>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</si>
  <si>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</si>
  <si>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</si>
  <si>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</si>
  <si>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</si>
  <si>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</si>
  <si>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</si>
  <si>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</si>
  <si>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</si>
  <si>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</si>
  <si>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</si>
  <si>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</si>
  <si>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</si>
  <si>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</si>
  <si>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</si>
  <si>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</si>
  <si>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</si>
  <si>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</si>
  <si>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</si>
  <si>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</si>
  <si>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</si>
  <si>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</si>
  <si>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</si>
  <si>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</si>
  <si>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</si>
  <si>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</si>
  <si>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</si>
  <si>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</si>
  <si>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</si>
  <si>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</si>
  <si>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</si>
  <si>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</si>
  <si>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</si>
  <si>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</si>
  <si>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</si>
  <si>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</si>
  <si>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</si>
  <si>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</si>
  <si>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</si>
  <si>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</si>
  <si>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</si>
  <si>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</si>
  <si>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</si>
  <si>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</si>
  <si>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</si>
  <si>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</si>
  <si>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</si>
  <si>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</si>
  <si>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</si>
  <si>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</si>
  <si>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</si>
  <si>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</si>
  <si>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</si>
  <si>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>Chênh lệch do HĐ tính sai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</si>
  <si>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</si>
  <si>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</si>
  <si>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</si>
  <si>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</si>
  <si>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</si>
  <si>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</si>
  <si>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</si>
  <si>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</si>
  <si>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</si>
  <si>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</si>
  <si>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</si>
  <si>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</si>
  <si>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</si>
  <si>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</si>
  <si>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</si>
  <si>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</si>
  <si>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</si>
  <si>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</si>
  <si>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</si>
  <si>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</si>
  <si>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</si>
  <si>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</si>
  <si>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</si>
  <si>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</si>
  <si>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</si>
  <si>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</si>
  <si>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</si>
  <si>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</si>
  <si>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</si>
  <si>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</si>
  <si>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</si>
  <si>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</si>
  <si>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</si>
  <si>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</si>
  <si>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</si>
  <si>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</si>
  <si>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</si>
  <si>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</si>
  <si>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</si>
  <si>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</si>
  <si>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</si>
  <si>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</si>
  <si>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</si>
  <si>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</si>
  <si>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</si>
  <si>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</si>
  <si>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</si>
  <si>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</si>
  <si>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</si>
  <si>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</si>
  <si>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</si>
  <si>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</si>
  <si>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</si>
  <si>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</si>
  <si>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</si>
  <si>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</si>
  <si>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</si>
  <si>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</si>
  <si>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</si>
  <si>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Đại Lý Quỳnh Trang</t>
  </si>
  <si>
    <t>BCX90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</si>
  <si>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</si>
  <si>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</si>
  <si>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</si>
  <si>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</si>
  <si>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</si>
  <si>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</si>
  <si>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</si>
  <si>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</si>
  <si>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</si>
  <si>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</si>
  <si>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</si>
  <si>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</si>
  <si>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</si>
  <si>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</si>
  <si>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</si>
  <si>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</si>
  <si>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</si>
  <si>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</si>
  <si>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</si>
  <si>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</si>
  <si>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</si>
  <si>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</si>
  <si>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</si>
  <si>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</si>
  <si>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</si>
  <si>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</si>
  <si>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</si>
  <si>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</si>
  <si>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</si>
  <si>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</si>
  <si>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NGƯỜI VẬN CHUYỂN</t>
  </si>
  <si>
    <t>NỘI DUNG</t>
  </si>
  <si>
    <t>SỐ TIỀN HỖ TRỢ</t>
  </si>
  <si>
    <t>Phạm Ngọc Anh _ Thái Bình, BX Mỹ Đình</t>
  </si>
  <si>
    <t>Chị Nguyệt _ Sale Thái  Nguyên, Mỹ Đình</t>
  </si>
  <si>
    <t>Đinh Thị Mai Hồng _ Sơn La, Mỹ Đình</t>
  </si>
  <si>
    <t xml:space="preserve">Chị Thắm yên Bái </t>
  </si>
  <si>
    <t>Nguyệt Bắc Giang</t>
  </si>
  <si>
    <t>Chị Phú Dịch Vọng</t>
  </si>
  <si>
    <t>Anh Hoàng</t>
  </si>
  <si>
    <t>F</t>
  </si>
  <si>
    <t>A-B+C-D-E+F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</si>
</sst>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  <numFmt numFmtId="170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4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7" fontId="12" fillId="0" borderId="2" xfId="1" applyNumberFormat="1" applyFont="1" applyBorder="1" applyAlignment="1">
      <alignment horizontal="right" vertical="center"/>
    </xf>
    <xf numFmtId="167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7" fontId="12" fillId="0" borderId="3" xfId="1" applyNumberFormat="1" applyFont="1" applyBorder="1" applyAlignment="1">
      <alignment horizontal="right" vertical="center"/>
    </xf>
    <xf numFmtId="167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7" fontId="12" fillId="0" borderId="5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5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7" fontId="11" fillId="0" borderId="13" xfId="1" applyNumberFormat="1" applyFont="1" applyBorder="1" applyAlignment="1">
      <alignment horizontal="right" vertical="center"/>
    </xf>
    <xf numFmtId="167" fontId="12" fillId="0" borderId="12" xfId="1" applyNumberFormat="1" applyFont="1" applyBorder="1" applyAlignment="1">
      <alignment horizontal="left" vertical="center"/>
    </xf>
    <xf numFmtId="167" fontId="12" fillId="0" borderId="12" xfId="1" applyNumberFormat="1" applyFont="1" applyBorder="1" applyAlignment="1">
      <alignment horizontal="right" vertical="center"/>
    </xf>
    <xf numFmtId="167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7" fillId="0" borderId="0" xfId="0" applyNumberFormat="1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7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7" fontId="18" fillId="0" borderId="0" xfId="1" applyNumberFormat="1" applyFont="1" applyFill="1" applyAlignment="1">
      <alignment horizontal="center" vertical="center" wrapText="1"/>
    </xf>
    <xf numFmtId="167" fontId="18" fillId="0" borderId="0" xfId="1" applyNumberFormat="1" applyFont="1" applyFill="1" applyAlignment="1"/>
    <xf numFmtId="167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7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7" fontId="18" fillId="0" borderId="2" xfId="1" applyNumberFormat="1" applyFont="1" applyFill="1" applyBorder="1" applyAlignment="1">
      <alignment vertical="center"/>
    </xf>
    <xf numFmtId="167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7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7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7" fontId="18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7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5" fontId="7" fillId="2" borderId="3" xfId="1" applyNumberFormat="1" applyFont="1" applyFill="1" applyBorder="1"/>
    <xf numFmtId="0" fontId="8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7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6" fontId="20" fillId="0" borderId="1" xfId="0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167" fontId="26" fillId="0" borderId="1" xfId="1" applyNumberFormat="1" applyFont="1" applyBorder="1" applyAlignment="1">
      <alignment horizontal="right" vertical="center"/>
    </xf>
    <xf numFmtId="9" fontId="26" fillId="0" borderId="1" xfId="2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67" fontId="23" fillId="3" borderId="0" xfId="1" applyNumberFormat="1" applyFont="1" applyFill="1" applyAlignment="1">
      <alignment horizontal="right" vertical="center"/>
    </xf>
    <xf numFmtId="9" fontId="23" fillId="3" borderId="0" xfId="2" applyFont="1" applyFill="1" applyAlignment="1">
      <alignment horizontal="center" vertical="center"/>
    </xf>
    <xf numFmtId="167" fontId="18" fillId="3" borderId="0" xfId="1" applyNumberFormat="1" applyFont="1" applyFill="1" applyAlignment="1">
      <alignment horizontal="right" vertical="center"/>
    </xf>
    <xf numFmtId="0" fontId="24" fillId="3" borderId="0" xfId="0" applyFont="1" applyFill="1" applyAlignment="1">
      <alignment horizontal="center" vertical="center"/>
    </xf>
    <xf numFmtId="166" fontId="24" fillId="3" borderId="0" xfId="0" applyNumberFormat="1" applyFont="1" applyFill="1" applyAlignment="1">
      <alignment horizontal="center" vertical="center"/>
    </xf>
    <xf numFmtId="167" fontId="24" fillId="3" borderId="0" xfId="1" applyNumberFormat="1" applyFont="1" applyFill="1" applyAlignment="1">
      <alignment horizontal="right" vertical="center"/>
    </xf>
    <xf numFmtId="9" fontId="18" fillId="3" borderId="0" xfId="2" applyFont="1" applyFill="1" applyAlignment="1">
      <alignment horizontal="right" vertical="center"/>
    </xf>
    <xf numFmtId="0" fontId="28" fillId="3" borderId="0" xfId="0" applyFont="1" applyFill="1" applyAlignment="1">
      <alignment horizontal="center" vertical="center"/>
    </xf>
    <xf numFmtId="167" fontId="27" fillId="3" borderId="10" xfId="1" applyNumberFormat="1" applyFont="1" applyFill="1" applyBorder="1" applyAlignment="1">
      <alignment horizontal="right" vertical="center" wrapText="1"/>
    </xf>
    <xf numFmtId="9" fontId="27" fillId="3" borderId="10" xfId="2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7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7" fontId="23" fillId="0" borderId="10" xfId="1" applyNumberFormat="1" applyFont="1" applyBorder="1" applyAlignment="1">
      <alignment horizontal="right" vertical="center"/>
    </xf>
    <xf numFmtId="167" fontId="23" fillId="0" borderId="11" xfId="1" applyNumberFormat="1" applyFont="1" applyBorder="1" applyAlignment="1">
      <alignment horizontal="right" vertical="center" wrapText="1"/>
    </xf>
    <xf numFmtId="167" fontId="23" fillId="0" borderId="0" xfId="0" applyNumberFormat="1" applyFont="1" applyAlignment="1">
      <alignment horizontal="center" vertical="center"/>
    </xf>
    <xf numFmtId="1" fontId="29" fillId="3" borderId="1" xfId="0" applyNumberFormat="1" applyFont="1" applyFill="1" applyBorder="1" applyAlignment="1">
      <alignment horizontal="center" vertical="center"/>
    </xf>
    <xf numFmtId="165" fontId="29" fillId="3" borderId="1" xfId="3" applyNumberFormat="1" applyFont="1" applyFill="1" applyBorder="1" applyAlignment="1">
      <alignment horizontal="right" vertical="center"/>
    </xf>
    <xf numFmtId="165" fontId="29" fillId="3" borderId="1" xfId="0" applyNumberFormat="1" applyFont="1" applyFill="1" applyBorder="1" applyAlignment="1">
      <alignment horizontal="right" vertical="center"/>
    </xf>
    <xf numFmtId="0" fontId="29" fillId="3" borderId="1" xfId="0" applyFont="1" applyFill="1" applyBorder="1" applyAlignment="1">
      <alignment horizontal="right" vertical="center"/>
    </xf>
    <xf numFmtId="165" fontId="29" fillId="3" borderId="1" xfId="0" applyNumberFormat="1" applyFont="1" applyFill="1" applyBorder="1" applyAlignment="1">
      <alignment horizontal="center" vertical="center"/>
    </xf>
    <xf numFmtId="167" fontId="29" fillId="3" borderId="1" xfId="0" applyNumberFormat="1" applyFont="1" applyFill="1" applyBorder="1" applyAlignment="1">
      <alignment horizontal="right" vertical="center"/>
    </xf>
    <xf numFmtId="0" fontId="29" fillId="3" borderId="0" xfId="0" applyFont="1" applyFill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67" fontId="23" fillId="0" borderId="0" xfId="1" applyNumberFormat="1" applyFont="1" applyAlignment="1">
      <alignment horizontal="right" vertical="center"/>
    </xf>
    <xf numFmtId="9" fontId="23" fillId="0" borderId="0" xfId="2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166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right" vertical="center"/>
    </xf>
    <xf numFmtId="165" fontId="18" fillId="0" borderId="0" xfId="1" applyNumberFormat="1" applyFont="1" applyAlignment="1">
      <alignment horizontal="right" vertical="center"/>
    </xf>
    <xf numFmtId="166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7" fontId="12" fillId="0" borderId="0" xfId="0" applyNumberFormat="1" applyFont="1" applyAlignment="1">
      <alignment horizontal="left" vertical="center"/>
    </xf>
    <xf numFmtId="166" fontId="26" fillId="0" borderId="1" xfId="0" quotePrefix="1" applyNumberFormat="1" applyFont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7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7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67" fontId="23" fillId="0" borderId="11" xfId="1" applyNumberFormat="1" applyFont="1" applyBorder="1" applyAlignment="1">
      <alignment horizontal="right" vertical="center" wrapText="1"/>
    </xf>
    <xf numFmtId="167" fontId="23" fillId="0" borderId="11" xfId="1" applyNumberFormat="1" applyFont="1" applyBorder="1" applyAlignment="1">
      <alignment horizontal="right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6" fontId="23" fillId="0" borderId="11" xfId="0" applyNumberFormat="1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166" fontId="23" fillId="0" borderId="10" xfId="0" quotePrefix="1" applyNumberFormat="1" applyFont="1" applyBorder="1" applyAlignment="1">
      <alignment horizontal="center" vertical="center"/>
    </xf>
    <xf numFmtId="166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3" fillId="3" borderId="24" xfId="0" applyFont="1" applyFill="1" applyBorder="1" applyAlignment="1">
      <alignment vertical="center"/>
    </xf>
    <xf numFmtId="0" fontId="33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69" fontId="35" fillId="3" borderId="6" xfId="3" applyNumberFormat="1" applyFont="1" applyFill="1" applyBorder="1" applyAlignment="1">
      <alignment horizontal="center" vertical="center"/>
    </xf>
    <xf numFmtId="169" fontId="35" fillId="0" borderId="8" xfId="0" applyNumberFormat="1" applyFont="1" applyBorder="1" applyAlignment="1">
      <alignment horizontal="center" vertical="center" wrapText="1" shrinkToFit="1"/>
    </xf>
    <xf numFmtId="169" fontId="35" fillId="0" borderId="1" xfId="3" applyNumberFormat="1" applyFont="1" applyFill="1" applyBorder="1" applyAlignment="1">
      <alignment vertical="center" shrinkToFit="1"/>
    </xf>
    <xf numFmtId="169" fontId="33" fillId="0" borderId="6" xfId="3" applyNumberFormat="1" applyFont="1" applyFill="1" applyBorder="1" applyAlignment="1">
      <alignment horizontal="center" vertical="center" shrinkToFit="1"/>
    </xf>
    <xf numFmtId="169" fontId="35" fillId="0" borderId="24" xfId="3" applyNumberFormat="1" applyFont="1" applyFill="1" applyBorder="1" applyAlignment="1">
      <alignment vertical="center" shrinkToFit="1"/>
    </xf>
    <xf numFmtId="169" fontId="35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5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5" fontId="10" fillId="0" borderId="0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7" fillId="3" borderId="1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5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167" fontId="20" fillId="0" borderId="4" xfId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5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7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5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167" fontId="20" fillId="0" borderId="5" xfId="1" applyNumberFormat="1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5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0" fillId="0" borderId="11" xfId="0" applyNumberFormat="1" applyFont="1" applyBorder="1" applyAlignment="1">
      <alignment vertical="center"/>
    </xf>
    <xf numFmtId="165" fontId="20" fillId="0" borderId="11" xfId="1" applyNumberFormat="1" applyFont="1" applyBorder="1" applyAlignment="1">
      <alignment vertical="center"/>
    </xf>
    <xf numFmtId="9" fontId="20" fillId="0" borderId="11" xfId="2" applyFont="1" applyBorder="1" applyAlignment="1">
      <alignment vertical="center"/>
    </xf>
    <xf numFmtId="167" fontId="20" fillId="0" borderId="11" xfId="1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7" fontId="23" fillId="0" borderId="0" xfId="1" applyNumberFormat="1" applyFont="1" applyFill="1" applyBorder="1"/>
    <xf numFmtId="167" fontId="23" fillId="0" borderId="0" xfId="1" applyNumberFormat="1" applyFont="1" applyFill="1" applyBorder="1" applyAlignment="1">
      <alignment horizontal="center" vertical="center"/>
    </xf>
    <xf numFmtId="167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6" fontId="23" fillId="0" borderId="10" xfId="0" applyNumberFormat="1" applyFont="1" applyBorder="1" applyAlignment="1">
      <alignment vertical="center"/>
    </xf>
    <xf numFmtId="166" fontId="23" fillId="0" borderId="13" xfId="0" applyNumberFormat="1" applyFont="1" applyBorder="1" applyAlignment="1">
      <alignment vertical="center"/>
    </xf>
    <xf numFmtId="166" fontId="23" fillId="0" borderId="11" xfId="0" applyNumberFormat="1" applyFont="1" applyBorder="1" applyAlignment="1">
      <alignment vertical="center"/>
    </xf>
    <xf numFmtId="167" fontId="23" fillId="0" borderId="11" xfId="1" applyNumberFormat="1" applyFont="1" applyBorder="1" applyAlignment="1">
      <alignment vertical="center" wrapText="1"/>
    </xf>
    <xf numFmtId="167" fontId="23" fillId="0" borderId="10" xfId="1" applyNumberFormat="1" applyFont="1" applyBorder="1" applyAlignment="1">
      <alignment vertical="center"/>
    </xf>
    <xf numFmtId="167" fontId="23" fillId="0" borderId="13" xfId="1" applyNumberFormat="1" applyFont="1" applyBorder="1" applyAlignment="1">
      <alignment vertical="center"/>
    </xf>
    <xf numFmtId="167" fontId="23" fillId="0" borderId="11" xfId="1" applyNumberFormat="1" applyFont="1" applyBorder="1" applyAlignment="1">
      <alignment vertical="center"/>
    </xf>
    <xf numFmtId="166" fontId="23" fillId="0" borderId="10" xfId="0" quotePrefix="1" applyNumberFormat="1" applyFont="1" applyBorder="1" applyAlignment="1">
      <alignment vertical="center"/>
    </xf>
    <xf numFmtId="166" fontId="23" fillId="0" borderId="11" xfId="0" quotePrefix="1" applyNumberFormat="1" applyFont="1" applyBorder="1" applyAlignment="1">
      <alignment vertical="center"/>
    </xf>
    <xf numFmtId="166" fontId="23" fillId="0" borderId="13" xfId="0" quotePrefix="1" applyNumberFormat="1" applyFont="1" applyBorder="1" applyAlignment="1">
      <alignment vertical="center"/>
    </xf>
    <xf numFmtId="167" fontId="11" fillId="0" borderId="1" xfId="1" applyNumberFormat="1" applyFon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166" fontId="23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3" fillId="0" borderId="1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167" fontId="23" fillId="0" borderId="1" xfId="1" applyNumberFormat="1" applyFont="1" applyBorder="1" applyAlignment="1">
      <alignment vertical="center" wrapText="1"/>
    </xf>
    <xf numFmtId="167" fontId="23" fillId="0" borderId="1" xfId="1" applyNumberFormat="1" applyFont="1" applyBorder="1" applyAlignment="1">
      <alignment vertical="center"/>
    </xf>
    <xf numFmtId="166" fontId="23" fillId="0" borderId="1" xfId="0" quotePrefix="1" applyNumberFormat="1" applyFont="1" applyBorder="1" applyAlignment="1">
      <alignment vertical="center"/>
    </xf>
    <xf numFmtId="166" fontId="26" fillId="0" borderId="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166" fontId="26" fillId="0" borderId="1" xfId="0" quotePrefix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7" fontId="18" fillId="0" borderId="4" xfId="1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6" fontId="23" fillId="0" borderId="10" xfId="0" applyNumberFormat="1" applyFont="1" applyBorder="1" applyAlignment="1">
      <alignment horizontal="center" vertical="center"/>
    </xf>
    <xf numFmtId="166" fontId="23" fillId="0" borderId="11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29" fillId="3" borderId="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4" xfId="0" applyFont="1" applyFill="1" applyBorder="1" applyAlignment="1">
      <alignment horizontal="center" vertical="center"/>
    </xf>
    <xf numFmtId="167" fontId="27" fillId="3" borderId="10" xfId="1" applyNumberFormat="1" applyFont="1" applyFill="1" applyBorder="1" applyAlignment="1">
      <alignment horizontal="right" vertical="center" wrapText="1"/>
    </xf>
    <xf numFmtId="167" fontId="27" fillId="3" borderId="13" xfId="1" applyNumberFormat="1" applyFont="1" applyFill="1" applyBorder="1" applyAlignment="1">
      <alignment horizontal="right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right" vertical="center" wrapText="1"/>
    </xf>
    <xf numFmtId="0" fontId="27" fillId="3" borderId="13" xfId="0" applyFont="1" applyFill="1" applyBorder="1" applyAlignment="1">
      <alignment horizontal="right" vertical="center" wrapText="1"/>
    </xf>
    <xf numFmtId="0" fontId="27" fillId="3" borderId="11" xfId="0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18" fillId="3" borderId="0" xfId="0" applyFont="1" applyFill="1" applyAlignment="1">
      <alignment horizontal="center" vertical="center"/>
    </xf>
    <xf numFmtId="9" fontId="18" fillId="3" borderId="0" xfId="2" applyFont="1" applyFill="1" applyAlignment="1">
      <alignment horizontal="center" vertical="center"/>
    </xf>
    <xf numFmtId="166" fontId="27" fillId="3" borderId="10" xfId="0" applyNumberFormat="1" applyFont="1" applyFill="1" applyBorder="1" applyAlignment="1">
      <alignment horizontal="center" vertical="center" wrapText="1"/>
    </xf>
    <xf numFmtId="166" fontId="27" fillId="3" borderId="13" xfId="0" applyNumberFormat="1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left" vertical="center" wrapText="1"/>
    </xf>
    <xf numFmtId="0" fontId="27" fillId="3" borderId="13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6" fontId="23" fillId="0" borderId="1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27" fillId="3" borderId="1" xfId="0" applyNumberFormat="1" applyFont="1" applyFill="1" applyBorder="1" applyAlignment="1">
      <alignment horizontal="center" vertical="center" wrapText="1"/>
    </xf>
    <xf numFmtId="167" fontId="23" fillId="0" borderId="10" xfId="1" applyNumberFormat="1" applyFont="1" applyBorder="1" applyAlignment="1">
      <alignment horizontal="center" vertical="center" wrapText="1"/>
    </xf>
    <xf numFmtId="167" fontId="23" fillId="0" borderId="13" xfId="1" applyNumberFormat="1" applyFont="1" applyBorder="1" applyAlignment="1">
      <alignment horizontal="center" vertical="center" wrapText="1"/>
    </xf>
    <xf numFmtId="167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8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36" fillId="0" borderId="0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2" fillId="3" borderId="0" xfId="0" applyFont="1" applyFill="1" applyAlignment="1">
      <alignment horizontal="center" vertical="center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shrinkToFit="1"/>
    </xf>
    <xf numFmtId="0" fontId="33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9" fontId="39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6" fontId="22" fillId="3" borderId="19" xfId="0" applyNumberFormat="1" applyFont="1" applyFill="1" applyBorder="1" applyAlignment="1">
      <alignment vertical="center" wrapText="1"/>
    </xf>
    <xf numFmtId="166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7" fontId="14" fillId="0" borderId="20" xfId="1" applyNumberFormat="1" applyFont="1" applyBorder="1" applyAlignment="1">
      <alignment vertical="center" wrapText="1"/>
    </xf>
    <xf numFmtId="167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6" fontId="20" fillId="0" borderId="4" xfId="0" applyNumberFormat="1" applyFont="1" applyBorder="1" applyAlignment="1">
      <alignment vertical="center"/>
    </xf>
    <xf numFmtId="166" fontId="20" fillId="0" borderId="2" xfId="0" applyNumberFormat="1" applyFont="1" applyBorder="1" applyAlignment="1">
      <alignment vertical="center"/>
    </xf>
    <xf numFmtId="166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167" fontId="12" fillId="0" borderId="13" xfId="1" applyNumberFormat="1" applyFont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40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9" fontId="41" fillId="0" borderId="0" xfId="2" applyFont="1" applyAlignment="1">
      <alignment vertical="center"/>
    </xf>
    <xf numFmtId="167" fontId="41" fillId="0" borderId="0" xfId="1" applyNumberFormat="1" applyFont="1" applyAlignment="1">
      <alignment vertical="center"/>
    </xf>
    <xf numFmtId="0" fontId="42" fillId="0" borderId="0" xfId="0" applyFont="1" applyAlignment="1">
      <alignment horizontal="left" vertical="center"/>
    </xf>
    <xf numFmtId="0" fontId="41" fillId="0" borderId="0" xfId="0" applyFont="1"/>
    <xf numFmtId="0" fontId="41" fillId="0" borderId="4" xfId="0" applyFont="1" applyBorder="1"/>
    <xf numFmtId="0" fontId="41" fillId="0" borderId="2" xfId="0" applyFont="1" applyBorder="1"/>
    <xf numFmtId="14" fontId="41" fillId="0" borderId="4" xfId="0" applyNumberFormat="1" applyFont="1" applyBorder="1"/>
    <xf numFmtId="14" fontId="41" fillId="0" borderId="2" xfId="0" applyNumberFormat="1" applyFont="1" applyBorder="1"/>
    <xf numFmtId="14" fontId="41" fillId="0" borderId="0" xfId="0" applyNumberFormat="1" applyFont="1"/>
    <xf numFmtId="167" fontId="41" fillId="0" borderId="4" xfId="1" applyNumberFormat="1" applyFont="1" applyBorder="1"/>
    <xf numFmtId="167" fontId="41" fillId="0" borderId="2" xfId="1" applyNumberFormat="1" applyFont="1" applyBorder="1"/>
    <xf numFmtId="167" fontId="41" fillId="0" borderId="0" xfId="1" applyNumberFormat="1" applyFont="1"/>
    <xf numFmtId="0" fontId="38" fillId="0" borderId="1" xfId="0" applyFont="1" applyBorder="1" applyAlignment="1">
      <alignment horizontal="center" vertical="center"/>
    </xf>
    <xf numFmtId="14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67" fontId="38" fillId="0" borderId="1" xfId="1" applyNumberFormat="1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167" fontId="43" fillId="0" borderId="5" xfId="1" applyNumberFormat="1" applyFont="1" applyBorder="1"/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7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7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0" xfId="0" applyFont="1" applyAlignment="1"/>
    <xf numFmtId="167" fontId="45" fillId="0" borderId="0" xfId="0" applyNumberFormat="1" applyFont="1"/>
    <xf numFmtId="0" fontId="46" fillId="0" borderId="0" xfId="0" applyFont="1" applyAlignment="1">
      <alignment horizontal="center"/>
    </xf>
    <xf numFmtId="167" fontId="46" fillId="0" borderId="0" xfId="0" applyNumberFormat="1" applyFont="1" applyAlignment="1"/>
    <xf numFmtId="0" fontId="46" fillId="0" borderId="0" xfId="0" applyFont="1" applyAlignment="1"/>
    <xf numFmtId="0" fontId="28" fillId="0" borderId="0" xfId="0" applyFont="1" applyFill="1"/>
    <xf numFmtId="167" fontId="28" fillId="0" borderId="0" xfId="1" applyNumberFormat="1" applyFont="1" applyFill="1"/>
    <xf numFmtId="165" fontId="44" fillId="0" borderId="0" xfId="1" applyNumberFormat="1" applyFont="1" applyAlignment="1">
      <alignment horizontal="center"/>
    </xf>
    <xf numFmtId="170" fontId="12" fillId="0" borderId="2" xfId="1" applyNumberFormat="1" applyFont="1" applyBorder="1" applyAlignment="1">
      <alignment horizontal="center" vertical="center"/>
    </xf>
    <xf numFmtId="170" fontId="12" fillId="0" borderId="3" xfId="1" applyNumberFormat="1" applyFont="1" applyBorder="1" applyAlignment="1">
      <alignment horizontal="center" vertical="center"/>
    </xf>
    <xf numFmtId="170" fontId="12" fillId="0" borderId="1" xfId="1" applyNumberFormat="1" applyFont="1" applyBorder="1" applyAlignment="1">
      <alignment horizontal="center" vertical="center"/>
    </xf>
    <xf numFmtId="170" fontId="12" fillId="0" borderId="12" xfId="1" applyNumberFormat="1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B35" sqref="B35"/>
    </sheetView>
  </sheetViews>
  <sheetFormatPr defaultColWidth="9.109375" defaultRowHeight="13.8" x14ac:dyDescent="0.25"/>
  <cols>
    <col min="1" max="1" width="11.44140625" style="197" customWidth="1"/>
    <col min="2" max="2" width="18.6640625" style="105" bestFit="1" customWidth="1"/>
    <col min="3" max="3" width="47" style="105" bestFit="1" customWidth="1"/>
    <col min="4" max="4" width="15.44140625" style="110" bestFit="1" customWidth="1"/>
    <col min="5" max="5" width="14.33203125" style="110" customWidth="1"/>
    <col min="6" max="6" width="15.44140625" style="110" bestFit="1" customWidth="1"/>
    <col min="7" max="7" width="17.5546875" style="110" bestFit="1" customWidth="1"/>
    <col min="8" max="16384" width="9.109375" style="105"/>
  </cols>
  <sheetData>
    <row r="1" spans="1:8" x14ac:dyDescent="0.25">
      <c r="A1" s="192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93" t="s">
        <v>2</v>
      </c>
      <c r="B2" s="112"/>
      <c r="C2" s="113"/>
      <c r="D2" s="114"/>
      <c r="E2" s="115" t="s">
        <v>3</v>
      </c>
      <c r="G2" s="115"/>
      <c r="H2" s="116"/>
    </row>
    <row r="3" spans="1:8" ht="15" x14ac:dyDescent="0.25">
      <c r="A3" s="193"/>
      <c r="B3" s="112"/>
      <c r="C3" s="113"/>
      <c r="D3" s="114"/>
      <c r="E3" s="114"/>
      <c r="F3" s="117"/>
      <c r="G3" s="117"/>
      <c r="H3" s="118"/>
    </row>
    <row r="4" spans="1:8" x14ac:dyDescent="0.25">
      <c r="A4" s="367" t="s">
        <v>124</v>
      </c>
      <c r="B4" s="367"/>
      <c r="C4" s="367"/>
      <c r="D4" s="367"/>
      <c r="E4" s="367"/>
      <c r="F4" s="367"/>
      <c r="G4" s="367"/>
      <c r="H4" s="118"/>
    </row>
    <row r="5" spans="1:8" s="116" customFormat="1" ht="15" x14ac:dyDescent="0.25">
      <c r="A5" s="119"/>
      <c r="B5" s="119"/>
      <c r="D5" s="115"/>
      <c r="E5" s="115"/>
      <c r="F5" s="115"/>
      <c r="G5" s="115"/>
    </row>
    <row r="6" spans="1:8" s="116" customFormat="1" x14ac:dyDescent="0.3">
      <c r="A6" s="368" t="s">
        <v>4</v>
      </c>
      <c r="B6" s="368" t="s">
        <v>5</v>
      </c>
      <c r="C6" s="370" t="s">
        <v>6</v>
      </c>
      <c r="D6" s="372" t="s">
        <v>7</v>
      </c>
      <c r="E6" s="372"/>
      <c r="F6" s="372" t="s">
        <v>8</v>
      </c>
      <c r="G6" s="372"/>
    </row>
    <row r="7" spans="1:8" s="116" customFormat="1" ht="14.4" customHeight="1" x14ac:dyDescent="0.3">
      <c r="A7" s="369"/>
      <c r="B7" s="369"/>
      <c r="C7" s="371"/>
      <c r="D7" s="120" t="s">
        <v>84</v>
      </c>
      <c r="E7" s="120" t="s">
        <v>57</v>
      </c>
      <c r="F7" s="120" t="s">
        <v>84</v>
      </c>
      <c r="G7" s="120" t="s">
        <v>57</v>
      </c>
    </row>
    <row r="8" spans="1:8" ht="15" x14ac:dyDescent="0.25">
      <c r="A8" s="194"/>
      <c r="B8" s="102"/>
      <c r="C8" s="103"/>
      <c r="D8" s="104"/>
      <c r="E8" s="121"/>
      <c r="F8" s="104"/>
      <c r="G8" s="121"/>
    </row>
    <row r="9" spans="1:8" ht="15" x14ac:dyDescent="0.25">
      <c r="A9" s="194"/>
      <c r="B9" s="102"/>
      <c r="C9" s="103"/>
      <c r="D9" s="104"/>
      <c r="E9" s="121"/>
      <c r="F9" s="104"/>
      <c r="G9" s="121"/>
    </row>
    <row r="10" spans="1:8" ht="15" x14ac:dyDescent="0.25">
      <c r="A10" s="194"/>
      <c r="B10" s="102"/>
      <c r="C10" s="103"/>
      <c r="D10" s="104"/>
      <c r="E10" s="121"/>
      <c r="F10" s="104"/>
      <c r="G10" s="121"/>
    </row>
    <row r="11" spans="1:8" ht="15" x14ac:dyDescent="0.25">
      <c r="A11" s="194"/>
      <c r="B11" s="102"/>
      <c r="C11" s="103"/>
      <c r="D11" s="104"/>
      <c r="E11" s="121"/>
      <c r="F11" s="104"/>
      <c r="G11" s="121"/>
    </row>
    <row r="12" spans="1:8" ht="15" x14ac:dyDescent="0.25">
      <c r="A12" s="194"/>
      <c r="B12" s="102"/>
      <c r="C12" s="103"/>
      <c r="D12" s="104"/>
      <c r="E12" s="121"/>
      <c r="F12" s="104"/>
      <c r="G12" s="121"/>
    </row>
    <row r="13" spans="1:8" ht="15" x14ac:dyDescent="0.25">
      <c r="A13" s="194"/>
      <c r="B13" s="102"/>
      <c r="C13" s="103"/>
      <c r="D13" s="104"/>
      <c r="E13" s="121"/>
      <c r="F13" s="104"/>
      <c r="G13" s="121"/>
    </row>
    <row r="14" spans="1:8" ht="15" x14ac:dyDescent="0.25">
      <c r="A14" s="194"/>
      <c r="B14" s="102"/>
      <c r="C14" s="103"/>
      <c r="D14" s="104"/>
      <c r="E14" s="121"/>
      <c r="F14" s="104"/>
      <c r="G14" s="121"/>
    </row>
    <row r="15" spans="1:8" ht="15" x14ac:dyDescent="0.25">
      <c r="A15" s="194"/>
      <c r="B15" s="102"/>
      <c r="C15" s="103"/>
      <c r="D15" s="104"/>
      <c r="E15" s="121"/>
      <c r="F15" s="104"/>
      <c r="G15" s="121"/>
    </row>
    <row r="16" spans="1:8" ht="15" x14ac:dyDescent="0.25">
      <c r="A16" s="194"/>
      <c r="B16" s="102"/>
      <c r="C16" s="103"/>
      <c r="D16" s="104"/>
      <c r="E16" s="121"/>
      <c r="F16" s="104"/>
      <c r="G16" s="121"/>
    </row>
    <row r="17" spans="1:7" ht="15" x14ac:dyDescent="0.25">
      <c r="A17" s="194"/>
      <c r="B17" s="102"/>
      <c r="C17" s="103"/>
      <c r="D17" s="104"/>
      <c r="E17" s="121"/>
      <c r="F17" s="104"/>
      <c r="G17" s="121"/>
    </row>
    <row r="18" spans="1:7" ht="15" x14ac:dyDescent="0.25">
      <c r="A18" s="194"/>
      <c r="B18" s="102"/>
      <c r="C18" s="103"/>
      <c r="D18" s="104"/>
      <c r="E18" s="121"/>
      <c r="F18" s="104"/>
      <c r="G18" s="121"/>
    </row>
    <row r="19" spans="1:7" ht="15" x14ac:dyDescent="0.25">
      <c r="A19" s="194"/>
      <c r="B19" s="102"/>
      <c r="C19" s="103"/>
      <c r="D19" s="104"/>
      <c r="E19" s="121"/>
      <c r="F19" s="104"/>
      <c r="G19" s="121"/>
    </row>
    <row r="20" spans="1:7" ht="15" x14ac:dyDescent="0.25">
      <c r="A20" s="194"/>
      <c r="B20" s="102"/>
      <c r="C20" s="103"/>
      <c r="D20" s="104"/>
      <c r="E20" s="121"/>
      <c r="F20" s="104"/>
      <c r="G20" s="121"/>
    </row>
    <row r="21" spans="1:7" ht="15" x14ac:dyDescent="0.25">
      <c r="A21" s="194"/>
      <c r="B21" s="102"/>
      <c r="C21" s="103"/>
      <c r="D21" s="104"/>
      <c r="E21" s="121"/>
      <c r="F21" s="104"/>
      <c r="G21" s="121"/>
    </row>
    <row r="22" spans="1:7" ht="15" x14ac:dyDescent="0.25">
      <c r="A22" s="194"/>
      <c r="B22" s="102"/>
      <c r="C22" s="103"/>
      <c r="D22" s="104"/>
      <c r="E22" s="121"/>
      <c r="F22" s="104"/>
      <c r="G22" s="121"/>
    </row>
    <row r="23" spans="1:7" ht="15" x14ac:dyDescent="0.25">
      <c r="A23" s="194"/>
      <c r="B23" s="102"/>
      <c r="C23" s="103"/>
      <c r="D23" s="104"/>
      <c r="E23" s="121"/>
      <c r="F23" s="104"/>
      <c r="G23" s="121"/>
    </row>
    <row r="24" spans="1:7" ht="15" x14ac:dyDescent="0.25">
      <c r="A24" s="194"/>
      <c r="B24" s="102"/>
      <c r="C24" s="103"/>
      <c r="D24" s="104"/>
      <c r="E24" s="121"/>
      <c r="F24" s="104"/>
      <c r="G24" s="121"/>
    </row>
    <row r="25" spans="1:7" ht="15" x14ac:dyDescent="0.25">
      <c r="A25" s="194"/>
      <c r="B25" s="102"/>
      <c r="C25" s="103"/>
      <c r="D25" s="104"/>
      <c r="E25" s="121"/>
      <c r="F25" s="104"/>
      <c r="G25" s="121"/>
    </row>
    <row r="26" spans="1:7" ht="15" x14ac:dyDescent="0.25">
      <c r="A26" s="194"/>
      <c r="B26" s="102"/>
      <c r="C26" s="103"/>
      <c r="D26" s="104"/>
      <c r="E26" s="121"/>
      <c r="F26" s="104"/>
      <c r="G26" s="121"/>
    </row>
    <row r="27" spans="1:7" ht="15" x14ac:dyDescent="0.25">
      <c r="A27" s="194"/>
      <c r="B27" s="102"/>
      <c r="C27" s="122"/>
      <c r="D27" s="104"/>
      <c r="E27" s="121"/>
      <c r="F27" s="104"/>
      <c r="G27" s="121"/>
    </row>
    <row r="28" spans="1:7" ht="15" x14ac:dyDescent="0.25">
      <c r="A28" s="194"/>
      <c r="B28" s="102"/>
      <c r="C28" s="103"/>
      <c r="D28" s="104"/>
      <c r="E28" s="121"/>
      <c r="F28" s="104"/>
      <c r="G28" s="123"/>
    </row>
    <row r="29" spans="1:7" ht="15" x14ac:dyDescent="0.25">
      <c r="A29" s="194"/>
      <c r="B29" s="102"/>
      <c r="C29" s="103"/>
      <c r="D29" s="104"/>
      <c r="E29" s="121"/>
      <c r="F29" s="104"/>
      <c r="G29" s="123"/>
    </row>
    <row r="30" spans="1:7" ht="15" x14ac:dyDescent="0.25">
      <c r="A30" s="194"/>
      <c r="B30" s="102"/>
      <c r="C30" s="103"/>
      <c r="D30" s="104"/>
      <c r="E30" s="121"/>
      <c r="F30" s="104"/>
      <c r="G30" s="123"/>
    </row>
    <row r="31" spans="1:7" ht="15" x14ac:dyDescent="0.25">
      <c r="A31" s="194"/>
      <c r="B31" s="102"/>
      <c r="C31" s="124"/>
      <c r="D31" s="104"/>
      <c r="E31" s="121"/>
      <c r="F31" s="104"/>
      <c r="G31" s="123"/>
    </row>
    <row r="32" spans="1:7" ht="15" x14ac:dyDescent="0.25">
      <c r="A32" s="194"/>
      <c r="B32" s="102"/>
      <c r="C32" s="103"/>
      <c r="D32" s="104"/>
      <c r="E32" s="121"/>
      <c r="F32" s="104"/>
      <c r="G32" s="123"/>
    </row>
    <row r="33" spans="1:7" ht="15" x14ac:dyDescent="0.25">
      <c r="A33" s="194"/>
      <c r="B33" s="102"/>
      <c r="C33" s="122"/>
      <c r="D33" s="104"/>
      <c r="E33" s="121"/>
      <c r="F33" s="104"/>
      <c r="G33" s="123"/>
    </row>
    <row r="34" spans="1:7" ht="15" x14ac:dyDescent="0.25">
      <c r="A34" s="194"/>
      <c r="B34" s="102"/>
      <c r="C34" s="122"/>
      <c r="D34" s="104"/>
      <c r="E34" s="121"/>
      <c r="F34" s="104"/>
      <c r="G34" s="123"/>
    </row>
    <row r="35" spans="1:7" ht="15" x14ac:dyDescent="0.25">
      <c r="A35" s="194"/>
      <c r="B35" s="102"/>
      <c r="C35" s="103"/>
      <c r="D35" s="104"/>
      <c r="E35" s="121"/>
      <c r="F35" s="104"/>
      <c r="G35" s="123"/>
    </row>
    <row r="36" spans="1:7" ht="15" x14ac:dyDescent="0.25">
      <c r="A36" s="194"/>
      <c r="B36" s="102"/>
      <c r="C36" s="103"/>
      <c r="D36" s="104"/>
      <c r="E36" s="121"/>
      <c r="F36" s="104"/>
      <c r="G36" s="123"/>
    </row>
    <row r="37" spans="1:7" ht="15" x14ac:dyDescent="0.25">
      <c r="A37" s="194"/>
      <c r="B37" s="102"/>
      <c r="C37" s="103"/>
      <c r="D37" s="104"/>
      <c r="E37" s="121"/>
      <c r="F37" s="104"/>
      <c r="G37" s="123"/>
    </row>
    <row r="38" spans="1:7" ht="15" x14ac:dyDescent="0.25">
      <c r="A38" s="194"/>
      <c r="B38" s="102"/>
      <c r="C38" s="103"/>
      <c r="D38" s="104"/>
      <c r="E38" s="121"/>
      <c r="F38" s="104"/>
      <c r="G38" s="123"/>
    </row>
    <row r="39" spans="1:7" ht="15" x14ac:dyDescent="0.25">
      <c r="A39" s="194"/>
      <c r="B39" s="102"/>
      <c r="C39" s="103"/>
      <c r="D39" s="104"/>
      <c r="E39" s="121"/>
      <c r="F39" s="104"/>
      <c r="G39" s="123"/>
    </row>
    <row r="40" spans="1:7" ht="15" x14ac:dyDescent="0.25">
      <c r="A40" s="194"/>
      <c r="B40" s="102"/>
      <c r="C40" s="103"/>
      <c r="D40" s="104"/>
      <c r="E40" s="121"/>
      <c r="F40" s="104"/>
      <c r="G40" s="123"/>
    </row>
    <row r="41" spans="1:7" ht="15" x14ac:dyDescent="0.25">
      <c r="A41" s="194"/>
      <c r="B41" s="102"/>
      <c r="C41" s="103"/>
      <c r="D41" s="104"/>
      <c r="E41" s="121"/>
      <c r="F41" s="104"/>
      <c r="G41" s="123"/>
    </row>
    <row r="42" spans="1:7" ht="15" x14ac:dyDescent="0.25">
      <c r="A42" s="194"/>
      <c r="B42" s="102"/>
      <c r="C42" s="103"/>
      <c r="D42" s="104"/>
      <c r="E42" s="121"/>
      <c r="F42" s="104"/>
      <c r="G42" s="123"/>
    </row>
    <row r="43" spans="1:7" x14ac:dyDescent="0.25">
      <c r="A43" s="194"/>
      <c r="B43" s="102"/>
      <c r="C43" s="103"/>
      <c r="D43" s="104"/>
      <c r="E43" s="121"/>
      <c r="F43" s="104"/>
      <c r="G43" s="123"/>
    </row>
    <row r="44" spans="1:7" x14ac:dyDescent="0.25">
      <c r="A44" s="194"/>
      <c r="B44" s="102"/>
      <c r="C44" s="103"/>
      <c r="D44" s="104"/>
      <c r="E44" s="121"/>
      <c r="F44" s="104"/>
      <c r="G44" s="123"/>
    </row>
    <row r="45" spans="1:7" x14ac:dyDescent="0.25">
      <c r="A45" s="194"/>
      <c r="B45" s="102"/>
      <c r="C45" s="103"/>
      <c r="D45" s="104"/>
      <c r="E45" s="121"/>
      <c r="F45" s="104"/>
      <c r="G45" s="123"/>
    </row>
    <row r="46" spans="1:7" x14ac:dyDescent="0.25">
      <c r="A46" s="194"/>
      <c r="B46" s="102"/>
      <c r="C46" s="103"/>
      <c r="D46" s="104"/>
      <c r="E46" s="121"/>
      <c r="F46" s="104"/>
      <c r="G46" s="123"/>
    </row>
    <row r="47" spans="1:7" x14ac:dyDescent="0.25">
      <c r="A47" s="194"/>
      <c r="B47" s="102"/>
      <c r="C47" s="103"/>
      <c r="D47" s="104"/>
      <c r="E47" s="121"/>
      <c r="F47" s="104"/>
      <c r="G47" s="123"/>
    </row>
    <row r="48" spans="1:7" x14ac:dyDescent="0.25">
      <c r="A48" s="194"/>
      <c r="B48" s="102"/>
      <c r="C48" s="103"/>
      <c r="D48" s="104"/>
      <c r="E48" s="121"/>
      <c r="F48" s="104"/>
      <c r="G48" s="123"/>
    </row>
    <row r="49" spans="1:7" x14ac:dyDescent="0.25">
      <c r="A49" s="194"/>
      <c r="B49" s="102"/>
      <c r="C49" s="103"/>
      <c r="D49" s="104"/>
      <c r="E49" s="121"/>
      <c r="F49" s="104"/>
      <c r="G49" s="123"/>
    </row>
    <row r="50" spans="1:7" x14ac:dyDescent="0.25">
      <c r="A50" s="194"/>
      <c r="B50" s="102"/>
      <c r="C50" s="103"/>
      <c r="D50" s="104"/>
      <c r="E50" s="121"/>
      <c r="F50" s="104"/>
      <c r="G50" s="123"/>
    </row>
    <row r="51" spans="1:7" x14ac:dyDescent="0.25">
      <c r="A51" s="194"/>
      <c r="B51" s="102"/>
      <c r="C51" s="103"/>
      <c r="D51" s="104"/>
      <c r="E51" s="121"/>
      <c r="F51" s="104"/>
      <c r="G51" s="123"/>
    </row>
    <row r="52" spans="1:7" x14ac:dyDescent="0.25">
      <c r="A52" s="194"/>
      <c r="B52" s="102"/>
      <c r="C52" s="103"/>
      <c r="D52" s="104"/>
      <c r="E52" s="121"/>
      <c r="F52" s="104"/>
      <c r="G52" s="123"/>
    </row>
    <row r="53" spans="1:7" x14ac:dyDescent="0.25">
      <c r="A53" s="315"/>
      <c r="B53" s="316"/>
      <c r="C53" s="317"/>
      <c r="D53" s="104"/>
      <c r="E53" s="121"/>
      <c r="F53" s="104"/>
      <c r="G53" s="123"/>
    </row>
    <row r="54" spans="1:7" x14ac:dyDescent="0.25">
      <c r="A54" s="194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94"/>
      <c r="B55" s="102"/>
      <c r="C55" s="103"/>
      <c r="D55" s="104"/>
      <c r="E55" s="121"/>
      <c r="F55" s="104"/>
      <c r="G55" s="123"/>
    </row>
    <row r="56" spans="1:7" x14ac:dyDescent="0.25">
      <c r="A56" s="194"/>
      <c r="B56" s="102"/>
      <c r="C56" s="103"/>
      <c r="D56" s="104"/>
      <c r="E56" s="121"/>
      <c r="F56" s="104"/>
      <c r="G56" s="123"/>
    </row>
    <row r="57" spans="1:7" x14ac:dyDescent="0.25">
      <c r="A57" s="194"/>
      <c r="B57" s="102"/>
      <c r="C57" s="103"/>
      <c r="D57" s="104"/>
      <c r="E57" s="121"/>
      <c r="F57" s="104"/>
      <c r="G57" s="123"/>
    </row>
    <row r="58" spans="1:7" x14ac:dyDescent="0.25">
      <c r="A58" s="194"/>
      <c r="B58" s="102"/>
      <c r="C58" s="103"/>
      <c r="D58" s="104"/>
      <c r="E58" s="121"/>
      <c r="F58" s="104"/>
      <c r="G58" s="123"/>
    </row>
    <row r="59" spans="1:7" x14ac:dyDescent="0.25">
      <c r="A59" s="194"/>
      <c r="B59" s="102"/>
      <c r="C59" s="103"/>
      <c r="D59" s="104"/>
      <c r="E59" s="121"/>
      <c r="F59" s="104"/>
      <c r="G59" s="123"/>
    </row>
    <row r="60" spans="1:7" x14ac:dyDescent="0.25">
      <c r="A60" s="194"/>
      <c r="B60" s="102"/>
      <c r="C60" s="103"/>
      <c r="D60" s="104"/>
      <c r="E60" s="121"/>
      <c r="F60" s="104"/>
      <c r="G60" s="123"/>
    </row>
    <row r="61" spans="1:7" x14ac:dyDescent="0.25">
      <c r="A61" s="194"/>
      <c r="B61" s="102"/>
      <c r="C61" s="103"/>
      <c r="D61" s="104"/>
      <c r="E61" s="121"/>
      <c r="F61" s="104"/>
      <c r="G61" s="123"/>
    </row>
    <row r="62" spans="1:7" x14ac:dyDescent="0.25">
      <c r="A62" s="194"/>
      <c r="B62" s="102"/>
      <c r="C62" s="103"/>
      <c r="D62" s="104"/>
      <c r="E62" s="121"/>
      <c r="F62" s="104"/>
      <c r="G62" s="123"/>
    </row>
    <row r="63" spans="1:7" x14ac:dyDescent="0.25">
      <c r="A63" s="194"/>
      <c r="B63" s="102"/>
      <c r="C63" s="103"/>
      <c r="D63" s="104"/>
      <c r="E63" s="121"/>
      <c r="F63" s="104"/>
      <c r="G63" s="123"/>
    </row>
    <row r="64" spans="1:7" x14ac:dyDescent="0.25">
      <c r="A64" s="194"/>
      <c r="B64" s="102"/>
      <c r="C64" s="103"/>
      <c r="D64" s="104"/>
      <c r="E64" s="121"/>
      <c r="F64" s="104"/>
      <c r="G64" s="123"/>
    </row>
    <row r="65" spans="1:7" x14ac:dyDescent="0.25">
      <c r="A65" s="194"/>
      <c r="B65" s="102"/>
      <c r="C65" s="103"/>
      <c r="D65" s="104"/>
      <c r="E65" s="121"/>
      <c r="F65" s="104"/>
      <c r="G65" s="123"/>
    </row>
    <row r="66" spans="1:7" x14ac:dyDescent="0.25">
      <c r="A66" s="194"/>
      <c r="B66" s="102"/>
      <c r="C66" s="124"/>
      <c r="D66" s="104"/>
      <c r="E66" s="121"/>
      <c r="F66" s="104"/>
      <c r="G66" s="123"/>
    </row>
    <row r="67" spans="1:7" x14ac:dyDescent="0.25">
      <c r="A67" s="194"/>
      <c r="B67" s="102"/>
      <c r="C67" s="124"/>
      <c r="D67" s="104"/>
      <c r="E67" s="121"/>
      <c r="F67" s="104"/>
      <c r="G67" s="123"/>
    </row>
    <row r="68" spans="1:7" x14ac:dyDescent="0.25">
      <c r="A68" s="194"/>
      <c r="B68" s="102"/>
      <c r="C68" s="124"/>
      <c r="D68" s="104"/>
      <c r="E68" s="121"/>
      <c r="F68" s="104"/>
      <c r="G68" s="123"/>
    </row>
    <row r="69" spans="1:7" x14ac:dyDescent="0.25">
      <c r="A69" s="194"/>
      <c r="B69" s="102"/>
      <c r="C69" s="103"/>
      <c r="D69" s="104"/>
      <c r="E69" s="121"/>
      <c r="F69" s="104"/>
      <c r="G69" s="123"/>
    </row>
    <row r="70" spans="1:7" x14ac:dyDescent="0.25">
      <c r="A70" s="194"/>
      <c r="B70" s="102"/>
      <c r="C70" s="103"/>
      <c r="D70" s="104"/>
      <c r="E70" s="121"/>
      <c r="F70" s="104"/>
      <c r="G70" s="123"/>
    </row>
    <row r="71" spans="1:7" x14ac:dyDescent="0.25">
      <c r="A71" s="194"/>
      <c r="B71" s="102"/>
      <c r="C71" s="103"/>
      <c r="D71" s="104"/>
      <c r="E71" s="121"/>
      <c r="F71" s="104"/>
      <c r="G71" s="123"/>
    </row>
    <row r="72" spans="1:7" x14ac:dyDescent="0.25">
      <c r="A72" s="194"/>
      <c r="B72" s="102"/>
      <c r="C72" s="103"/>
      <c r="D72" s="104"/>
      <c r="E72" s="121"/>
      <c r="F72" s="104"/>
      <c r="G72" s="123"/>
    </row>
    <row r="73" spans="1:7" x14ac:dyDescent="0.25">
      <c r="A73" s="194"/>
      <c r="B73" s="102"/>
      <c r="C73" s="103"/>
      <c r="D73" s="104"/>
      <c r="E73" s="121"/>
      <c r="F73" s="104"/>
      <c r="G73" s="123"/>
    </row>
    <row r="74" spans="1:7" x14ac:dyDescent="0.25">
      <c r="A74" s="194"/>
      <c r="B74" s="102"/>
      <c r="C74" s="103"/>
      <c r="D74" s="104"/>
      <c r="E74" s="121"/>
      <c r="F74" s="104"/>
      <c r="G74" s="123"/>
    </row>
    <row r="75" spans="1:7" x14ac:dyDescent="0.25">
      <c r="A75" s="194"/>
      <c r="B75" s="102"/>
      <c r="C75" s="103"/>
      <c r="D75" s="104"/>
      <c r="E75" s="121"/>
      <c r="F75" s="104"/>
      <c r="G75" s="123"/>
    </row>
    <row r="76" spans="1:7" x14ac:dyDescent="0.25">
      <c r="A76" s="194"/>
      <c r="B76" s="102"/>
      <c r="C76" s="103"/>
      <c r="D76" s="104"/>
      <c r="E76" s="121"/>
      <c r="F76" s="104"/>
      <c r="G76" s="123"/>
    </row>
    <row r="77" spans="1:7" x14ac:dyDescent="0.25">
      <c r="A77" s="194"/>
      <c r="B77" s="102"/>
      <c r="C77" s="103"/>
      <c r="D77" s="104"/>
      <c r="E77" s="121"/>
      <c r="F77" s="104"/>
      <c r="G77" s="123"/>
    </row>
    <row r="78" spans="1:7" s="126" customFormat="1" x14ac:dyDescent="0.25">
      <c r="A78" s="364" t="s">
        <v>10</v>
      </c>
      <c r="B78" s="365"/>
      <c r="C78" s="366"/>
      <c r="D78" s="125">
        <f>SUM(D8:D77)</f>
        <v>0</v>
      </c>
      <c r="E78" s="125">
        <f>SUM(E8:E77)</f>
        <v>0</v>
      </c>
      <c r="F78" s="125">
        <f>SUM(F8:F77)</f>
        <v>0</v>
      </c>
      <c r="G78" s="125">
        <f>SUM(G8:G77)</f>
        <v>0</v>
      </c>
    </row>
    <row r="79" spans="1:7" s="126" customFormat="1" x14ac:dyDescent="0.25">
      <c r="A79" s="195"/>
      <c r="B79" s="127"/>
      <c r="C79" s="127"/>
      <c r="D79" s="128"/>
      <c r="E79" s="128"/>
      <c r="F79" s="128"/>
      <c r="G79" s="128"/>
    </row>
    <row r="80" spans="1:7" s="126" customFormat="1" ht="17.399999999999999" x14ac:dyDescent="0.3">
      <c r="A80" s="363" t="s">
        <v>85</v>
      </c>
      <c r="B80" s="363"/>
      <c r="C80" s="127"/>
      <c r="D80" s="128"/>
      <c r="E80" s="128"/>
      <c r="F80" s="128"/>
      <c r="G80" s="128"/>
    </row>
    <row r="81" spans="1:8" s="126" customFormat="1" x14ac:dyDescent="0.25">
      <c r="A81" s="195"/>
      <c r="B81" s="127"/>
      <c r="C81" s="127"/>
      <c r="D81" s="128"/>
      <c r="E81" s="128"/>
      <c r="F81" s="128"/>
      <c r="G81" s="128"/>
    </row>
    <row r="82" spans="1:8" s="126" customFormat="1" x14ac:dyDescent="0.25">
      <c r="A82" s="309"/>
      <c r="B82" s="310"/>
      <c r="C82" s="311"/>
      <c r="D82" s="312"/>
      <c r="E82" s="313"/>
      <c r="F82" s="312"/>
      <c r="G82" s="314"/>
    </row>
    <row r="83" spans="1:8" s="126" customFormat="1" x14ac:dyDescent="0.25">
      <c r="A83" s="309"/>
      <c r="B83" s="310"/>
      <c r="C83" s="311"/>
      <c r="D83" s="312"/>
      <c r="E83" s="313"/>
      <c r="F83" s="312"/>
      <c r="G83" s="314"/>
    </row>
    <row r="84" spans="1:8" s="126" customFormat="1" x14ac:dyDescent="0.25">
      <c r="A84" s="195"/>
      <c r="B84" s="127"/>
      <c r="C84" s="127"/>
      <c r="D84" s="128"/>
      <c r="E84" s="128"/>
      <c r="F84" s="128"/>
      <c r="G84" s="128"/>
    </row>
    <row r="85" spans="1:8" s="68" customFormat="1" x14ac:dyDescent="0.25">
      <c r="A85" s="196"/>
      <c r="B85" s="95" t="s">
        <v>113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96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90" zoomScaleNormal="90" workbookViewId="0">
      <pane ySplit="8" topLeftCell="A21" activePane="bottomLeft" state="frozen"/>
      <selection pane="bottomLeft" activeCell="Q27" sqref="Q27"/>
    </sheetView>
  </sheetViews>
  <sheetFormatPr defaultColWidth="9.109375" defaultRowHeight="13.8" x14ac:dyDescent="0.3"/>
  <cols>
    <col min="1" max="1" width="9.109375" style="167"/>
    <col min="2" max="2" width="11.5546875" style="180" customWidth="1"/>
    <col min="3" max="3" width="9.109375" style="351"/>
    <col min="4" max="4" width="12.6640625" style="167" bestFit="1" customWidth="1"/>
    <col min="5" max="5" width="12.44140625" style="167" bestFit="1" customWidth="1"/>
    <col min="6" max="7" width="9.109375" style="167"/>
    <col min="8" max="8" width="13.33203125" style="181" bestFit="1" customWidth="1"/>
    <col min="9" max="9" width="18.44140625" style="181" customWidth="1"/>
    <col min="10" max="10" width="10.6640625" style="181" bestFit="1" customWidth="1"/>
    <col min="11" max="11" width="9.109375" style="182"/>
    <col min="12" max="12" width="15.88671875" style="181" bestFit="1" customWidth="1"/>
    <col min="13" max="13" width="10.44140625" style="181" customWidth="1"/>
    <col min="14" max="14" width="15" style="181" bestFit="1" customWidth="1"/>
    <col min="15" max="15" width="12.88671875" style="181" bestFit="1" customWidth="1"/>
    <col min="16" max="16" width="13.88671875" style="181" bestFit="1" customWidth="1"/>
    <col min="17" max="17" width="15.6640625" style="167" customWidth="1"/>
    <col min="18" max="18" width="13" style="167" bestFit="1" customWidth="1"/>
    <col min="19" max="16384" width="9.109375" style="167"/>
  </cols>
  <sheetData>
    <row r="1" spans="1:18" s="152" customFormat="1" x14ac:dyDescent="0.3">
      <c r="A1" s="396" t="s">
        <v>0</v>
      </c>
      <c r="B1" s="396"/>
      <c r="C1" s="396"/>
      <c r="D1" s="396"/>
      <c r="E1" s="396"/>
      <c r="H1" s="153"/>
      <c r="I1" s="153"/>
      <c r="J1" s="153"/>
      <c r="K1" s="154"/>
      <c r="L1" s="153"/>
      <c r="M1" s="153"/>
      <c r="N1" s="153"/>
      <c r="O1" s="155"/>
      <c r="P1" s="153"/>
    </row>
    <row r="2" spans="1:18" s="152" customFormat="1" x14ac:dyDescent="0.3">
      <c r="A2" s="156" t="s">
        <v>2</v>
      </c>
      <c r="B2" s="157"/>
      <c r="C2" s="346"/>
      <c r="D2" s="156"/>
      <c r="E2" s="156"/>
      <c r="H2" s="153"/>
      <c r="I2" s="153"/>
      <c r="J2" s="153"/>
      <c r="K2" s="154"/>
      <c r="L2" s="153"/>
      <c r="M2" s="153"/>
      <c r="N2" s="153"/>
      <c r="O2" s="158"/>
      <c r="P2" s="153"/>
    </row>
    <row r="3" spans="1:18" s="152" customFormat="1" x14ac:dyDescent="0.3">
      <c r="A3" s="396" t="s">
        <v>39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</row>
    <row r="4" spans="1:18" s="152" customFormat="1" x14ac:dyDescent="0.3">
      <c r="A4" s="396" t="s">
        <v>125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</row>
    <row r="5" spans="1:18" s="152" customFormat="1" ht="15" x14ac:dyDescent="0.25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7"/>
      <c r="L5" s="397"/>
      <c r="M5" s="159"/>
      <c r="N5" s="153"/>
      <c r="O5" s="153"/>
      <c r="P5" s="153"/>
    </row>
    <row r="6" spans="1:18" s="160" customFormat="1" ht="42" customHeight="1" x14ac:dyDescent="0.3">
      <c r="A6" s="390" t="s">
        <v>78</v>
      </c>
      <c r="B6" s="398" t="s">
        <v>27</v>
      </c>
      <c r="C6" s="400" t="s">
        <v>28</v>
      </c>
      <c r="D6" s="402" t="s">
        <v>40</v>
      </c>
      <c r="E6" s="402"/>
      <c r="F6" s="403" t="s">
        <v>29</v>
      </c>
      <c r="G6" s="403"/>
      <c r="H6" s="403"/>
      <c r="I6" s="403"/>
      <c r="J6" s="403"/>
      <c r="K6" s="403"/>
      <c r="L6" s="403"/>
      <c r="M6" s="392" t="s">
        <v>79</v>
      </c>
      <c r="N6" s="404"/>
      <c r="O6" s="404"/>
      <c r="P6" s="404"/>
      <c r="Q6" s="405" t="s">
        <v>20</v>
      </c>
    </row>
    <row r="7" spans="1:18" s="160" customFormat="1" ht="38.25" customHeight="1" x14ac:dyDescent="0.3">
      <c r="A7" s="391"/>
      <c r="B7" s="399"/>
      <c r="C7" s="401"/>
      <c r="D7" s="390" t="s">
        <v>41</v>
      </c>
      <c r="E7" s="390" t="s">
        <v>42</v>
      </c>
      <c r="F7" s="390" t="s">
        <v>31</v>
      </c>
      <c r="G7" s="390" t="s">
        <v>32</v>
      </c>
      <c r="H7" s="388" t="s">
        <v>33</v>
      </c>
      <c r="I7" s="388" t="s">
        <v>44</v>
      </c>
      <c r="J7" s="395" t="s">
        <v>35</v>
      </c>
      <c r="K7" s="395"/>
      <c r="L7" s="388" t="s">
        <v>45</v>
      </c>
      <c r="M7" s="393"/>
      <c r="N7" s="388" t="s">
        <v>46</v>
      </c>
      <c r="O7" s="388" t="s">
        <v>47</v>
      </c>
      <c r="P7" s="388" t="s">
        <v>48</v>
      </c>
      <c r="Q7" s="406"/>
    </row>
    <row r="8" spans="1:18" s="160" customFormat="1" ht="13.2" x14ac:dyDescent="0.3">
      <c r="A8" s="391"/>
      <c r="B8" s="399"/>
      <c r="C8" s="401"/>
      <c r="D8" s="391"/>
      <c r="E8" s="391"/>
      <c r="F8" s="391"/>
      <c r="G8" s="391"/>
      <c r="H8" s="389"/>
      <c r="I8" s="389"/>
      <c r="J8" s="161" t="s">
        <v>87</v>
      </c>
      <c r="K8" s="162" t="s">
        <v>49</v>
      </c>
      <c r="L8" s="389"/>
      <c r="M8" s="394"/>
      <c r="N8" s="389"/>
      <c r="O8" s="389"/>
      <c r="P8" s="389"/>
      <c r="Q8" s="406"/>
    </row>
    <row r="9" spans="1:18" x14ac:dyDescent="0.3">
      <c r="A9" s="163">
        <v>547</v>
      </c>
      <c r="B9" s="342">
        <v>43974</v>
      </c>
      <c r="C9" s="347" t="s">
        <v>131</v>
      </c>
      <c r="D9" s="341" t="s">
        <v>131</v>
      </c>
      <c r="E9" s="163" t="s">
        <v>137</v>
      </c>
      <c r="F9" s="163" t="s">
        <v>132</v>
      </c>
      <c r="G9" s="163">
        <v>2</v>
      </c>
      <c r="H9" s="165">
        <v>475000</v>
      </c>
      <c r="I9" s="165">
        <f>G9*H9</f>
        <v>950000</v>
      </c>
      <c r="J9" s="165"/>
      <c r="K9" s="166">
        <v>0.41</v>
      </c>
      <c r="L9" s="165">
        <f>I9*(1-K9)</f>
        <v>560500.00000000012</v>
      </c>
      <c r="M9" s="165"/>
      <c r="N9" s="165"/>
      <c r="O9" s="165"/>
      <c r="P9" s="165">
        <f t="shared" ref="P9:P16" si="0">L9</f>
        <v>560500.00000000012</v>
      </c>
      <c r="Q9" s="163"/>
    </row>
    <row r="10" spans="1:18" x14ac:dyDescent="0.3">
      <c r="A10" s="163">
        <v>550</v>
      </c>
      <c r="B10" s="342">
        <v>43974</v>
      </c>
      <c r="C10" s="347" t="s">
        <v>131</v>
      </c>
      <c r="D10" s="341" t="s">
        <v>131</v>
      </c>
      <c r="E10" s="163" t="s">
        <v>137</v>
      </c>
      <c r="F10" s="163" t="s">
        <v>132</v>
      </c>
      <c r="G10" s="163">
        <v>3</v>
      </c>
      <c r="H10" s="165">
        <v>475000</v>
      </c>
      <c r="I10" s="165">
        <f>G10*H10</f>
        <v>1425000</v>
      </c>
      <c r="J10" s="165"/>
      <c r="K10" s="166">
        <v>0.41</v>
      </c>
      <c r="L10" s="165">
        <f>I10*(1-K10)</f>
        <v>840750.00000000012</v>
      </c>
      <c r="M10" s="165"/>
      <c r="N10" s="165"/>
      <c r="O10" s="165"/>
      <c r="P10" s="165">
        <f t="shared" si="0"/>
        <v>840750.00000000012</v>
      </c>
      <c r="Q10" s="163"/>
    </row>
    <row r="11" spans="1:18" x14ac:dyDescent="0.3">
      <c r="A11" s="163">
        <v>556</v>
      </c>
      <c r="B11" s="342">
        <v>43976</v>
      </c>
      <c r="C11" s="347"/>
      <c r="D11" s="341" t="s">
        <v>134</v>
      </c>
      <c r="E11" s="341" t="s">
        <v>135</v>
      </c>
      <c r="F11" s="163" t="s">
        <v>136</v>
      </c>
      <c r="G11" s="163">
        <v>24</v>
      </c>
      <c r="H11" s="165">
        <v>225000</v>
      </c>
      <c r="I11" s="165">
        <f>G11*H11</f>
        <v>5400000</v>
      </c>
      <c r="J11" s="165">
        <v>100000</v>
      </c>
      <c r="K11" s="166">
        <v>0.41</v>
      </c>
      <c r="L11" s="165">
        <f>I11*(1-K11)-J11</f>
        <v>3086000.0000000005</v>
      </c>
      <c r="M11" s="165"/>
      <c r="N11" s="165"/>
      <c r="O11" s="165"/>
      <c r="P11" s="165">
        <f t="shared" si="0"/>
        <v>3086000.0000000005</v>
      </c>
      <c r="Q11" s="163"/>
    </row>
    <row r="12" spans="1:18" x14ac:dyDescent="0.3">
      <c r="A12" s="373">
        <v>557</v>
      </c>
      <c r="B12" s="375">
        <v>43981</v>
      </c>
      <c r="C12" s="382" t="s">
        <v>129</v>
      </c>
      <c r="D12" s="373" t="s">
        <v>129</v>
      </c>
      <c r="E12" s="373" t="s">
        <v>137</v>
      </c>
      <c r="F12" s="163" t="s">
        <v>136</v>
      </c>
      <c r="G12" s="163">
        <v>2</v>
      </c>
      <c r="H12" s="165">
        <v>225000</v>
      </c>
      <c r="I12" s="165">
        <f t="shared" ref="I12:I32" si="1">G12*H12</f>
        <v>450000</v>
      </c>
      <c r="J12" s="165"/>
      <c r="K12" s="166">
        <v>0.41</v>
      </c>
      <c r="L12" s="165">
        <f t="shared" ref="L12:L38" si="2">I12*(1-K12)</f>
        <v>265500.00000000006</v>
      </c>
      <c r="M12" s="165"/>
      <c r="N12" s="165"/>
      <c r="O12" s="165"/>
      <c r="P12" s="165">
        <f t="shared" si="0"/>
        <v>265500.00000000006</v>
      </c>
      <c r="Q12" s="163"/>
      <c r="R12" s="171">
        <f>2100000-(P12+P13+P15+L31)</f>
        <v>834449.99999999977</v>
      </c>
    </row>
    <row r="13" spans="1:18" x14ac:dyDescent="0.3">
      <c r="A13" s="374"/>
      <c r="B13" s="376"/>
      <c r="C13" s="383"/>
      <c r="D13" s="374"/>
      <c r="E13" s="374"/>
      <c r="F13" s="163" t="s">
        <v>138</v>
      </c>
      <c r="G13" s="163">
        <v>1</v>
      </c>
      <c r="H13" s="165">
        <v>235000</v>
      </c>
      <c r="I13" s="165">
        <f t="shared" si="1"/>
        <v>235000</v>
      </c>
      <c r="J13" s="169"/>
      <c r="K13" s="166">
        <v>0.41</v>
      </c>
      <c r="L13" s="165">
        <f t="shared" si="2"/>
        <v>138650.00000000003</v>
      </c>
      <c r="M13" s="165"/>
      <c r="N13" s="169"/>
      <c r="O13" s="165"/>
      <c r="P13" s="165">
        <f t="shared" si="0"/>
        <v>138650.00000000003</v>
      </c>
      <c r="Q13" s="168"/>
    </row>
    <row r="14" spans="1:18" x14ac:dyDescent="0.3">
      <c r="A14" s="163">
        <v>558</v>
      </c>
      <c r="B14" s="342">
        <v>43981</v>
      </c>
      <c r="C14" s="379" t="s">
        <v>139</v>
      </c>
      <c r="D14" s="380"/>
      <c r="E14" s="381"/>
      <c r="F14" s="163" t="s">
        <v>140</v>
      </c>
      <c r="G14" s="163">
        <v>12</v>
      </c>
      <c r="H14" s="163">
        <v>485000</v>
      </c>
      <c r="I14" s="165">
        <f t="shared" si="1"/>
        <v>5820000</v>
      </c>
      <c r="J14" s="169"/>
      <c r="K14" s="166"/>
      <c r="L14" s="165">
        <f t="shared" si="2"/>
        <v>5820000</v>
      </c>
      <c r="M14" s="165"/>
      <c r="N14" s="169"/>
      <c r="O14" s="165"/>
      <c r="P14" s="165">
        <f t="shared" si="0"/>
        <v>5820000</v>
      </c>
      <c r="Q14" s="168"/>
    </row>
    <row r="15" spans="1:18" x14ac:dyDescent="0.3">
      <c r="A15" s="163">
        <v>559</v>
      </c>
      <c r="B15" s="342">
        <v>43982</v>
      </c>
      <c r="C15" s="347" t="s">
        <v>129</v>
      </c>
      <c r="D15" s="343" t="s">
        <v>129</v>
      </c>
      <c r="E15" s="343" t="s">
        <v>137</v>
      </c>
      <c r="F15" s="163" t="s">
        <v>141</v>
      </c>
      <c r="G15" s="163">
        <v>2</v>
      </c>
      <c r="H15" s="163">
        <v>455000</v>
      </c>
      <c r="I15" s="165">
        <f t="shared" si="1"/>
        <v>910000</v>
      </c>
      <c r="J15" s="169"/>
      <c r="K15" s="166">
        <v>0.41</v>
      </c>
      <c r="L15" s="165">
        <f t="shared" si="2"/>
        <v>536900.00000000012</v>
      </c>
      <c r="M15" s="165"/>
      <c r="N15" s="169"/>
      <c r="O15" s="165"/>
      <c r="P15" s="165">
        <f t="shared" si="0"/>
        <v>536900.00000000012</v>
      </c>
      <c r="Q15" s="168"/>
    </row>
    <row r="16" spans="1:18" x14ac:dyDescent="0.3">
      <c r="A16" s="163">
        <v>560</v>
      </c>
      <c r="B16" s="342">
        <v>43983</v>
      </c>
      <c r="C16" s="347" t="s">
        <v>133</v>
      </c>
      <c r="D16" s="343" t="s">
        <v>142</v>
      </c>
      <c r="E16" s="343" t="s">
        <v>143</v>
      </c>
      <c r="F16" s="163" t="s">
        <v>144</v>
      </c>
      <c r="G16" s="163">
        <v>12</v>
      </c>
      <c r="H16" s="163">
        <v>455000</v>
      </c>
      <c r="I16" s="165">
        <f t="shared" si="1"/>
        <v>5460000</v>
      </c>
      <c r="J16" s="169"/>
      <c r="K16" s="166">
        <v>0.41</v>
      </c>
      <c r="L16" s="165">
        <f t="shared" si="2"/>
        <v>3221400.0000000005</v>
      </c>
      <c r="M16" s="165"/>
      <c r="N16" s="169"/>
      <c r="O16" s="165"/>
      <c r="P16" s="165">
        <f t="shared" si="0"/>
        <v>3221400.0000000005</v>
      </c>
      <c r="Q16" s="168"/>
    </row>
    <row r="17" spans="1:17" x14ac:dyDescent="0.3">
      <c r="A17" s="373">
        <v>563</v>
      </c>
      <c r="B17" s="375">
        <v>43986</v>
      </c>
      <c r="C17" s="382" t="s">
        <v>133</v>
      </c>
      <c r="D17" s="377" t="s">
        <v>147</v>
      </c>
      <c r="E17" s="377" t="s">
        <v>148</v>
      </c>
      <c r="F17" s="163" t="s">
        <v>149</v>
      </c>
      <c r="G17" s="163">
        <v>1</v>
      </c>
      <c r="H17" s="163">
        <v>550000</v>
      </c>
      <c r="I17" s="165">
        <f t="shared" si="1"/>
        <v>550000</v>
      </c>
      <c r="J17" s="169"/>
      <c r="K17" s="166">
        <v>0.41</v>
      </c>
      <c r="L17" s="165">
        <f t="shared" si="2"/>
        <v>324500.00000000006</v>
      </c>
      <c r="M17" s="165"/>
      <c r="N17" s="169"/>
      <c r="O17" s="165">
        <f>L17</f>
        <v>324500.00000000006</v>
      </c>
      <c r="P17" s="165"/>
      <c r="Q17" s="168"/>
    </row>
    <row r="18" spans="1:17" x14ac:dyDescent="0.3">
      <c r="A18" s="374"/>
      <c r="B18" s="376"/>
      <c r="C18" s="383"/>
      <c r="D18" s="378"/>
      <c r="E18" s="378"/>
      <c r="F18" s="163" t="s">
        <v>144</v>
      </c>
      <c r="G18" s="163">
        <v>2</v>
      </c>
      <c r="H18" s="163">
        <v>455000</v>
      </c>
      <c r="I18" s="165">
        <f t="shared" si="1"/>
        <v>910000</v>
      </c>
      <c r="J18" s="169"/>
      <c r="K18" s="166">
        <v>0.41</v>
      </c>
      <c r="L18" s="165">
        <f t="shared" si="2"/>
        <v>536900.00000000012</v>
      </c>
      <c r="M18" s="165"/>
      <c r="N18" s="169"/>
      <c r="O18" s="165">
        <f>L18</f>
        <v>536900.00000000012</v>
      </c>
      <c r="P18" s="165"/>
      <c r="Q18" s="168"/>
    </row>
    <row r="19" spans="1:17" x14ac:dyDescent="0.3">
      <c r="A19" s="163">
        <v>564</v>
      </c>
      <c r="B19" s="342">
        <v>43986</v>
      </c>
      <c r="C19" s="347" t="s">
        <v>133</v>
      </c>
      <c r="D19" s="343" t="s">
        <v>150</v>
      </c>
      <c r="E19" s="343" t="s">
        <v>151</v>
      </c>
      <c r="F19" s="163" t="s">
        <v>132</v>
      </c>
      <c r="G19" s="163">
        <v>12</v>
      </c>
      <c r="H19" s="163">
        <v>475000</v>
      </c>
      <c r="I19" s="165">
        <f t="shared" si="1"/>
        <v>5700000</v>
      </c>
      <c r="J19" s="169"/>
      <c r="K19" s="166">
        <v>0.41</v>
      </c>
      <c r="L19" s="165">
        <f t="shared" si="2"/>
        <v>3363000.0000000005</v>
      </c>
      <c r="M19" s="165"/>
      <c r="N19" s="169"/>
      <c r="O19" s="165"/>
      <c r="P19" s="165">
        <f>L19</f>
        <v>3363000.0000000005</v>
      </c>
      <c r="Q19" s="168"/>
    </row>
    <row r="20" spans="1:17" x14ac:dyDescent="0.3">
      <c r="A20" s="163">
        <v>566</v>
      </c>
      <c r="B20" s="342">
        <v>43990</v>
      </c>
      <c r="C20" s="347"/>
      <c r="D20" s="341" t="s">
        <v>134</v>
      </c>
      <c r="E20" s="341" t="s">
        <v>135</v>
      </c>
      <c r="F20" s="163" t="s">
        <v>152</v>
      </c>
      <c r="G20" s="163">
        <v>24</v>
      </c>
      <c r="H20" s="163">
        <v>455000</v>
      </c>
      <c r="I20" s="165">
        <f t="shared" si="1"/>
        <v>10920000</v>
      </c>
      <c r="J20" s="169"/>
      <c r="K20" s="166">
        <v>0.41</v>
      </c>
      <c r="L20" s="165">
        <f t="shared" si="2"/>
        <v>6442800.0000000009</v>
      </c>
      <c r="M20" s="165"/>
      <c r="N20" s="169"/>
      <c r="O20" s="165"/>
      <c r="P20" s="165">
        <f>L20</f>
        <v>6442800.0000000009</v>
      </c>
      <c r="Q20" s="168"/>
    </row>
    <row r="21" spans="1:17" x14ac:dyDescent="0.3">
      <c r="A21" s="373">
        <v>567</v>
      </c>
      <c r="B21" s="375">
        <v>43990</v>
      </c>
      <c r="C21" s="373"/>
      <c r="D21" s="377" t="s">
        <v>153</v>
      </c>
      <c r="E21" s="377" t="s">
        <v>154</v>
      </c>
      <c r="F21" s="163" t="s">
        <v>152</v>
      </c>
      <c r="G21" s="163">
        <v>9</v>
      </c>
      <c r="H21" s="163">
        <v>455000</v>
      </c>
      <c r="I21" s="165">
        <f t="shared" si="1"/>
        <v>4095000</v>
      </c>
      <c r="J21" s="165"/>
      <c r="K21" s="166">
        <v>0.41</v>
      </c>
      <c r="L21" s="165">
        <f t="shared" si="2"/>
        <v>2416050.0000000005</v>
      </c>
      <c r="M21" s="165"/>
      <c r="N21" s="165"/>
      <c r="O21" s="165"/>
      <c r="P21" s="165">
        <f>L21</f>
        <v>2416050.0000000005</v>
      </c>
      <c r="Q21" s="168"/>
    </row>
    <row r="22" spans="1:17" x14ac:dyDescent="0.3">
      <c r="A22" s="374"/>
      <c r="B22" s="376"/>
      <c r="C22" s="374"/>
      <c r="D22" s="378"/>
      <c r="E22" s="378"/>
      <c r="F22" s="163" t="s">
        <v>141</v>
      </c>
      <c r="G22" s="163">
        <v>3</v>
      </c>
      <c r="H22" s="165">
        <v>455000</v>
      </c>
      <c r="I22" s="165">
        <f t="shared" si="1"/>
        <v>1365000</v>
      </c>
      <c r="J22" s="352"/>
      <c r="K22" s="166">
        <v>0.41</v>
      </c>
      <c r="L22" s="353">
        <f t="shared" si="2"/>
        <v>805350.00000000012</v>
      </c>
      <c r="M22" s="165"/>
      <c r="N22" s="353"/>
      <c r="O22" s="165"/>
      <c r="P22" s="165">
        <f>L22</f>
        <v>805350.00000000012</v>
      </c>
      <c r="Q22" s="168"/>
    </row>
    <row r="23" spans="1:17" x14ac:dyDescent="0.3">
      <c r="A23" s="373">
        <v>571</v>
      </c>
      <c r="B23" s="375">
        <v>43990</v>
      </c>
      <c r="C23" s="373"/>
      <c r="D23" s="373" t="s">
        <v>155</v>
      </c>
      <c r="E23" s="373" t="s">
        <v>156</v>
      </c>
      <c r="F23" s="163" t="s">
        <v>136</v>
      </c>
      <c r="G23" s="163">
        <v>72</v>
      </c>
      <c r="H23" s="165">
        <v>255000</v>
      </c>
      <c r="I23" s="165">
        <f t="shared" si="1"/>
        <v>18360000</v>
      </c>
      <c r="J23" s="352"/>
      <c r="K23" s="166"/>
      <c r="L23" s="353">
        <f t="shared" si="2"/>
        <v>18360000</v>
      </c>
      <c r="M23" s="165"/>
      <c r="N23" s="353"/>
      <c r="O23" s="165"/>
      <c r="P23" s="165">
        <f>L23</f>
        <v>18360000</v>
      </c>
      <c r="Q23" s="163"/>
    </row>
    <row r="24" spans="1:17" x14ac:dyDescent="0.3">
      <c r="A24" s="407"/>
      <c r="B24" s="408"/>
      <c r="C24" s="407"/>
      <c r="D24" s="407"/>
      <c r="E24" s="407"/>
      <c r="F24" s="163" t="s">
        <v>152</v>
      </c>
      <c r="G24" s="163">
        <v>36</v>
      </c>
      <c r="H24" s="165">
        <v>455000</v>
      </c>
      <c r="I24" s="165">
        <f t="shared" si="1"/>
        <v>16380000</v>
      </c>
      <c r="J24" s="352"/>
      <c r="K24" s="166"/>
      <c r="L24" s="353">
        <f t="shared" si="2"/>
        <v>16380000</v>
      </c>
      <c r="M24" s="165"/>
      <c r="N24" s="353"/>
      <c r="O24" s="165"/>
      <c r="P24" s="165">
        <f t="shared" ref="P24:P30" si="3">L24</f>
        <v>16380000</v>
      </c>
      <c r="Q24" s="163"/>
    </row>
    <row r="25" spans="1:17" x14ac:dyDescent="0.3">
      <c r="A25" s="407"/>
      <c r="B25" s="408"/>
      <c r="C25" s="407"/>
      <c r="D25" s="407"/>
      <c r="E25" s="407"/>
      <c r="F25" s="163" t="s">
        <v>157</v>
      </c>
      <c r="G25" s="163">
        <v>84</v>
      </c>
      <c r="H25" s="165">
        <v>465000</v>
      </c>
      <c r="I25" s="165">
        <f t="shared" si="1"/>
        <v>39060000</v>
      </c>
      <c r="J25" s="352"/>
      <c r="K25" s="166"/>
      <c r="L25" s="353">
        <f t="shared" si="2"/>
        <v>39060000</v>
      </c>
      <c r="M25" s="165"/>
      <c r="N25" s="165"/>
      <c r="O25" s="165"/>
      <c r="P25" s="165">
        <f t="shared" si="3"/>
        <v>39060000</v>
      </c>
      <c r="Q25" s="163"/>
    </row>
    <row r="26" spans="1:17" x14ac:dyDescent="0.3">
      <c r="A26" s="407"/>
      <c r="B26" s="408"/>
      <c r="C26" s="407"/>
      <c r="D26" s="407"/>
      <c r="E26" s="407"/>
      <c r="F26" s="163" t="s">
        <v>132</v>
      </c>
      <c r="G26" s="163">
        <v>12</v>
      </c>
      <c r="H26" s="165">
        <v>475000</v>
      </c>
      <c r="I26" s="165">
        <f t="shared" si="1"/>
        <v>5700000</v>
      </c>
      <c r="J26" s="352"/>
      <c r="K26" s="166"/>
      <c r="L26" s="353">
        <f t="shared" si="2"/>
        <v>5700000</v>
      </c>
      <c r="M26" s="165"/>
      <c r="N26" s="165"/>
      <c r="O26" s="165"/>
      <c r="P26" s="165">
        <f t="shared" si="3"/>
        <v>5700000</v>
      </c>
      <c r="Q26" s="163"/>
    </row>
    <row r="27" spans="1:17" x14ac:dyDescent="0.3">
      <c r="A27" s="407"/>
      <c r="B27" s="408"/>
      <c r="C27" s="407"/>
      <c r="D27" s="407"/>
      <c r="E27" s="407"/>
      <c r="F27" s="344" t="s">
        <v>158</v>
      </c>
      <c r="G27" s="344">
        <v>60</v>
      </c>
      <c r="H27" s="209">
        <v>485000</v>
      </c>
      <c r="I27" s="209">
        <f t="shared" si="1"/>
        <v>29100000</v>
      </c>
      <c r="J27" s="333"/>
      <c r="K27" s="260"/>
      <c r="L27" s="353">
        <f t="shared" si="2"/>
        <v>29100000</v>
      </c>
      <c r="M27" s="209"/>
      <c r="N27" s="209"/>
      <c r="O27" s="209"/>
      <c r="P27" s="165">
        <f t="shared" si="3"/>
        <v>29100000</v>
      </c>
      <c r="Q27" s="163"/>
    </row>
    <row r="28" spans="1:17" x14ac:dyDescent="0.3">
      <c r="A28" s="407"/>
      <c r="B28" s="408"/>
      <c r="C28" s="407"/>
      <c r="D28" s="407"/>
      <c r="E28" s="407"/>
      <c r="F28" s="163" t="s">
        <v>149</v>
      </c>
      <c r="G28" s="163">
        <v>24</v>
      </c>
      <c r="H28" s="165">
        <v>550000</v>
      </c>
      <c r="I28" s="165">
        <f t="shared" si="1"/>
        <v>13200000</v>
      </c>
      <c r="J28" s="170"/>
      <c r="K28" s="166"/>
      <c r="L28" s="353">
        <f t="shared" si="2"/>
        <v>13200000</v>
      </c>
      <c r="M28" s="165"/>
      <c r="N28" s="165"/>
      <c r="O28" s="165"/>
      <c r="P28" s="165">
        <f t="shared" si="3"/>
        <v>13200000</v>
      </c>
      <c r="Q28" s="163"/>
    </row>
    <row r="29" spans="1:17" x14ac:dyDescent="0.3">
      <c r="A29" s="407"/>
      <c r="B29" s="408"/>
      <c r="C29" s="407"/>
      <c r="D29" s="407"/>
      <c r="E29" s="407"/>
      <c r="F29" s="163" t="s">
        <v>159</v>
      </c>
      <c r="G29" s="163">
        <v>48</v>
      </c>
      <c r="H29" s="165">
        <v>455000</v>
      </c>
      <c r="I29" s="165">
        <f t="shared" si="1"/>
        <v>21840000</v>
      </c>
      <c r="J29" s="165"/>
      <c r="K29" s="166"/>
      <c r="L29" s="353">
        <f t="shared" si="2"/>
        <v>21840000</v>
      </c>
      <c r="M29" s="165"/>
      <c r="N29" s="165"/>
      <c r="O29" s="165"/>
      <c r="P29" s="165">
        <f t="shared" si="3"/>
        <v>21840000</v>
      </c>
      <c r="Q29" s="168"/>
    </row>
    <row r="30" spans="1:17" x14ac:dyDescent="0.3">
      <c r="A30" s="374"/>
      <c r="B30" s="376"/>
      <c r="C30" s="374"/>
      <c r="D30" s="374"/>
      <c r="E30" s="374"/>
      <c r="F30" s="163" t="s">
        <v>160</v>
      </c>
      <c r="G30" s="163">
        <v>12</v>
      </c>
      <c r="H30" s="165">
        <v>455000</v>
      </c>
      <c r="I30" s="165">
        <f t="shared" si="1"/>
        <v>5460000</v>
      </c>
      <c r="J30" s="165"/>
      <c r="K30" s="166"/>
      <c r="L30" s="353">
        <f t="shared" si="2"/>
        <v>5460000</v>
      </c>
      <c r="M30" s="165"/>
      <c r="N30" s="165"/>
      <c r="O30" s="165"/>
      <c r="P30" s="165">
        <f t="shared" si="3"/>
        <v>5460000</v>
      </c>
      <c r="Q30" s="163"/>
    </row>
    <row r="31" spans="1:17" x14ac:dyDescent="0.3">
      <c r="A31" s="163">
        <v>569</v>
      </c>
      <c r="B31" s="342">
        <v>43991</v>
      </c>
      <c r="C31" s="347" t="s">
        <v>131</v>
      </c>
      <c r="D31" s="341" t="s">
        <v>131</v>
      </c>
      <c r="E31" s="343"/>
      <c r="F31" s="163" t="s">
        <v>149</v>
      </c>
      <c r="G31" s="163">
        <v>1</v>
      </c>
      <c r="H31" s="165">
        <v>550000</v>
      </c>
      <c r="I31" s="165">
        <f t="shared" si="1"/>
        <v>550000</v>
      </c>
      <c r="J31" s="165"/>
      <c r="K31" s="166">
        <v>0.41</v>
      </c>
      <c r="L31" s="165">
        <f t="shared" si="2"/>
        <v>324500.00000000006</v>
      </c>
      <c r="M31" s="165"/>
      <c r="N31" s="165"/>
      <c r="O31" s="165"/>
      <c r="P31" s="165">
        <f>L31</f>
        <v>324500.00000000006</v>
      </c>
      <c r="Q31" s="163"/>
    </row>
    <row r="32" spans="1:17" x14ac:dyDescent="0.3">
      <c r="A32" s="163">
        <v>570</v>
      </c>
      <c r="B32" s="342">
        <v>43992</v>
      </c>
      <c r="C32" s="347" t="s">
        <v>129</v>
      </c>
      <c r="D32" s="343" t="s">
        <v>129</v>
      </c>
      <c r="E32" s="341"/>
      <c r="F32" s="163" t="s">
        <v>149</v>
      </c>
      <c r="G32" s="163">
        <v>1</v>
      </c>
      <c r="H32" s="165">
        <v>550000</v>
      </c>
      <c r="I32" s="165">
        <f t="shared" si="1"/>
        <v>550000</v>
      </c>
      <c r="J32" s="165"/>
      <c r="K32" s="166">
        <v>0.41</v>
      </c>
      <c r="L32" s="165">
        <f t="shared" si="2"/>
        <v>324500.00000000006</v>
      </c>
      <c r="M32" s="165"/>
      <c r="N32" s="165"/>
      <c r="O32" s="165"/>
      <c r="P32" s="165">
        <f>L32</f>
        <v>324500.00000000006</v>
      </c>
      <c r="Q32" s="163"/>
    </row>
    <row r="33" spans="1:18" s="150" customFormat="1" x14ac:dyDescent="0.3">
      <c r="A33" s="147"/>
      <c r="B33" s="355"/>
      <c r="C33" s="348"/>
      <c r="D33" s="356"/>
      <c r="E33" s="345"/>
      <c r="F33" s="147"/>
      <c r="G33" s="147"/>
      <c r="H33" s="148"/>
      <c r="I33" s="148"/>
      <c r="J33" s="148"/>
      <c r="K33" s="149"/>
      <c r="L33" s="165">
        <f t="shared" si="2"/>
        <v>0</v>
      </c>
      <c r="M33" s="148"/>
      <c r="N33" s="148"/>
      <c r="O33" s="148"/>
      <c r="P33" s="148"/>
      <c r="Q33" s="147"/>
    </row>
    <row r="34" spans="1:18" s="150" customFormat="1" x14ac:dyDescent="0.3">
      <c r="A34" s="147"/>
      <c r="B34" s="355"/>
      <c r="C34" s="348"/>
      <c r="D34" s="356"/>
      <c r="E34" s="345"/>
      <c r="F34" s="147"/>
      <c r="G34" s="147"/>
      <c r="H34" s="148"/>
      <c r="I34" s="148"/>
      <c r="J34" s="148"/>
      <c r="K34" s="149"/>
      <c r="L34" s="165">
        <f t="shared" si="2"/>
        <v>0</v>
      </c>
      <c r="M34" s="148"/>
      <c r="N34" s="148"/>
      <c r="O34" s="148"/>
      <c r="P34" s="148"/>
      <c r="Q34" s="147"/>
    </row>
    <row r="35" spans="1:18" s="150" customFormat="1" x14ac:dyDescent="0.3">
      <c r="A35" s="147"/>
      <c r="B35" s="355"/>
      <c r="C35" s="348"/>
      <c r="D35" s="356"/>
      <c r="E35" s="345"/>
      <c r="F35" s="147"/>
      <c r="G35" s="147"/>
      <c r="H35" s="148"/>
      <c r="I35" s="148"/>
      <c r="J35" s="148"/>
      <c r="K35" s="149"/>
      <c r="L35" s="165">
        <f t="shared" si="2"/>
        <v>0</v>
      </c>
      <c r="M35" s="148"/>
      <c r="N35" s="148"/>
      <c r="O35" s="148"/>
      <c r="P35" s="148"/>
      <c r="Q35" s="147"/>
    </row>
    <row r="36" spans="1:18" s="150" customFormat="1" x14ac:dyDescent="0.3">
      <c r="A36" s="147"/>
      <c r="B36" s="355"/>
      <c r="C36" s="348"/>
      <c r="D36" s="356"/>
      <c r="E36" s="345"/>
      <c r="F36" s="147"/>
      <c r="G36" s="147"/>
      <c r="H36" s="148"/>
      <c r="I36" s="148"/>
      <c r="J36" s="148"/>
      <c r="K36" s="149"/>
      <c r="L36" s="165">
        <f t="shared" si="2"/>
        <v>0</v>
      </c>
      <c r="M36" s="148"/>
      <c r="N36" s="148"/>
      <c r="O36" s="148"/>
      <c r="P36" s="148"/>
      <c r="Q36" s="147"/>
    </row>
    <row r="37" spans="1:18" s="150" customFormat="1" x14ac:dyDescent="0.3">
      <c r="A37" s="147"/>
      <c r="B37" s="355"/>
      <c r="C37" s="348"/>
      <c r="D37" s="356"/>
      <c r="E37" s="345"/>
      <c r="F37" s="147"/>
      <c r="G37" s="147"/>
      <c r="H37" s="148"/>
      <c r="I37" s="148"/>
      <c r="J37" s="148"/>
      <c r="K37" s="149"/>
      <c r="L37" s="165">
        <f t="shared" si="2"/>
        <v>0</v>
      </c>
      <c r="M37" s="148"/>
      <c r="N37" s="148"/>
      <c r="O37" s="148"/>
      <c r="P37" s="148"/>
      <c r="Q37" s="147"/>
    </row>
    <row r="38" spans="1:18" s="150" customFormat="1" x14ac:dyDescent="0.3">
      <c r="A38" s="147"/>
      <c r="B38" s="355"/>
      <c r="C38" s="348"/>
      <c r="D38" s="356"/>
      <c r="E38" s="345"/>
      <c r="F38" s="147"/>
      <c r="G38" s="147"/>
      <c r="H38" s="148"/>
      <c r="I38" s="148"/>
      <c r="J38" s="148"/>
      <c r="K38" s="149"/>
      <c r="L38" s="165">
        <f t="shared" si="2"/>
        <v>0</v>
      </c>
      <c r="M38" s="148"/>
      <c r="N38" s="148"/>
      <c r="O38" s="148"/>
      <c r="P38" s="148"/>
      <c r="Q38" s="147"/>
    </row>
    <row r="39" spans="1:18" s="150" customFormat="1" ht="15" x14ac:dyDescent="0.25">
      <c r="A39" s="147"/>
      <c r="B39" s="355"/>
      <c r="C39" s="348"/>
      <c r="D39" s="356"/>
      <c r="E39" s="345"/>
      <c r="F39" s="147"/>
      <c r="G39" s="147"/>
      <c r="H39" s="148"/>
      <c r="I39" s="148"/>
      <c r="J39" s="148"/>
      <c r="K39" s="149"/>
      <c r="L39" s="148"/>
      <c r="M39" s="148"/>
      <c r="N39" s="148"/>
      <c r="O39" s="148"/>
      <c r="P39" s="148"/>
      <c r="Q39" s="147"/>
    </row>
    <row r="40" spans="1:18" s="150" customFormat="1" ht="15" x14ac:dyDescent="0.25">
      <c r="A40" s="147"/>
      <c r="B40" s="355"/>
      <c r="C40" s="348"/>
      <c r="D40" s="356"/>
      <c r="E40" s="345"/>
      <c r="F40" s="147"/>
      <c r="G40" s="147"/>
      <c r="H40" s="148"/>
      <c r="I40" s="148"/>
      <c r="J40" s="148"/>
      <c r="K40" s="149"/>
      <c r="L40" s="148"/>
      <c r="M40" s="148"/>
      <c r="N40" s="148"/>
      <c r="O40" s="148"/>
      <c r="P40" s="148"/>
      <c r="Q40" s="147"/>
    </row>
    <row r="41" spans="1:18" ht="15" x14ac:dyDescent="0.25">
      <c r="A41" s="163"/>
      <c r="B41" s="342"/>
      <c r="C41" s="347"/>
      <c r="D41" s="343"/>
      <c r="E41" s="341"/>
      <c r="F41" s="163"/>
      <c r="G41" s="163"/>
      <c r="H41" s="165"/>
      <c r="I41" s="165"/>
      <c r="J41" s="165"/>
      <c r="K41" s="166"/>
      <c r="L41" s="165"/>
      <c r="M41" s="165"/>
      <c r="N41" s="165"/>
      <c r="O41" s="165"/>
      <c r="P41" s="165"/>
      <c r="Q41" s="163"/>
    </row>
    <row r="42" spans="1:18" ht="15" x14ac:dyDescent="0.25">
      <c r="A42" s="163"/>
      <c r="B42" s="342"/>
      <c r="C42" s="347"/>
      <c r="D42" s="343"/>
      <c r="E42" s="341"/>
      <c r="F42" s="163"/>
      <c r="G42" s="163"/>
      <c r="H42" s="165"/>
      <c r="I42" s="165"/>
      <c r="J42" s="165"/>
      <c r="K42" s="166"/>
      <c r="L42" s="165"/>
      <c r="M42" s="165"/>
      <c r="N42" s="165"/>
      <c r="O42" s="165"/>
      <c r="P42" s="165"/>
      <c r="Q42" s="163"/>
    </row>
    <row r="43" spans="1:18" ht="15" x14ac:dyDescent="0.25">
      <c r="A43" s="163"/>
      <c r="B43" s="342"/>
      <c r="C43" s="347"/>
      <c r="D43" s="343"/>
      <c r="E43" s="341"/>
      <c r="F43" s="163"/>
      <c r="G43" s="163"/>
      <c r="H43" s="165"/>
      <c r="I43" s="165"/>
      <c r="J43" s="165"/>
      <c r="K43" s="166"/>
      <c r="L43" s="165"/>
      <c r="M43" s="165"/>
      <c r="N43" s="165"/>
      <c r="O43" s="165"/>
      <c r="P43" s="165"/>
      <c r="Q43" s="163"/>
    </row>
    <row r="44" spans="1:18" ht="15" x14ac:dyDescent="0.25">
      <c r="A44" s="163"/>
      <c r="B44" s="342"/>
      <c r="C44" s="347"/>
      <c r="D44" s="343"/>
      <c r="E44" s="341"/>
      <c r="F44" s="163"/>
      <c r="G44" s="163"/>
      <c r="H44" s="165"/>
      <c r="I44" s="165"/>
      <c r="J44" s="165"/>
      <c r="K44" s="166"/>
      <c r="L44" s="165"/>
      <c r="M44" s="165"/>
      <c r="N44" s="165"/>
      <c r="O44" s="165"/>
      <c r="P44" s="165"/>
      <c r="Q44" s="163"/>
    </row>
    <row r="45" spans="1:18" ht="15" x14ac:dyDescent="0.25">
      <c r="A45" s="163"/>
      <c r="B45" s="342"/>
      <c r="C45" s="347"/>
      <c r="D45" s="343"/>
      <c r="E45" s="341"/>
      <c r="F45" s="163"/>
      <c r="G45" s="163"/>
      <c r="H45" s="165"/>
      <c r="I45" s="165"/>
      <c r="J45" s="165"/>
      <c r="K45" s="166"/>
      <c r="L45" s="165"/>
      <c r="M45" s="165"/>
      <c r="N45" s="165"/>
      <c r="O45" s="165"/>
      <c r="P45" s="165"/>
      <c r="Q45" s="163"/>
    </row>
    <row r="46" spans="1:18" ht="15" x14ac:dyDescent="0.25">
      <c r="A46" s="163"/>
      <c r="B46" s="342"/>
      <c r="C46" s="347"/>
      <c r="D46" s="343"/>
      <c r="E46" s="341"/>
      <c r="F46" s="163"/>
      <c r="G46" s="163"/>
      <c r="H46" s="165"/>
      <c r="I46" s="165"/>
      <c r="J46" s="165"/>
      <c r="K46" s="166"/>
      <c r="L46" s="165"/>
      <c r="M46" s="165"/>
      <c r="N46" s="165"/>
      <c r="O46" s="165"/>
      <c r="P46" s="165"/>
      <c r="Q46" s="163"/>
    </row>
    <row r="47" spans="1:18" ht="15" x14ac:dyDescent="0.25">
      <c r="A47" s="163"/>
      <c r="B47" s="164"/>
      <c r="C47" s="347"/>
      <c r="D47" s="163"/>
      <c r="E47" s="163"/>
      <c r="F47" s="163"/>
      <c r="G47" s="163"/>
      <c r="H47" s="165"/>
      <c r="I47" s="165"/>
      <c r="J47" s="165"/>
      <c r="K47" s="166"/>
      <c r="L47" s="165"/>
      <c r="M47" s="165"/>
      <c r="N47" s="165"/>
      <c r="O47" s="165"/>
      <c r="P47" s="165"/>
      <c r="Q47" s="163"/>
      <c r="R47" s="171"/>
    </row>
    <row r="48" spans="1:18" s="150" customFormat="1" ht="15" x14ac:dyDescent="0.25">
      <c r="A48" s="147"/>
      <c r="B48" s="357"/>
      <c r="C48" s="348"/>
      <c r="D48" s="356"/>
      <c r="E48" s="345"/>
      <c r="F48" s="147"/>
      <c r="G48" s="147"/>
      <c r="H48" s="148"/>
      <c r="I48" s="148"/>
      <c r="J48" s="148"/>
      <c r="K48" s="149"/>
      <c r="L48" s="148"/>
      <c r="M48" s="148"/>
      <c r="N48" s="148"/>
      <c r="O48" s="148"/>
      <c r="P48" s="148"/>
      <c r="Q48" s="147"/>
      <c r="R48" s="151"/>
    </row>
    <row r="49" spans="1:18" s="150" customFormat="1" ht="15" x14ac:dyDescent="0.25">
      <c r="A49" s="147"/>
      <c r="B49" s="355"/>
      <c r="C49" s="348"/>
      <c r="D49" s="356"/>
      <c r="E49" s="345"/>
      <c r="F49" s="147"/>
      <c r="G49" s="147"/>
      <c r="H49" s="148"/>
      <c r="I49" s="148"/>
      <c r="J49" s="148"/>
      <c r="K49" s="149"/>
      <c r="L49" s="148"/>
      <c r="M49" s="148"/>
      <c r="N49" s="148"/>
      <c r="O49" s="148"/>
      <c r="P49" s="148"/>
      <c r="Q49" s="147"/>
      <c r="R49" s="151"/>
    </row>
    <row r="50" spans="1:18" s="150" customFormat="1" ht="15" x14ac:dyDescent="0.25">
      <c r="A50" s="147"/>
      <c r="B50" s="355"/>
      <c r="C50" s="348"/>
      <c r="D50" s="356"/>
      <c r="E50" s="345"/>
      <c r="F50" s="147"/>
      <c r="G50" s="147"/>
      <c r="H50" s="148"/>
      <c r="I50" s="148"/>
      <c r="J50" s="148"/>
      <c r="K50" s="149"/>
      <c r="L50" s="148"/>
      <c r="M50" s="148"/>
      <c r="N50" s="148"/>
      <c r="O50" s="148"/>
      <c r="P50" s="148"/>
      <c r="Q50" s="147"/>
      <c r="R50" s="151"/>
    </row>
    <row r="51" spans="1:18" s="150" customFormat="1" ht="15" x14ac:dyDescent="0.25">
      <c r="A51" s="147"/>
      <c r="B51" s="355"/>
      <c r="C51" s="348"/>
      <c r="D51" s="356"/>
      <c r="E51" s="345"/>
      <c r="F51" s="147"/>
      <c r="G51" s="147"/>
      <c r="H51" s="148"/>
      <c r="I51" s="148"/>
      <c r="J51" s="148"/>
      <c r="K51" s="149"/>
      <c r="L51" s="148"/>
      <c r="M51" s="148"/>
      <c r="N51" s="148"/>
      <c r="O51" s="148"/>
      <c r="P51" s="148"/>
      <c r="Q51" s="147"/>
      <c r="R51" s="151"/>
    </row>
    <row r="52" spans="1:18" s="150" customFormat="1" ht="15" x14ac:dyDescent="0.25">
      <c r="A52" s="147"/>
      <c r="B52" s="355"/>
      <c r="C52" s="348"/>
      <c r="D52" s="356"/>
      <c r="E52" s="345"/>
      <c r="F52" s="147"/>
      <c r="G52" s="147"/>
      <c r="H52" s="148"/>
      <c r="I52" s="148"/>
      <c r="J52" s="148"/>
      <c r="K52" s="149"/>
      <c r="L52" s="148"/>
      <c r="M52" s="148"/>
      <c r="N52" s="148"/>
      <c r="O52" s="148"/>
      <c r="P52" s="148"/>
      <c r="Q52" s="147"/>
      <c r="R52" s="151"/>
    </row>
    <row r="53" spans="1:18" s="150" customFormat="1" ht="15" x14ac:dyDescent="0.25">
      <c r="A53" s="147"/>
      <c r="B53" s="355"/>
      <c r="C53" s="348"/>
      <c r="D53" s="356"/>
      <c r="E53" s="345"/>
      <c r="F53" s="147"/>
      <c r="G53" s="147"/>
      <c r="H53" s="148"/>
      <c r="I53" s="148"/>
      <c r="J53" s="148"/>
      <c r="K53" s="149"/>
      <c r="L53" s="148"/>
      <c r="M53" s="148"/>
      <c r="N53" s="148"/>
      <c r="O53" s="148"/>
      <c r="P53" s="148"/>
      <c r="Q53" s="147"/>
      <c r="R53" s="151"/>
    </row>
    <row r="54" spans="1:18" s="150" customFormat="1" ht="15" x14ac:dyDescent="0.25">
      <c r="A54" s="147"/>
      <c r="B54" s="355"/>
      <c r="C54" s="348"/>
      <c r="D54" s="356"/>
      <c r="E54" s="345"/>
      <c r="F54" s="147"/>
      <c r="G54" s="147"/>
      <c r="H54" s="148"/>
      <c r="I54" s="148"/>
      <c r="J54" s="148"/>
      <c r="K54" s="149"/>
      <c r="L54" s="148"/>
      <c r="M54" s="148"/>
      <c r="N54" s="148"/>
      <c r="O54" s="148"/>
      <c r="P54" s="148"/>
      <c r="Q54" s="147"/>
      <c r="R54" s="151"/>
    </row>
    <row r="55" spans="1:18" x14ac:dyDescent="0.3">
      <c r="A55" s="163"/>
      <c r="B55" s="342"/>
      <c r="C55" s="347"/>
      <c r="D55" s="343"/>
      <c r="E55" s="341"/>
      <c r="F55" s="163"/>
      <c r="G55" s="163"/>
      <c r="H55" s="165"/>
      <c r="I55" s="165"/>
      <c r="J55" s="165"/>
      <c r="K55" s="166"/>
      <c r="L55" s="165"/>
      <c r="M55" s="165"/>
      <c r="N55" s="165"/>
      <c r="O55" s="165"/>
      <c r="P55" s="165"/>
      <c r="Q55" s="163"/>
      <c r="R55" s="171"/>
    </row>
    <row r="56" spans="1:18" x14ac:dyDescent="0.3">
      <c r="A56" s="163"/>
      <c r="B56" s="342"/>
      <c r="C56" s="347"/>
      <c r="D56" s="343"/>
      <c r="E56" s="341"/>
      <c r="F56" s="163"/>
      <c r="G56" s="163"/>
      <c r="H56" s="165"/>
      <c r="I56" s="165"/>
      <c r="J56" s="165"/>
      <c r="K56" s="166"/>
      <c r="L56" s="165"/>
      <c r="M56" s="165"/>
      <c r="N56" s="165"/>
      <c r="O56" s="165"/>
      <c r="P56" s="165"/>
      <c r="Q56" s="163"/>
      <c r="R56" s="171"/>
    </row>
    <row r="57" spans="1:18" x14ac:dyDescent="0.3">
      <c r="A57" s="163"/>
      <c r="B57" s="191"/>
      <c r="C57" s="347"/>
      <c r="D57" s="163"/>
      <c r="E57" s="163"/>
      <c r="F57" s="163"/>
      <c r="G57" s="163"/>
      <c r="H57" s="165"/>
      <c r="I57" s="165"/>
      <c r="J57" s="165"/>
      <c r="K57" s="166"/>
      <c r="L57" s="165"/>
      <c r="M57" s="165"/>
      <c r="N57" s="165"/>
      <c r="O57" s="165"/>
      <c r="P57" s="165"/>
      <c r="Q57" s="163"/>
    </row>
    <row r="58" spans="1:18" x14ac:dyDescent="0.3">
      <c r="A58" s="163"/>
      <c r="B58" s="191"/>
      <c r="C58" s="347"/>
      <c r="D58" s="163"/>
      <c r="E58" s="163"/>
      <c r="F58" s="163"/>
      <c r="G58" s="163"/>
      <c r="H58" s="165"/>
      <c r="I58" s="165"/>
      <c r="J58" s="165"/>
      <c r="K58" s="166"/>
      <c r="L58" s="165"/>
      <c r="M58" s="165"/>
      <c r="N58" s="165"/>
      <c r="O58" s="165"/>
      <c r="P58" s="165"/>
      <c r="Q58" s="163"/>
    </row>
    <row r="59" spans="1:18" x14ac:dyDescent="0.3">
      <c r="A59" s="163"/>
      <c r="B59" s="342"/>
      <c r="C59" s="347"/>
      <c r="D59" s="341"/>
      <c r="E59" s="341"/>
      <c r="F59" s="163"/>
      <c r="G59" s="163"/>
      <c r="H59" s="165"/>
      <c r="I59" s="165"/>
      <c r="J59" s="165"/>
      <c r="K59" s="166"/>
      <c r="L59" s="165"/>
      <c r="M59" s="165"/>
      <c r="N59" s="165"/>
      <c r="O59" s="165"/>
      <c r="P59" s="165"/>
      <c r="Q59" s="163"/>
    </row>
    <row r="60" spans="1:18" x14ac:dyDescent="0.3">
      <c r="A60" s="163"/>
      <c r="B60" s="342"/>
      <c r="C60" s="347"/>
      <c r="D60" s="341"/>
      <c r="E60" s="341"/>
      <c r="F60" s="163"/>
      <c r="G60" s="163"/>
      <c r="H60" s="165"/>
      <c r="I60" s="165"/>
      <c r="J60" s="165"/>
      <c r="K60" s="166"/>
      <c r="L60" s="165"/>
      <c r="M60" s="165"/>
      <c r="N60" s="165"/>
      <c r="O60" s="165"/>
      <c r="P60" s="165"/>
      <c r="Q60" s="163"/>
    </row>
    <row r="61" spans="1:18" x14ac:dyDescent="0.3">
      <c r="A61" s="163"/>
      <c r="B61" s="342"/>
      <c r="C61" s="347"/>
      <c r="D61" s="341"/>
      <c r="E61" s="341"/>
      <c r="F61" s="163"/>
      <c r="G61" s="163"/>
      <c r="H61" s="165"/>
      <c r="I61" s="165"/>
      <c r="J61" s="165"/>
      <c r="K61" s="166"/>
      <c r="L61" s="165"/>
      <c r="M61" s="165"/>
      <c r="N61" s="165"/>
      <c r="O61" s="165"/>
      <c r="P61" s="165"/>
      <c r="Q61" s="163"/>
    </row>
    <row r="62" spans="1:18" x14ac:dyDescent="0.3">
      <c r="A62" s="163"/>
      <c r="B62" s="342"/>
      <c r="C62" s="347"/>
      <c r="D62" s="343"/>
      <c r="E62" s="341"/>
      <c r="F62" s="163"/>
      <c r="G62" s="163"/>
      <c r="H62" s="165"/>
      <c r="I62" s="165"/>
      <c r="J62" s="165"/>
      <c r="K62" s="166"/>
      <c r="L62" s="165"/>
      <c r="M62" s="165"/>
      <c r="N62" s="165"/>
      <c r="O62" s="165"/>
      <c r="P62" s="165"/>
      <c r="Q62" s="163"/>
    </row>
    <row r="63" spans="1:18" x14ac:dyDescent="0.3">
      <c r="A63" s="163"/>
      <c r="B63" s="342"/>
      <c r="C63" s="347"/>
      <c r="D63" s="343"/>
      <c r="E63" s="341"/>
      <c r="F63" s="163"/>
      <c r="G63" s="163"/>
      <c r="H63" s="165"/>
      <c r="I63" s="165"/>
      <c r="J63" s="165"/>
      <c r="K63" s="166"/>
      <c r="L63" s="165"/>
      <c r="M63" s="165"/>
      <c r="N63" s="165"/>
      <c r="O63" s="165"/>
      <c r="P63" s="165"/>
      <c r="Q63" s="163"/>
    </row>
    <row r="64" spans="1:18" x14ac:dyDescent="0.3">
      <c r="A64" s="163"/>
      <c r="B64" s="164"/>
      <c r="C64" s="347"/>
      <c r="D64" s="168"/>
      <c r="E64" s="163"/>
      <c r="F64" s="163"/>
      <c r="G64" s="163"/>
      <c r="H64" s="165"/>
      <c r="I64" s="165"/>
      <c r="J64" s="165"/>
      <c r="K64" s="166"/>
      <c r="L64" s="165"/>
      <c r="M64" s="165"/>
      <c r="N64" s="165"/>
      <c r="O64" s="165"/>
      <c r="P64" s="165"/>
      <c r="Q64" s="163"/>
    </row>
    <row r="65" spans="1:17" x14ac:dyDescent="0.3">
      <c r="A65" s="163"/>
      <c r="B65" s="354"/>
      <c r="C65" s="347"/>
      <c r="D65" s="341"/>
      <c r="E65" s="341"/>
      <c r="F65" s="163"/>
      <c r="G65" s="163"/>
      <c r="H65" s="165"/>
      <c r="I65" s="165"/>
      <c r="J65" s="165"/>
      <c r="K65" s="166"/>
      <c r="L65" s="165"/>
      <c r="M65" s="165"/>
      <c r="N65" s="165"/>
      <c r="O65" s="165"/>
      <c r="P65" s="165"/>
      <c r="Q65" s="163"/>
    </row>
    <row r="66" spans="1:17" x14ac:dyDescent="0.3">
      <c r="A66" s="163"/>
      <c r="B66" s="354"/>
      <c r="C66" s="347"/>
      <c r="D66" s="341"/>
      <c r="E66" s="341"/>
      <c r="F66" s="163"/>
      <c r="G66" s="163"/>
      <c r="H66" s="165"/>
      <c r="I66" s="165"/>
      <c r="J66" s="165"/>
      <c r="K66" s="166"/>
      <c r="L66" s="165"/>
      <c r="M66" s="165"/>
      <c r="N66" s="165"/>
      <c r="O66" s="165"/>
      <c r="P66" s="165"/>
      <c r="Q66" s="163"/>
    </row>
    <row r="67" spans="1:17" x14ac:dyDescent="0.3">
      <c r="A67" s="163"/>
      <c r="B67" s="191"/>
      <c r="C67" s="347"/>
      <c r="D67" s="163"/>
      <c r="E67" s="163"/>
      <c r="F67" s="163"/>
      <c r="G67" s="163"/>
      <c r="H67" s="165"/>
      <c r="I67" s="165"/>
      <c r="J67" s="165"/>
      <c r="K67" s="166"/>
      <c r="L67" s="165"/>
      <c r="M67" s="165"/>
      <c r="N67" s="165"/>
      <c r="O67" s="165"/>
      <c r="P67" s="165"/>
      <c r="Q67" s="163"/>
    </row>
    <row r="68" spans="1:17" x14ac:dyDescent="0.3">
      <c r="A68" s="163"/>
      <c r="B68" s="191"/>
      <c r="C68" s="347"/>
      <c r="D68" s="163"/>
      <c r="E68" s="163"/>
      <c r="F68" s="163"/>
      <c r="G68" s="163"/>
      <c r="H68" s="165"/>
      <c r="I68" s="165"/>
      <c r="J68" s="165"/>
      <c r="K68" s="166"/>
      <c r="L68" s="165"/>
      <c r="M68" s="165"/>
      <c r="N68" s="165"/>
      <c r="O68" s="165"/>
      <c r="P68" s="165"/>
      <c r="Q68" s="163"/>
    </row>
    <row r="69" spans="1:17" x14ac:dyDescent="0.3">
      <c r="A69" s="163"/>
      <c r="B69" s="354"/>
      <c r="C69" s="347"/>
      <c r="D69" s="343"/>
      <c r="E69" s="341"/>
      <c r="F69" s="163"/>
      <c r="G69" s="163"/>
      <c r="H69" s="165"/>
      <c r="I69" s="165"/>
      <c r="J69" s="165"/>
      <c r="K69" s="166"/>
      <c r="L69" s="165"/>
      <c r="M69" s="165"/>
      <c r="N69" s="165"/>
      <c r="O69" s="165"/>
      <c r="P69" s="165"/>
      <c r="Q69" s="163"/>
    </row>
    <row r="70" spans="1:17" x14ac:dyDescent="0.3">
      <c r="A70" s="163"/>
      <c r="B70" s="354"/>
      <c r="C70" s="347"/>
      <c r="D70" s="343"/>
      <c r="E70" s="341"/>
      <c r="F70" s="163"/>
      <c r="G70" s="163"/>
      <c r="H70" s="165"/>
      <c r="I70" s="165"/>
      <c r="J70" s="165"/>
      <c r="K70" s="166"/>
      <c r="L70" s="165"/>
      <c r="M70" s="165"/>
      <c r="N70" s="165"/>
      <c r="O70" s="165"/>
      <c r="P70" s="165"/>
      <c r="Q70" s="163"/>
    </row>
    <row r="71" spans="1:17" x14ac:dyDescent="0.3">
      <c r="A71" s="163"/>
      <c r="B71" s="354"/>
      <c r="C71" s="347"/>
      <c r="D71" s="343"/>
      <c r="E71" s="341"/>
      <c r="F71" s="163"/>
      <c r="G71" s="163"/>
      <c r="H71" s="165"/>
      <c r="I71" s="165"/>
      <c r="J71" s="165"/>
      <c r="K71" s="166"/>
      <c r="L71" s="165"/>
      <c r="M71" s="165"/>
      <c r="N71" s="165"/>
      <c r="O71" s="165"/>
      <c r="P71" s="165"/>
      <c r="Q71" s="163"/>
    </row>
    <row r="72" spans="1:17" x14ac:dyDescent="0.3">
      <c r="A72" s="163"/>
      <c r="B72" s="354"/>
      <c r="C72" s="347"/>
      <c r="D72" s="343"/>
      <c r="E72" s="341"/>
      <c r="F72" s="163"/>
      <c r="G72" s="163"/>
      <c r="H72" s="165"/>
      <c r="I72" s="165"/>
      <c r="J72" s="165"/>
      <c r="K72" s="166"/>
      <c r="L72" s="165"/>
      <c r="M72" s="165"/>
      <c r="N72" s="165"/>
      <c r="O72" s="165"/>
      <c r="P72" s="165"/>
      <c r="Q72" s="163"/>
    </row>
    <row r="73" spans="1:17" x14ac:dyDescent="0.3">
      <c r="A73" s="163"/>
      <c r="B73" s="354"/>
      <c r="C73" s="347"/>
      <c r="D73" s="343"/>
      <c r="E73" s="341"/>
      <c r="F73" s="163"/>
      <c r="G73" s="163"/>
      <c r="H73" s="165"/>
      <c r="I73" s="165"/>
      <c r="J73" s="165"/>
      <c r="K73" s="166"/>
      <c r="L73" s="165"/>
      <c r="M73" s="165"/>
      <c r="N73" s="165"/>
      <c r="O73" s="165"/>
      <c r="P73" s="165"/>
      <c r="Q73" s="163"/>
    </row>
    <row r="74" spans="1:17" x14ac:dyDescent="0.3">
      <c r="A74" s="163"/>
      <c r="B74" s="354"/>
      <c r="C74" s="347"/>
      <c r="D74" s="343"/>
      <c r="E74" s="341"/>
      <c r="F74" s="163"/>
      <c r="G74" s="163"/>
      <c r="H74" s="165"/>
      <c r="I74" s="165"/>
      <c r="J74" s="165"/>
      <c r="K74" s="166"/>
      <c r="L74" s="165"/>
      <c r="M74" s="165"/>
      <c r="N74" s="165"/>
      <c r="O74" s="165"/>
      <c r="P74" s="165"/>
      <c r="Q74" s="163"/>
    </row>
    <row r="75" spans="1:17" x14ac:dyDescent="0.3">
      <c r="A75" s="163"/>
      <c r="B75" s="354"/>
      <c r="C75" s="347"/>
      <c r="D75" s="341"/>
      <c r="E75" s="163"/>
      <c r="F75" s="163"/>
      <c r="G75" s="163"/>
      <c r="H75" s="165"/>
      <c r="I75" s="165"/>
      <c r="J75" s="165"/>
      <c r="K75" s="166"/>
      <c r="L75" s="165"/>
      <c r="M75" s="165"/>
      <c r="N75" s="165"/>
      <c r="O75" s="165"/>
      <c r="P75" s="165"/>
      <c r="Q75" s="163"/>
    </row>
    <row r="76" spans="1:17" x14ac:dyDescent="0.3">
      <c r="A76" s="163"/>
      <c r="B76" s="354"/>
      <c r="C76" s="347"/>
      <c r="D76" s="341"/>
      <c r="E76" s="163"/>
      <c r="F76" s="163"/>
      <c r="G76" s="163"/>
      <c r="H76" s="165"/>
      <c r="I76" s="165"/>
      <c r="J76" s="165"/>
      <c r="K76" s="166"/>
      <c r="L76" s="165"/>
      <c r="M76" s="165"/>
      <c r="N76" s="165"/>
      <c r="O76" s="165"/>
      <c r="P76" s="165"/>
      <c r="Q76" s="163"/>
    </row>
    <row r="77" spans="1:17" x14ac:dyDescent="0.3">
      <c r="A77" s="163"/>
      <c r="B77" s="191"/>
      <c r="C77" s="347"/>
      <c r="D77" s="163"/>
      <c r="E77" s="163"/>
      <c r="F77" s="163"/>
      <c r="G77" s="163"/>
      <c r="H77" s="165"/>
      <c r="I77" s="165"/>
      <c r="J77" s="165"/>
      <c r="K77" s="166"/>
      <c r="L77" s="165"/>
      <c r="M77" s="165"/>
      <c r="N77" s="165"/>
      <c r="O77" s="165"/>
      <c r="P77" s="165"/>
      <c r="Q77" s="163"/>
    </row>
    <row r="78" spans="1:17" x14ac:dyDescent="0.3">
      <c r="A78" s="163"/>
      <c r="B78" s="191"/>
      <c r="C78" s="347"/>
      <c r="D78" s="163"/>
      <c r="E78" s="163"/>
      <c r="F78" s="163"/>
      <c r="G78" s="163"/>
      <c r="H78" s="165"/>
      <c r="I78" s="165"/>
      <c r="J78" s="165"/>
      <c r="K78" s="166"/>
      <c r="L78" s="165"/>
      <c r="M78" s="165"/>
      <c r="N78" s="165"/>
      <c r="O78" s="165"/>
      <c r="P78" s="165"/>
      <c r="Q78" s="163"/>
    </row>
    <row r="79" spans="1:17" x14ac:dyDescent="0.3">
      <c r="A79" s="163"/>
      <c r="B79" s="354"/>
      <c r="C79" s="347"/>
      <c r="D79" s="341"/>
      <c r="E79" s="341"/>
      <c r="F79" s="163"/>
      <c r="G79" s="163"/>
      <c r="H79" s="165"/>
      <c r="I79" s="165"/>
      <c r="J79" s="165"/>
      <c r="K79" s="166"/>
      <c r="L79" s="165"/>
      <c r="M79" s="165"/>
      <c r="N79" s="165"/>
      <c r="O79" s="165"/>
      <c r="P79" s="165"/>
      <c r="Q79" s="163"/>
    </row>
    <row r="80" spans="1:17" x14ac:dyDescent="0.3">
      <c r="A80" s="163"/>
      <c r="B80" s="354"/>
      <c r="C80" s="347"/>
      <c r="D80" s="341"/>
      <c r="E80" s="341"/>
      <c r="F80" s="163"/>
      <c r="G80" s="163"/>
      <c r="H80" s="165"/>
      <c r="I80" s="165"/>
      <c r="J80" s="165"/>
      <c r="K80" s="166"/>
      <c r="L80" s="165"/>
      <c r="M80" s="165"/>
      <c r="N80" s="165"/>
      <c r="O80" s="165"/>
      <c r="P80" s="165"/>
      <c r="Q80" s="163"/>
    </row>
    <row r="81" spans="1:17" x14ac:dyDescent="0.3">
      <c r="A81" s="163"/>
      <c r="B81" s="354"/>
      <c r="C81" s="347"/>
      <c r="D81" s="341"/>
      <c r="E81" s="341"/>
      <c r="F81" s="163"/>
      <c r="G81" s="163"/>
      <c r="H81" s="165"/>
      <c r="I81" s="165"/>
      <c r="J81" s="165"/>
      <c r="K81" s="166"/>
      <c r="L81" s="165"/>
      <c r="M81" s="165"/>
      <c r="N81" s="165"/>
      <c r="O81" s="165"/>
      <c r="P81" s="165"/>
      <c r="Q81" s="163"/>
    </row>
    <row r="82" spans="1:17" x14ac:dyDescent="0.3">
      <c r="A82" s="163"/>
      <c r="B82" s="354"/>
      <c r="C82" s="347"/>
      <c r="D82" s="341"/>
      <c r="E82" s="341"/>
      <c r="F82" s="163"/>
      <c r="G82" s="163"/>
      <c r="H82" s="165"/>
      <c r="I82" s="165"/>
      <c r="J82" s="165"/>
      <c r="K82" s="166"/>
      <c r="L82" s="165"/>
      <c r="M82" s="165"/>
      <c r="N82" s="165"/>
      <c r="O82" s="165"/>
      <c r="P82" s="165"/>
      <c r="Q82" s="163"/>
    </row>
    <row r="83" spans="1:17" x14ac:dyDescent="0.3">
      <c r="A83" s="163"/>
      <c r="B83" s="354"/>
      <c r="C83" s="347"/>
      <c r="D83" s="341"/>
      <c r="E83" s="341"/>
      <c r="F83" s="163"/>
      <c r="G83" s="163"/>
      <c r="H83" s="165"/>
      <c r="I83" s="165"/>
      <c r="J83" s="165"/>
      <c r="K83" s="166"/>
      <c r="L83" s="165"/>
      <c r="M83" s="165"/>
      <c r="N83" s="165"/>
      <c r="O83" s="165"/>
      <c r="P83" s="165"/>
      <c r="Q83" s="163"/>
    </row>
    <row r="84" spans="1:17" x14ac:dyDescent="0.3">
      <c r="A84" s="163"/>
      <c r="B84" s="354"/>
      <c r="C84" s="347"/>
      <c r="D84" s="341"/>
      <c r="E84" s="341"/>
      <c r="F84" s="163"/>
      <c r="G84" s="163"/>
      <c r="H84" s="165"/>
      <c r="I84" s="165"/>
      <c r="J84" s="165"/>
      <c r="K84" s="166"/>
      <c r="L84" s="165"/>
      <c r="M84" s="165"/>
      <c r="N84" s="165"/>
      <c r="O84" s="165"/>
      <c r="P84" s="165"/>
      <c r="Q84" s="163"/>
    </row>
    <row r="85" spans="1:17" x14ac:dyDescent="0.3">
      <c r="A85" s="163"/>
      <c r="B85" s="354"/>
      <c r="C85" s="347"/>
      <c r="D85" s="341"/>
      <c r="E85" s="341"/>
      <c r="F85" s="163"/>
      <c r="G85" s="163"/>
      <c r="H85" s="165"/>
      <c r="I85" s="165"/>
      <c r="J85" s="334"/>
      <c r="K85" s="166"/>
      <c r="L85" s="165"/>
      <c r="M85" s="165"/>
      <c r="N85" s="165"/>
      <c r="O85" s="165"/>
      <c r="P85" s="165"/>
      <c r="Q85" s="163"/>
    </row>
    <row r="86" spans="1:17" x14ac:dyDescent="0.3">
      <c r="A86" s="163"/>
      <c r="B86" s="354"/>
      <c r="C86" s="347"/>
      <c r="D86" s="341"/>
      <c r="E86" s="341"/>
      <c r="F86" s="163"/>
      <c r="G86" s="163"/>
      <c r="H86" s="165"/>
      <c r="I86" s="165"/>
      <c r="J86" s="335"/>
      <c r="K86" s="166"/>
      <c r="L86" s="165"/>
      <c r="M86" s="165"/>
      <c r="N86" s="165"/>
      <c r="O86" s="165"/>
      <c r="P86" s="165"/>
      <c r="Q86" s="163"/>
    </row>
    <row r="87" spans="1:17" x14ac:dyDescent="0.3">
      <c r="A87" s="163"/>
      <c r="B87" s="354"/>
      <c r="C87" s="347"/>
      <c r="D87" s="341"/>
      <c r="E87" s="341"/>
      <c r="F87" s="163"/>
      <c r="G87" s="163"/>
      <c r="H87" s="165"/>
      <c r="I87" s="165"/>
      <c r="J87" s="336"/>
      <c r="K87" s="166"/>
      <c r="L87" s="165"/>
      <c r="M87" s="165"/>
      <c r="N87" s="165"/>
      <c r="O87" s="165"/>
      <c r="P87" s="165"/>
      <c r="Q87" s="163"/>
    </row>
    <row r="88" spans="1:17" s="150" customFormat="1" x14ac:dyDescent="0.3">
      <c r="A88" s="147"/>
      <c r="B88" s="199"/>
      <c r="C88" s="348"/>
      <c r="D88" s="147"/>
      <c r="E88" s="147"/>
      <c r="F88" s="147"/>
      <c r="G88" s="147"/>
      <c r="H88" s="148"/>
      <c r="I88" s="148"/>
      <c r="J88" s="148"/>
      <c r="K88" s="149"/>
      <c r="L88" s="148"/>
      <c r="M88" s="148"/>
      <c r="N88" s="148"/>
      <c r="O88" s="148"/>
      <c r="P88" s="148"/>
      <c r="Q88" s="147"/>
    </row>
    <row r="89" spans="1:17" x14ac:dyDescent="0.3">
      <c r="A89" s="163"/>
      <c r="B89" s="354"/>
      <c r="C89" s="347"/>
      <c r="D89" s="343"/>
      <c r="E89" s="343"/>
      <c r="F89" s="163"/>
      <c r="G89" s="163"/>
      <c r="H89" s="165"/>
      <c r="I89" s="165"/>
      <c r="J89" s="334"/>
      <c r="K89" s="166"/>
      <c r="L89" s="165"/>
      <c r="M89" s="165"/>
      <c r="N89" s="165"/>
      <c r="O89" s="165"/>
      <c r="P89" s="165"/>
      <c r="Q89" s="163"/>
    </row>
    <row r="90" spans="1:17" x14ac:dyDescent="0.3">
      <c r="A90" s="163"/>
      <c r="B90" s="354"/>
      <c r="C90" s="347"/>
      <c r="D90" s="343"/>
      <c r="E90" s="343"/>
      <c r="F90" s="163"/>
      <c r="G90" s="163"/>
      <c r="H90" s="165"/>
      <c r="I90" s="165"/>
      <c r="J90" s="335"/>
      <c r="K90" s="166"/>
      <c r="L90" s="165"/>
      <c r="M90" s="165"/>
      <c r="N90" s="165"/>
      <c r="O90" s="165"/>
      <c r="P90" s="165"/>
      <c r="Q90" s="163"/>
    </row>
    <row r="91" spans="1:17" x14ac:dyDescent="0.3">
      <c r="A91" s="163"/>
      <c r="B91" s="354"/>
      <c r="C91" s="347"/>
      <c r="D91" s="343"/>
      <c r="E91" s="343"/>
      <c r="F91" s="163"/>
      <c r="G91" s="163"/>
      <c r="H91" s="165"/>
      <c r="I91" s="165"/>
      <c r="J91" s="335"/>
      <c r="K91" s="166"/>
      <c r="L91" s="165"/>
      <c r="M91" s="165"/>
      <c r="N91" s="165"/>
      <c r="O91" s="165"/>
      <c r="P91" s="165"/>
      <c r="Q91" s="163"/>
    </row>
    <row r="92" spans="1:17" x14ac:dyDescent="0.3">
      <c r="A92" s="163"/>
      <c r="B92" s="354"/>
      <c r="C92" s="347"/>
      <c r="D92" s="343"/>
      <c r="E92" s="343"/>
      <c r="F92" s="163"/>
      <c r="G92" s="163"/>
      <c r="H92" s="165"/>
      <c r="I92" s="165"/>
      <c r="J92" s="336"/>
      <c r="K92" s="166"/>
      <c r="L92" s="165"/>
      <c r="M92" s="165"/>
      <c r="N92" s="165"/>
      <c r="O92" s="165"/>
      <c r="P92" s="165"/>
      <c r="Q92" s="163"/>
    </row>
    <row r="93" spans="1:17" x14ac:dyDescent="0.3">
      <c r="A93" s="163"/>
      <c r="B93" s="191"/>
      <c r="C93" s="347"/>
      <c r="D93" s="163"/>
      <c r="E93" s="163"/>
      <c r="F93" s="163"/>
      <c r="G93" s="163"/>
      <c r="H93" s="165"/>
      <c r="I93" s="165"/>
      <c r="J93" s="165"/>
      <c r="K93" s="166"/>
      <c r="L93" s="165"/>
      <c r="M93" s="165"/>
      <c r="N93" s="165"/>
      <c r="O93" s="165"/>
      <c r="P93" s="165"/>
      <c r="Q93" s="163"/>
    </row>
    <row r="94" spans="1:17" x14ac:dyDescent="0.3">
      <c r="A94" s="163"/>
      <c r="B94" s="354"/>
      <c r="C94" s="347"/>
      <c r="D94" s="341"/>
      <c r="E94" s="341"/>
      <c r="F94" s="163"/>
      <c r="G94" s="163"/>
      <c r="H94" s="165"/>
      <c r="I94" s="165"/>
      <c r="J94" s="165"/>
      <c r="K94" s="166"/>
      <c r="L94" s="165"/>
      <c r="M94" s="165"/>
      <c r="N94" s="165"/>
      <c r="O94" s="165"/>
      <c r="P94" s="165"/>
      <c r="Q94" s="163"/>
    </row>
    <row r="95" spans="1:17" x14ac:dyDescent="0.3">
      <c r="A95" s="163"/>
      <c r="B95" s="354"/>
      <c r="C95" s="347"/>
      <c r="D95" s="341"/>
      <c r="E95" s="341"/>
      <c r="F95" s="163"/>
      <c r="G95" s="163"/>
      <c r="H95" s="165"/>
      <c r="I95" s="165"/>
      <c r="J95" s="165"/>
      <c r="K95" s="166"/>
      <c r="L95" s="165"/>
      <c r="M95" s="165"/>
      <c r="N95" s="165"/>
      <c r="O95" s="165"/>
      <c r="P95" s="165"/>
      <c r="Q95" s="163"/>
    </row>
    <row r="96" spans="1:17" x14ac:dyDescent="0.3">
      <c r="A96" s="163"/>
      <c r="B96" s="354"/>
      <c r="C96" s="347"/>
      <c r="D96" s="341"/>
      <c r="E96" s="341"/>
      <c r="F96" s="163"/>
      <c r="G96" s="163"/>
      <c r="H96" s="165"/>
      <c r="I96" s="165"/>
      <c r="J96" s="165"/>
      <c r="K96" s="166"/>
      <c r="L96" s="165"/>
      <c r="M96" s="165"/>
      <c r="N96" s="165"/>
      <c r="O96" s="165"/>
      <c r="P96" s="165"/>
      <c r="Q96" s="163"/>
    </row>
    <row r="97" spans="1:17" x14ac:dyDescent="0.3">
      <c r="A97" s="163"/>
      <c r="B97" s="354"/>
      <c r="C97" s="347"/>
      <c r="D97" s="341"/>
      <c r="E97" s="341"/>
      <c r="F97" s="163"/>
      <c r="G97" s="163"/>
      <c r="H97" s="165"/>
      <c r="I97" s="165"/>
      <c r="J97" s="165"/>
      <c r="K97" s="166"/>
      <c r="L97" s="165"/>
      <c r="M97" s="165"/>
      <c r="N97" s="165"/>
      <c r="O97" s="165"/>
      <c r="P97" s="165"/>
      <c r="Q97" s="163"/>
    </row>
    <row r="98" spans="1:17" x14ac:dyDescent="0.3">
      <c r="A98" s="163"/>
      <c r="B98" s="191"/>
      <c r="C98" s="347"/>
      <c r="D98" s="163"/>
      <c r="E98" s="163"/>
      <c r="F98" s="163"/>
      <c r="G98" s="163"/>
      <c r="H98" s="165"/>
      <c r="I98" s="165"/>
      <c r="J98" s="165"/>
      <c r="K98" s="166"/>
      <c r="L98" s="165"/>
      <c r="M98" s="165"/>
      <c r="N98" s="165"/>
      <c r="O98" s="165"/>
      <c r="P98" s="165"/>
      <c r="Q98" s="163"/>
    </row>
    <row r="99" spans="1:17" x14ac:dyDescent="0.3">
      <c r="A99" s="163"/>
      <c r="B99" s="191"/>
      <c r="C99" s="347"/>
      <c r="D99" s="163"/>
      <c r="E99" s="163"/>
      <c r="F99" s="163"/>
      <c r="G99" s="163"/>
      <c r="H99" s="165"/>
      <c r="I99" s="165"/>
      <c r="J99" s="165"/>
      <c r="K99" s="166"/>
      <c r="L99" s="165"/>
      <c r="M99" s="165"/>
      <c r="N99" s="165"/>
      <c r="O99" s="165"/>
      <c r="P99" s="165"/>
      <c r="Q99" s="163"/>
    </row>
    <row r="100" spans="1:17" x14ac:dyDescent="0.3">
      <c r="A100" s="163"/>
      <c r="B100" s="191"/>
      <c r="C100" s="347"/>
      <c r="D100" s="163"/>
      <c r="E100" s="163"/>
      <c r="F100" s="163"/>
      <c r="G100" s="163"/>
      <c r="H100" s="165"/>
      <c r="I100" s="165"/>
      <c r="J100" s="165"/>
      <c r="K100" s="166"/>
      <c r="L100" s="165"/>
      <c r="M100" s="165"/>
      <c r="N100" s="165"/>
      <c r="O100" s="165"/>
      <c r="P100" s="165"/>
      <c r="Q100" s="163"/>
    </row>
    <row r="101" spans="1:17" x14ac:dyDescent="0.3">
      <c r="A101" s="163"/>
      <c r="B101" s="191"/>
      <c r="C101" s="347"/>
      <c r="D101" s="163"/>
      <c r="E101" s="163"/>
      <c r="F101" s="163"/>
      <c r="G101" s="163"/>
      <c r="H101" s="165"/>
      <c r="I101" s="165"/>
      <c r="J101" s="165"/>
      <c r="K101" s="166"/>
      <c r="L101" s="165"/>
      <c r="M101" s="165"/>
      <c r="N101" s="165"/>
      <c r="O101" s="165"/>
      <c r="P101" s="165"/>
      <c r="Q101" s="163"/>
    </row>
    <row r="102" spans="1:17" x14ac:dyDescent="0.3">
      <c r="A102" s="163"/>
      <c r="B102" s="342"/>
      <c r="C102" s="347"/>
      <c r="D102" s="341"/>
      <c r="E102" s="341"/>
      <c r="F102" s="163"/>
      <c r="G102" s="163"/>
      <c r="H102" s="165"/>
      <c r="I102" s="165"/>
      <c r="J102" s="165"/>
      <c r="K102" s="166"/>
      <c r="L102" s="165"/>
      <c r="M102" s="165"/>
      <c r="N102" s="165"/>
      <c r="O102" s="165"/>
      <c r="P102" s="165"/>
      <c r="Q102" s="163"/>
    </row>
    <row r="103" spans="1:17" x14ac:dyDescent="0.3">
      <c r="A103" s="163"/>
      <c r="B103" s="342"/>
      <c r="C103" s="347"/>
      <c r="D103" s="341"/>
      <c r="E103" s="341"/>
      <c r="F103" s="163"/>
      <c r="G103" s="163"/>
      <c r="H103" s="165"/>
      <c r="I103" s="165"/>
      <c r="J103" s="165"/>
      <c r="K103" s="166"/>
      <c r="L103" s="165"/>
      <c r="M103" s="165"/>
      <c r="N103" s="165"/>
      <c r="O103" s="165"/>
      <c r="P103" s="165"/>
      <c r="Q103" s="163"/>
    </row>
    <row r="104" spans="1:17" x14ac:dyDescent="0.3">
      <c r="A104" s="163"/>
      <c r="B104" s="342"/>
      <c r="C104" s="347"/>
      <c r="D104" s="341"/>
      <c r="E104" s="341"/>
      <c r="F104" s="163"/>
      <c r="G104" s="163"/>
      <c r="H104" s="165"/>
      <c r="I104" s="165"/>
      <c r="J104" s="165"/>
      <c r="K104" s="166"/>
      <c r="L104" s="165"/>
      <c r="M104" s="165"/>
      <c r="N104" s="165"/>
      <c r="O104" s="165"/>
      <c r="P104" s="165"/>
      <c r="Q104" s="163"/>
    </row>
    <row r="105" spans="1:17" x14ac:dyDescent="0.3">
      <c r="A105" s="163"/>
      <c r="B105" s="342"/>
      <c r="C105" s="347"/>
      <c r="D105" s="341"/>
      <c r="E105" s="341"/>
      <c r="F105" s="163"/>
      <c r="G105" s="163"/>
      <c r="H105" s="165"/>
      <c r="I105" s="165"/>
      <c r="J105" s="165"/>
      <c r="K105" s="166"/>
      <c r="L105" s="165"/>
      <c r="M105" s="165"/>
      <c r="N105" s="165"/>
      <c r="O105" s="165"/>
      <c r="P105" s="165"/>
      <c r="Q105" s="163"/>
    </row>
    <row r="106" spans="1:17" x14ac:dyDescent="0.3">
      <c r="A106" s="163"/>
      <c r="B106" s="342"/>
      <c r="C106" s="347"/>
      <c r="D106" s="341"/>
      <c r="E106" s="341"/>
      <c r="F106" s="163"/>
      <c r="G106" s="163"/>
      <c r="H106" s="165"/>
      <c r="I106" s="165"/>
      <c r="J106" s="165"/>
      <c r="K106" s="166"/>
      <c r="L106" s="165"/>
      <c r="M106" s="165"/>
      <c r="N106" s="165"/>
      <c r="O106" s="165"/>
      <c r="P106" s="165"/>
      <c r="Q106" s="163"/>
    </row>
    <row r="107" spans="1:17" x14ac:dyDescent="0.3">
      <c r="A107" s="163"/>
      <c r="B107" s="342"/>
      <c r="C107" s="347"/>
      <c r="D107" s="341"/>
      <c r="E107" s="341"/>
      <c r="F107" s="163"/>
      <c r="G107" s="163"/>
      <c r="H107" s="165"/>
      <c r="I107" s="165"/>
      <c r="J107" s="165"/>
      <c r="K107" s="166"/>
      <c r="L107" s="165"/>
      <c r="M107" s="165"/>
      <c r="N107" s="165"/>
      <c r="O107" s="165"/>
      <c r="P107" s="165"/>
      <c r="Q107" s="163"/>
    </row>
    <row r="108" spans="1:17" x14ac:dyDescent="0.3">
      <c r="A108" s="163"/>
      <c r="B108" s="342"/>
      <c r="C108" s="347"/>
      <c r="D108" s="341"/>
      <c r="E108" s="341"/>
      <c r="F108" s="163"/>
      <c r="G108" s="163"/>
      <c r="H108" s="165"/>
      <c r="I108" s="165"/>
      <c r="J108" s="165"/>
      <c r="K108" s="166"/>
      <c r="L108" s="165"/>
      <c r="M108" s="165"/>
      <c r="N108" s="165"/>
      <c r="O108" s="165"/>
      <c r="P108" s="165"/>
      <c r="Q108" s="163"/>
    </row>
    <row r="109" spans="1:17" x14ac:dyDescent="0.3">
      <c r="A109" s="163"/>
      <c r="B109" s="164"/>
      <c r="C109" s="347"/>
      <c r="D109" s="163"/>
      <c r="E109" s="163"/>
      <c r="F109" s="163"/>
      <c r="G109" s="163"/>
      <c r="H109" s="165"/>
      <c r="I109" s="165"/>
      <c r="J109" s="165"/>
      <c r="K109" s="166"/>
      <c r="L109" s="165"/>
      <c r="M109" s="165"/>
      <c r="N109" s="165"/>
      <c r="O109" s="165"/>
      <c r="P109" s="165"/>
      <c r="Q109" s="163"/>
    </row>
    <row r="110" spans="1:17" x14ac:dyDescent="0.3">
      <c r="A110" s="163"/>
      <c r="B110" s="342"/>
      <c r="C110" s="347"/>
      <c r="D110" s="341"/>
      <c r="E110" s="341"/>
      <c r="F110" s="163"/>
      <c r="G110" s="163"/>
      <c r="H110" s="165"/>
      <c r="I110" s="165"/>
      <c r="J110" s="165"/>
      <c r="K110" s="166"/>
      <c r="L110" s="165"/>
      <c r="M110" s="165"/>
      <c r="N110" s="165"/>
      <c r="O110" s="165"/>
      <c r="P110" s="165"/>
      <c r="Q110" s="163"/>
    </row>
    <row r="111" spans="1:17" x14ac:dyDescent="0.3">
      <c r="A111" s="163"/>
      <c r="B111" s="342"/>
      <c r="C111" s="347"/>
      <c r="D111" s="341"/>
      <c r="E111" s="341"/>
      <c r="F111" s="163"/>
      <c r="G111" s="163"/>
      <c r="H111" s="165"/>
      <c r="I111" s="165"/>
      <c r="J111" s="165"/>
      <c r="K111" s="166"/>
      <c r="L111" s="165"/>
      <c r="M111" s="165"/>
      <c r="N111" s="165"/>
      <c r="O111" s="165"/>
      <c r="P111" s="165"/>
      <c r="Q111" s="163"/>
    </row>
    <row r="112" spans="1:17" x14ac:dyDescent="0.3">
      <c r="A112" s="163"/>
      <c r="B112" s="342"/>
      <c r="C112" s="347"/>
      <c r="D112" s="341"/>
      <c r="E112" s="341"/>
      <c r="F112" s="163"/>
      <c r="G112" s="163"/>
      <c r="H112" s="165"/>
      <c r="I112" s="165"/>
      <c r="J112" s="165"/>
      <c r="K112" s="166"/>
      <c r="L112" s="165"/>
      <c r="M112" s="165"/>
      <c r="N112" s="165"/>
      <c r="O112" s="165"/>
      <c r="P112" s="165"/>
      <c r="Q112" s="163"/>
    </row>
    <row r="113" spans="1:18" x14ac:dyDescent="0.3">
      <c r="A113" s="163"/>
      <c r="B113" s="342"/>
      <c r="C113" s="347"/>
      <c r="D113" s="341"/>
      <c r="E113" s="341"/>
      <c r="F113" s="163"/>
      <c r="G113" s="163"/>
      <c r="H113" s="165"/>
      <c r="I113" s="165"/>
      <c r="J113" s="165"/>
      <c r="K113" s="166"/>
      <c r="L113" s="165"/>
      <c r="M113" s="165"/>
      <c r="N113" s="165"/>
      <c r="O113" s="165"/>
      <c r="P113" s="165"/>
      <c r="Q113" s="163"/>
    </row>
    <row r="114" spans="1:18" x14ac:dyDescent="0.3">
      <c r="A114" s="163"/>
      <c r="B114" s="342"/>
      <c r="C114" s="347"/>
      <c r="D114" s="341"/>
      <c r="E114" s="341"/>
      <c r="F114" s="163"/>
      <c r="G114" s="163"/>
      <c r="H114" s="165"/>
      <c r="I114" s="165"/>
      <c r="J114" s="165"/>
      <c r="K114" s="166"/>
      <c r="L114" s="165"/>
      <c r="M114" s="165"/>
      <c r="N114" s="165"/>
      <c r="O114" s="165"/>
      <c r="P114" s="165"/>
      <c r="Q114" s="163"/>
    </row>
    <row r="115" spans="1:18" x14ac:dyDescent="0.3">
      <c r="A115" s="163"/>
      <c r="B115" s="164"/>
      <c r="C115" s="347"/>
      <c r="D115" s="163"/>
      <c r="E115" s="163"/>
      <c r="F115" s="163"/>
      <c r="G115" s="163"/>
      <c r="H115" s="165"/>
      <c r="I115" s="165"/>
      <c r="J115" s="165"/>
      <c r="K115" s="166"/>
      <c r="L115" s="165"/>
      <c r="M115" s="165"/>
      <c r="N115" s="165"/>
      <c r="O115" s="165"/>
      <c r="P115" s="165"/>
      <c r="Q115" s="163"/>
    </row>
    <row r="116" spans="1:18" x14ac:dyDescent="0.3">
      <c r="A116" s="163"/>
      <c r="B116" s="164"/>
      <c r="C116" s="347"/>
      <c r="D116" s="163"/>
      <c r="E116" s="163"/>
      <c r="F116" s="163"/>
      <c r="G116" s="163"/>
      <c r="H116" s="165"/>
      <c r="I116" s="165"/>
      <c r="J116" s="165"/>
      <c r="K116" s="166"/>
      <c r="L116" s="165"/>
      <c r="M116" s="165"/>
      <c r="N116" s="165"/>
      <c r="O116" s="165"/>
      <c r="P116" s="165"/>
      <c r="Q116" s="163"/>
    </row>
    <row r="117" spans="1:18" s="178" customFormat="1" ht="11.4" x14ac:dyDescent="0.3">
      <c r="A117" s="386" t="s">
        <v>80</v>
      </c>
      <c r="B117" s="386"/>
      <c r="C117" s="386"/>
      <c r="D117" s="386"/>
      <c r="E117" s="386"/>
      <c r="F117" s="386"/>
      <c r="G117" s="172">
        <f>SUM(G9:G116)</f>
        <v>459</v>
      </c>
      <c r="H117" s="173"/>
      <c r="I117" s="174">
        <f>SUM(I9:I116)</f>
        <v>194390000</v>
      </c>
      <c r="J117" s="175"/>
      <c r="K117" s="176"/>
      <c r="L117" s="177">
        <f>SUM(L9:L116)</f>
        <v>178107300</v>
      </c>
      <c r="M117" s="173"/>
      <c r="N117" s="173"/>
      <c r="O117" s="173"/>
      <c r="P117" s="173"/>
      <c r="Q117" s="387"/>
      <c r="R117" s="384"/>
    </row>
    <row r="118" spans="1:18" s="178" customFormat="1" ht="11.4" x14ac:dyDescent="0.3">
      <c r="A118" s="385" t="s">
        <v>126</v>
      </c>
      <c r="B118" s="385"/>
      <c r="C118" s="385"/>
      <c r="D118" s="385"/>
      <c r="E118" s="385"/>
      <c r="F118" s="385"/>
      <c r="G118" s="172">
        <f>G117</f>
        <v>459</v>
      </c>
      <c r="H118" s="175"/>
      <c r="I118" s="174"/>
      <c r="J118" s="175"/>
      <c r="K118" s="176"/>
      <c r="L118" s="177">
        <f>L117</f>
        <v>178107300</v>
      </c>
      <c r="M118" s="175"/>
      <c r="N118" s="175"/>
      <c r="O118" s="175"/>
      <c r="P118" s="175"/>
      <c r="Q118" s="387"/>
      <c r="R118" s="384"/>
    </row>
    <row r="119" spans="1:18" s="178" customFormat="1" ht="11.4" x14ac:dyDescent="0.3">
      <c r="A119" s="385" t="s">
        <v>81</v>
      </c>
      <c r="B119" s="385"/>
      <c r="C119" s="385"/>
      <c r="D119" s="385"/>
      <c r="E119" s="385"/>
      <c r="F119" s="385"/>
      <c r="G119" s="179" t="s">
        <v>50</v>
      </c>
      <c r="H119" s="175"/>
      <c r="I119" s="175"/>
      <c r="J119" s="175"/>
      <c r="K119" s="179"/>
      <c r="L119" s="177">
        <f>SUM(N9:N116)</f>
        <v>0</v>
      </c>
      <c r="M119" s="175"/>
      <c r="N119" s="175"/>
      <c r="O119" s="175"/>
      <c r="P119" s="175"/>
    </row>
    <row r="120" spans="1:18" s="178" customFormat="1" ht="11.4" x14ac:dyDescent="0.3">
      <c r="A120" s="385" t="s">
        <v>82</v>
      </c>
      <c r="B120" s="385"/>
      <c r="C120" s="385"/>
      <c r="D120" s="385"/>
      <c r="E120" s="385"/>
      <c r="F120" s="385"/>
      <c r="G120" s="179"/>
      <c r="H120" s="175"/>
      <c r="I120" s="173"/>
      <c r="J120" s="175"/>
      <c r="K120" s="176"/>
      <c r="L120" s="177">
        <f>SUM(O9:O116)</f>
        <v>861400.00000000023</v>
      </c>
      <c r="M120" s="175"/>
      <c r="N120" s="175"/>
      <c r="O120" s="175"/>
      <c r="P120" s="175"/>
    </row>
    <row r="121" spans="1:18" s="178" customFormat="1" ht="11.4" x14ac:dyDescent="0.3">
      <c r="A121" s="385" t="s">
        <v>83</v>
      </c>
      <c r="B121" s="385"/>
      <c r="C121" s="385"/>
      <c r="D121" s="385"/>
      <c r="E121" s="385"/>
      <c r="F121" s="385"/>
      <c r="G121" s="179"/>
      <c r="H121" s="175"/>
      <c r="I121" s="173"/>
      <c r="J121" s="175"/>
      <c r="K121" s="176"/>
      <c r="L121" s="177">
        <f>SUM(P9:P116)</f>
        <v>177245900</v>
      </c>
      <c r="M121" s="175"/>
      <c r="N121" s="175"/>
      <c r="O121" s="175"/>
      <c r="P121" s="175"/>
    </row>
    <row r="124" spans="1:18" x14ac:dyDescent="0.3">
      <c r="C124" s="349"/>
      <c r="E124" s="183" t="s">
        <v>113</v>
      </c>
      <c r="F124" s="183"/>
      <c r="G124" s="183"/>
      <c r="H124" s="184"/>
      <c r="I124" s="184"/>
      <c r="J124" s="185"/>
      <c r="K124" s="167"/>
      <c r="L124" s="185"/>
      <c r="M124" s="184" t="s">
        <v>14</v>
      </c>
      <c r="N124" s="185"/>
      <c r="O124" s="185"/>
      <c r="P124" s="185"/>
    </row>
    <row r="125" spans="1:18" x14ac:dyDescent="0.3">
      <c r="C125" s="350"/>
      <c r="E125" s="186" t="s">
        <v>15</v>
      </c>
      <c r="F125" s="186"/>
      <c r="G125" s="186"/>
      <c r="H125" s="187"/>
      <c r="I125" s="187"/>
      <c r="J125" s="185"/>
      <c r="K125" s="167"/>
      <c r="L125" s="185"/>
      <c r="M125" s="187" t="s">
        <v>16</v>
      </c>
      <c r="N125" s="185"/>
      <c r="O125" s="185"/>
      <c r="P125" s="185"/>
    </row>
    <row r="128" spans="1:18" s="118" customFormat="1" x14ac:dyDescent="0.3">
      <c r="B128" s="188"/>
      <c r="C128" s="349"/>
      <c r="E128" s="183"/>
      <c r="F128" s="117"/>
      <c r="G128" s="117"/>
      <c r="H128" s="189"/>
      <c r="I128" s="189"/>
      <c r="J128" s="189"/>
      <c r="L128" s="189"/>
      <c r="M128" s="190" t="s">
        <v>38</v>
      </c>
      <c r="N128" s="189"/>
      <c r="O128" s="189"/>
      <c r="P128" s="189"/>
    </row>
  </sheetData>
  <autoFilter ref="A6:Q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</autoFilter>
  <mergeCells count="51">
    <mergeCell ref="A23:A30"/>
    <mergeCell ref="B23:B30"/>
    <mergeCell ref="D23:D30"/>
    <mergeCell ref="E23:E30"/>
    <mergeCell ref="C23:C30"/>
    <mergeCell ref="A1:E1"/>
    <mergeCell ref="A3:Q3"/>
    <mergeCell ref="A4:Q4"/>
    <mergeCell ref="A5:L5"/>
    <mergeCell ref="A6:A8"/>
    <mergeCell ref="B6:B8"/>
    <mergeCell ref="O7:O8"/>
    <mergeCell ref="L7:L8"/>
    <mergeCell ref="N7:N8"/>
    <mergeCell ref="C6:C8"/>
    <mergeCell ref="D6:E6"/>
    <mergeCell ref="F6:L6"/>
    <mergeCell ref="N6:P6"/>
    <mergeCell ref="Q6:Q8"/>
    <mergeCell ref="P7:P8"/>
    <mergeCell ref="D7:D8"/>
    <mergeCell ref="H7:H8"/>
    <mergeCell ref="E7:E8"/>
    <mergeCell ref="M6:M8"/>
    <mergeCell ref="I7:I8"/>
    <mergeCell ref="J7:K7"/>
    <mergeCell ref="F7:F8"/>
    <mergeCell ref="G7:G8"/>
    <mergeCell ref="R117:R118"/>
    <mergeCell ref="A118:F118"/>
    <mergeCell ref="A119:F119"/>
    <mergeCell ref="A120:F120"/>
    <mergeCell ref="A121:F121"/>
    <mergeCell ref="A117:F117"/>
    <mergeCell ref="Q117:Q118"/>
    <mergeCell ref="A12:A13"/>
    <mergeCell ref="B12:B13"/>
    <mergeCell ref="C12:C13"/>
    <mergeCell ref="D12:D13"/>
    <mergeCell ref="E12:E13"/>
    <mergeCell ref="C14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09" t="s">
        <v>17</v>
      </c>
      <c r="B4" s="409"/>
      <c r="C4" s="409"/>
      <c r="D4" s="409"/>
      <c r="E4" s="409"/>
      <c r="F4" s="409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10" t="s">
        <v>127</v>
      </c>
      <c r="B5" s="410"/>
      <c r="C5" s="410"/>
      <c r="D5" s="410"/>
      <c r="E5" s="410"/>
      <c r="F5" s="410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ht="15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6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6" x14ac:dyDescent="0.3">
      <c r="A8" s="74">
        <v>1</v>
      </c>
      <c r="B8" s="75" t="s">
        <v>53</v>
      </c>
      <c r="C8" s="66">
        <f>'DOANH THU'!G118</f>
        <v>459</v>
      </c>
      <c r="D8" s="76">
        <f>'DOANH THU'!L118</f>
        <v>178107300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6" x14ac:dyDescent="0.3">
      <c r="A9" s="77">
        <v>2</v>
      </c>
      <c r="B9" s="78" t="s">
        <v>54</v>
      </c>
      <c r="C9" s="78"/>
      <c r="D9" s="79">
        <f>'DOANH THU'!L119</f>
        <v>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6" x14ac:dyDescent="0.3">
      <c r="A10" s="77">
        <v>3</v>
      </c>
      <c r="B10" s="78" t="s">
        <v>55</v>
      </c>
      <c r="C10" s="78"/>
      <c r="D10" s="79">
        <f>'DOANH THU'!L120</f>
        <v>861400.00000000023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6" x14ac:dyDescent="0.3">
      <c r="A11" s="130"/>
      <c r="B11" s="137" t="s">
        <v>86</v>
      </c>
      <c r="C11" s="139"/>
      <c r="D11" s="138">
        <f>'Hàng khách trả'!L30</f>
        <v>10822500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6" x14ac:dyDescent="0.3">
      <c r="A12" s="80"/>
      <c r="B12" s="82" t="s">
        <v>56</v>
      </c>
      <c r="C12" s="83"/>
      <c r="D12" s="84">
        <f>D8-D9-D10</f>
        <v>177245900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321"/>
      <c r="E16" s="35"/>
    </row>
    <row r="17" spans="1:9" s="68" customFormat="1" x14ac:dyDescent="0.25">
      <c r="A17" s="28"/>
      <c r="B17" s="318" t="s">
        <v>122</v>
      </c>
      <c r="C17" s="319"/>
      <c r="D17" s="322"/>
      <c r="E17" s="320"/>
    </row>
    <row r="18" spans="1:9" x14ac:dyDescent="0.25">
      <c r="A18" s="28">
        <v>3</v>
      </c>
      <c r="B18" s="23" t="s">
        <v>9</v>
      </c>
      <c r="C18" s="23"/>
      <c r="D18" s="322"/>
      <c r="E18" s="36"/>
    </row>
    <row r="19" spans="1:9" x14ac:dyDescent="0.25">
      <c r="A19" s="22">
        <v>4</v>
      </c>
      <c r="B19" s="23" t="s">
        <v>11</v>
      </c>
      <c r="C19" s="23"/>
      <c r="D19" s="322"/>
      <c r="E19" s="36"/>
    </row>
    <row r="20" spans="1:9" x14ac:dyDescent="0.25">
      <c r="A20" s="28">
        <v>5</v>
      </c>
      <c r="B20" s="23" t="s">
        <v>123</v>
      </c>
      <c r="C20" s="23"/>
      <c r="D20" s="322"/>
      <c r="E20" s="36"/>
    </row>
    <row r="21" spans="1:9" x14ac:dyDescent="0.25">
      <c r="A21" s="28">
        <v>7</v>
      </c>
      <c r="B21" s="23" t="s">
        <v>12</v>
      </c>
      <c r="C21" s="23"/>
      <c r="D21" s="322"/>
      <c r="E21" s="36"/>
    </row>
    <row r="22" spans="1:9" x14ac:dyDescent="0.25">
      <c r="A22" s="22">
        <v>8</v>
      </c>
      <c r="B22" s="23" t="s">
        <v>13</v>
      </c>
      <c r="C22" s="23"/>
      <c r="D22" s="322"/>
      <c r="E22" s="36"/>
    </row>
    <row r="23" spans="1:9" x14ac:dyDescent="0.25">
      <c r="A23" s="28">
        <v>9</v>
      </c>
      <c r="B23" s="24" t="s">
        <v>24</v>
      </c>
      <c r="C23" s="24"/>
      <c r="D23" s="323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324">
        <f>SUM(D16:D23)</f>
        <v>0</v>
      </c>
      <c r="E24" s="31"/>
    </row>
    <row r="25" spans="1:9" x14ac:dyDescent="0.25">
      <c r="A25" s="411" t="s">
        <v>26</v>
      </c>
      <c r="B25" s="411"/>
      <c r="C25" s="31"/>
      <c r="D25" s="324">
        <f>C24-D24</f>
        <v>0</v>
      </c>
      <c r="E25" s="31"/>
    </row>
    <row r="28" spans="1:9" x14ac:dyDescent="0.25">
      <c r="B28" s="2" t="s">
        <v>113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5" sqref="A5:P5"/>
    </sheetView>
  </sheetViews>
  <sheetFormatPr defaultColWidth="9.109375" defaultRowHeight="15.6" x14ac:dyDescent="0.3"/>
  <cols>
    <col min="1" max="1" width="5.33203125" style="69" customWidth="1"/>
    <col min="2" max="2" width="10.109375" style="99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7" width="9.109375" style="14"/>
    <col min="18" max="18" width="15.5546875" style="14" bestFit="1" customWidth="1"/>
    <col min="19" max="19" width="9.109375" style="14"/>
    <col min="20" max="20" width="15.5546875" style="14" bestFit="1" customWidth="1"/>
    <col min="21" max="16384" width="9.109375" style="14"/>
  </cols>
  <sheetData>
    <row r="1" spans="1:16" x14ac:dyDescent="0.3">
      <c r="A1" s="422" t="s">
        <v>0</v>
      </c>
      <c r="B1" s="422"/>
      <c r="C1" s="422"/>
      <c r="D1" s="422"/>
      <c r="E1" s="422"/>
      <c r="F1" s="69"/>
      <c r="G1" s="69"/>
      <c r="H1" s="69"/>
      <c r="I1" s="69"/>
    </row>
    <row r="2" spans="1:16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6" ht="15.75" x14ac:dyDescent="0.25">
      <c r="A3" s="41"/>
      <c r="B3" s="97"/>
      <c r="F3" s="69"/>
      <c r="G3" s="69"/>
      <c r="H3" s="69"/>
      <c r="I3" s="69"/>
    </row>
    <row r="4" spans="1:16" x14ac:dyDescent="0.3">
      <c r="A4" s="413" t="s">
        <v>128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6" ht="19.5" customHeight="1" x14ac:dyDescent="0.25">
      <c r="A5" s="425"/>
      <c r="B5" s="425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</row>
    <row r="6" spans="1:16" s="160" customFormat="1" ht="42" customHeight="1" x14ac:dyDescent="0.3">
      <c r="A6" s="402" t="s">
        <v>78</v>
      </c>
      <c r="B6" s="418" t="s">
        <v>27</v>
      </c>
      <c r="C6" s="402" t="s">
        <v>28</v>
      </c>
      <c r="D6" s="402" t="s">
        <v>40</v>
      </c>
      <c r="E6" s="402"/>
      <c r="F6" s="403" t="s">
        <v>29</v>
      </c>
      <c r="G6" s="403"/>
      <c r="H6" s="403"/>
      <c r="I6" s="403"/>
      <c r="J6" s="403"/>
      <c r="K6" s="403"/>
      <c r="L6" s="403"/>
      <c r="M6" s="404"/>
      <c r="N6" s="404"/>
      <c r="O6" s="404"/>
      <c r="P6" s="423" t="s">
        <v>20</v>
      </c>
    </row>
    <row r="7" spans="1:16" s="160" customFormat="1" ht="38.25" customHeight="1" x14ac:dyDescent="0.3">
      <c r="A7" s="402"/>
      <c r="B7" s="418"/>
      <c r="C7" s="402"/>
      <c r="D7" s="402" t="s">
        <v>41</v>
      </c>
      <c r="E7" s="402" t="s">
        <v>42</v>
      </c>
      <c r="F7" s="402" t="s">
        <v>31</v>
      </c>
      <c r="G7" s="402" t="s">
        <v>32</v>
      </c>
      <c r="H7" s="424" t="s">
        <v>33</v>
      </c>
      <c r="I7" s="424" t="s">
        <v>44</v>
      </c>
      <c r="J7" s="395" t="s">
        <v>35</v>
      </c>
      <c r="K7" s="395"/>
      <c r="L7" s="424" t="s">
        <v>45</v>
      </c>
      <c r="M7" s="424" t="s">
        <v>46</v>
      </c>
      <c r="N7" s="424" t="s">
        <v>47</v>
      </c>
      <c r="O7" s="424" t="s">
        <v>48</v>
      </c>
      <c r="P7" s="423"/>
    </row>
    <row r="8" spans="1:16" s="160" customFormat="1" ht="13.2" x14ac:dyDescent="0.3">
      <c r="A8" s="402"/>
      <c r="B8" s="418"/>
      <c r="C8" s="402"/>
      <c r="D8" s="402"/>
      <c r="E8" s="402"/>
      <c r="F8" s="402"/>
      <c r="G8" s="402"/>
      <c r="H8" s="424"/>
      <c r="I8" s="424"/>
      <c r="J8" s="219" t="s">
        <v>87</v>
      </c>
      <c r="K8" s="200" t="s">
        <v>49</v>
      </c>
      <c r="L8" s="424"/>
      <c r="M8" s="424"/>
      <c r="N8" s="424"/>
      <c r="O8" s="424"/>
      <c r="P8" s="423"/>
    </row>
    <row r="9" spans="1:16" s="167" customFormat="1" ht="15" x14ac:dyDescent="0.25">
      <c r="A9" s="327"/>
      <c r="B9" s="330"/>
      <c r="C9" s="327"/>
      <c r="D9" s="327"/>
      <c r="E9" s="327"/>
      <c r="F9" s="216"/>
      <c r="G9" s="216"/>
      <c r="H9" s="201"/>
      <c r="I9" s="201"/>
      <c r="J9" s="201"/>
      <c r="K9" s="202"/>
      <c r="L9" s="201"/>
      <c r="M9" s="201"/>
      <c r="N9" s="201"/>
      <c r="O9" s="201"/>
      <c r="P9" s="216"/>
    </row>
    <row r="10" spans="1:16" s="167" customFormat="1" ht="15" x14ac:dyDescent="0.25">
      <c r="A10" s="328"/>
      <c r="B10" s="331"/>
      <c r="C10" s="328"/>
      <c r="D10" s="328"/>
      <c r="E10" s="328"/>
      <c r="F10" s="217"/>
      <c r="G10" s="217"/>
      <c r="H10" s="203"/>
      <c r="I10" s="203"/>
      <c r="J10" s="203"/>
      <c r="K10" s="204"/>
      <c r="L10" s="203"/>
      <c r="M10" s="203"/>
      <c r="N10" s="203"/>
      <c r="O10" s="203"/>
      <c r="P10" s="217"/>
    </row>
    <row r="11" spans="1:16" s="167" customFormat="1" ht="15" x14ac:dyDescent="0.25">
      <c r="A11" s="329"/>
      <c r="B11" s="332"/>
      <c r="C11" s="329"/>
      <c r="D11" s="329"/>
      <c r="E11" s="329"/>
      <c r="F11" s="218"/>
      <c r="G11" s="218"/>
      <c r="H11" s="205"/>
      <c r="I11" s="205"/>
      <c r="J11" s="205"/>
      <c r="K11" s="206"/>
      <c r="L11" s="205"/>
      <c r="M11" s="205"/>
      <c r="N11" s="205"/>
      <c r="O11" s="205"/>
      <c r="P11" s="207"/>
    </row>
    <row r="12" spans="1:16" s="167" customFormat="1" ht="15" x14ac:dyDescent="0.25">
      <c r="A12" s="163"/>
      <c r="B12" s="164"/>
      <c r="C12" s="163"/>
      <c r="D12" s="163"/>
      <c r="E12" s="163"/>
      <c r="F12" s="163"/>
      <c r="G12" s="163"/>
      <c r="H12" s="165"/>
      <c r="I12" s="165"/>
      <c r="J12" s="165"/>
      <c r="K12" s="166"/>
      <c r="L12" s="165"/>
      <c r="M12" s="165"/>
      <c r="N12" s="165"/>
      <c r="O12" s="165"/>
      <c r="P12" s="168"/>
    </row>
    <row r="13" spans="1:16" s="167" customFormat="1" ht="15" x14ac:dyDescent="0.25">
      <c r="A13" s="211"/>
      <c r="B13" s="212"/>
      <c r="C13" s="211"/>
      <c r="D13" s="211"/>
      <c r="E13" s="213"/>
      <c r="F13" s="163"/>
      <c r="G13" s="163"/>
      <c r="H13" s="165"/>
      <c r="I13" s="165"/>
      <c r="J13" s="208"/>
      <c r="K13" s="166"/>
      <c r="L13" s="165"/>
      <c r="M13" s="165"/>
      <c r="N13" s="165"/>
      <c r="O13" s="165"/>
      <c r="P13" s="163"/>
    </row>
    <row r="14" spans="1:16" s="167" customFormat="1" ht="15" x14ac:dyDescent="0.25">
      <c r="A14" s="163"/>
      <c r="B14" s="191"/>
      <c r="C14" s="163"/>
      <c r="D14" s="163"/>
      <c r="E14" s="163"/>
      <c r="F14" s="163"/>
      <c r="G14" s="163"/>
      <c r="H14" s="165"/>
      <c r="I14" s="165"/>
      <c r="J14" s="165"/>
      <c r="K14" s="166"/>
      <c r="L14" s="165"/>
      <c r="M14" s="165"/>
      <c r="N14" s="165"/>
      <c r="O14" s="165"/>
      <c r="P14" s="163"/>
    </row>
    <row r="15" spans="1:16" s="167" customFormat="1" ht="15" x14ac:dyDescent="0.25">
      <c r="A15" s="210"/>
      <c r="B15" s="214"/>
      <c r="C15" s="210"/>
      <c r="D15" s="210"/>
      <c r="E15" s="210"/>
      <c r="F15" s="163"/>
      <c r="G15" s="163"/>
      <c r="H15" s="165"/>
      <c r="I15" s="165"/>
      <c r="J15" s="165"/>
      <c r="K15" s="166"/>
      <c r="L15" s="165"/>
      <c r="M15" s="165"/>
      <c r="N15" s="165"/>
      <c r="O15" s="165"/>
      <c r="P15" s="163"/>
    </row>
    <row r="16" spans="1:16" s="167" customFormat="1" ht="15" x14ac:dyDescent="0.25">
      <c r="A16" s="327"/>
      <c r="B16" s="337"/>
      <c r="C16" s="327"/>
      <c r="D16" s="327"/>
      <c r="E16" s="327"/>
      <c r="F16" s="216"/>
      <c r="G16" s="216"/>
      <c r="H16" s="201"/>
      <c r="I16" s="201"/>
      <c r="J16" s="201"/>
      <c r="K16" s="202"/>
      <c r="L16" s="201"/>
      <c r="M16" s="201"/>
      <c r="N16" s="201"/>
      <c r="O16" s="201"/>
      <c r="P16" s="216"/>
    </row>
    <row r="17" spans="1:16" s="167" customFormat="1" ht="15" x14ac:dyDescent="0.25">
      <c r="A17" s="329"/>
      <c r="B17" s="338"/>
      <c r="C17" s="329"/>
      <c r="D17" s="329"/>
      <c r="E17" s="329"/>
      <c r="F17" s="218"/>
      <c r="G17" s="218"/>
      <c r="H17" s="205"/>
      <c r="I17" s="205"/>
      <c r="J17" s="205"/>
      <c r="K17" s="206"/>
      <c r="L17" s="205"/>
      <c r="M17" s="205"/>
      <c r="N17" s="205"/>
      <c r="O17" s="205"/>
      <c r="P17" s="218"/>
    </row>
    <row r="18" spans="1:16" s="167" customFormat="1" ht="15" x14ac:dyDescent="0.25">
      <c r="A18" s="163"/>
      <c r="B18" s="191"/>
      <c r="C18" s="163"/>
      <c r="D18" s="163"/>
      <c r="E18" s="163"/>
      <c r="F18" s="163"/>
      <c r="G18" s="163"/>
      <c r="H18" s="165"/>
      <c r="I18" s="165"/>
      <c r="J18" s="165"/>
      <c r="K18" s="166"/>
      <c r="L18" s="165"/>
      <c r="M18" s="165"/>
      <c r="N18" s="165"/>
      <c r="O18" s="165"/>
      <c r="P18" s="163"/>
    </row>
    <row r="19" spans="1:16" s="167" customFormat="1" ht="15" x14ac:dyDescent="0.25">
      <c r="A19" s="163"/>
      <c r="B19" s="191"/>
      <c r="C19" s="163"/>
      <c r="D19" s="163"/>
      <c r="E19" s="163"/>
      <c r="F19" s="163"/>
      <c r="G19" s="163"/>
      <c r="H19" s="165"/>
      <c r="I19" s="165"/>
      <c r="J19" s="165"/>
      <c r="K19" s="166"/>
      <c r="L19" s="165"/>
      <c r="M19" s="165"/>
      <c r="N19" s="165"/>
      <c r="O19" s="165"/>
      <c r="P19" s="163"/>
    </row>
    <row r="20" spans="1:16" s="167" customFormat="1" ht="13.8" x14ac:dyDescent="0.3">
      <c r="A20" s="327"/>
      <c r="B20" s="337"/>
      <c r="C20" s="327"/>
      <c r="D20" s="327"/>
      <c r="E20" s="327"/>
      <c r="F20" s="216"/>
      <c r="G20" s="216"/>
      <c r="H20" s="201"/>
      <c r="I20" s="201"/>
      <c r="J20" s="419"/>
      <c r="K20" s="202"/>
      <c r="L20" s="201"/>
      <c r="M20" s="201"/>
      <c r="N20" s="201"/>
      <c r="O20" s="201"/>
      <c r="P20" s="216"/>
    </row>
    <row r="21" spans="1:16" s="167" customFormat="1" ht="13.8" x14ac:dyDescent="0.3">
      <c r="A21" s="328"/>
      <c r="B21" s="339"/>
      <c r="C21" s="328"/>
      <c r="D21" s="328"/>
      <c r="E21" s="328"/>
      <c r="F21" s="217"/>
      <c r="G21" s="217"/>
      <c r="H21" s="203"/>
      <c r="I21" s="203"/>
      <c r="J21" s="420"/>
      <c r="K21" s="204"/>
      <c r="L21" s="203"/>
      <c r="M21" s="203"/>
      <c r="N21" s="203"/>
      <c r="O21" s="203"/>
      <c r="P21" s="217"/>
    </row>
    <row r="22" spans="1:16" s="167" customFormat="1" ht="13.8" x14ac:dyDescent="0.3">
      <c r="A22" s="329"/>
      <c r="B22" s="338"/>
      <c r="C22" s="329"/>
      <c r="D22" s="329"/>
      <c r="E22" s="329"/>
      <c r="F22" s="218"/>
      <c r="G22" s="218"/>
      <c r="H22" s="205"/>
      <c r="I22" s="205"/>
      <c r="J22" s="421"/>
      <c r="K22" s="206"/>
      <c r="L22" s="205"/>
      <c r="M22" s="205"/>
      <c r="N22" s="205"/>
      <c r="O22" s="205"/>
      <c r="P22" s="218"/>
    </row>
    <row r="23" spans="1:16" s="167" customFormat="1" ht="15" x14ac:dyDescent="0.25">
      <c r="A23" s="163"/>
      <c r="B23" s="191"/>
      <c r="C23" s="163"/>
      <c r="D23" s="163"/>
      <c r="E23" s="163"/>
      <c r="F23" s="163"/>
      <c r="G23" s="163"/>
      <c r="H23" s="165"/>
      <c r="I23" s="165"/>
      <c r="J23" s="165"/>
      <c r="K23" s="166"/>
      <c r="L23" s="165"/>
      <c r="M23" s="165"/>
      <c r="N23" s="165"/>
      <c r="O23" s="165"/>
      <c r="P23" s="163"/>
    </row>
    <row r="24" spans="1:16" s="167" customFormat="1" ht="15" x14ac:dyDescent="0.25">
      <c r="A24" s="327"/>
      <c r="B24" s="337"/>
      <c r="C24" s="327"/>
      <c r="D24" s="327"/>
      <c r="E24" s="327"/>
      <c r="F24" s="216"/>
      <c r="G24" s="216"/>
      <c r="H24" s="201"/>
      <c r="I24" s="201"/>
      <c r="J24" s="201"/>
      <c r="K24" s="202"/>
      <c r="L24" s="201"/>
      <c r="M24" s="201"/>
      <c r="N24" s="201"/>
      <c r="O24" s="201"/>
      <c r="P24" s="216"/>
    </row>
    <row r="25" spans="1:16" s="167" customFormat="1" ht="15" x14ac:dyDescent="0.25">
      <c r="A25" s="329"/>
      <c r="B25" s="338"/>
      <c r="C25" s="329"/>
      <c r="D25" s="329"/>
      <c r="E25" s="329"/>
      <c r="F25" s="218"/>
      <c r="G25" s="218"/>
      <c r="H25" s="205"/>
      <c r="I25" s="205"/>
      <c r="J25" s="205"/>
      <c r="K25" s="206"/>
      <c r="L25" s="205"/>
      <c r="M25" s="205"/>
      <c r="N25" s="205"/>
      <c r="O25" s="205"/>
      <c r="P25" s="218"/>
    </row>
    <row r="26" spans="1:16" s="167" customFormat="1" ht="15" x14ac:dyDescent="0.25">
      <c r="A26" s="327"/>
      <c r="B26" s="337"/>
      <c r="C26" s="327"/>
      <c r="D26" s="327"/>
      <c r="E26" s="327"/>
      <c r="F26" s="216"/>
      <c r="G26" s="216"/>
      <c r="H26" s="201"/>
      <c r="I26" s="201"/>
      <c r="J26" s="201"/>
      <c r="K26" s="202"/>
      <c r="L26" s="201"/>
      <c r="M26" s="201"/>
      <c r="N26" s="201"/>
      <c r="O26" s="201"/>
      <c r="P26" s="216"/>
    </row>
    <row r="27" spans="1:16" s="167" customFormat="1" ht="15" x14ac:dyDescent="0.25">
      <c r="A27" s="329"/>
      <c r="B27" s="338"/>
      <c r="C27" s="329"/>
      <c r="D27" s="329"/>
      <c r="E27" s="329"/>
      <c r="F27" s="218"/>
      <c r="G27" s="218"/>
      <c r="H27" s="205"/>
      <c r="I27" s="205"/>
      <c r="J27" s="205"/>
      <c r="K27" s="206"/>
      <c r="L27" s="205"/>
      <c r="M27" s="205"/>
      <c r="N27" s="205"/>
      <c r="O27" s="205"/>
      <c r="P27" s="218"/>
    </row>
    <row r="28" spans="1:16" s="167" customFormat="1" ht="15" x14ac:dyDescent="0.25">
      <c r="A28" s="211"/>
      <c r="B28" s="215"/>
      <c r="C28" s="211"/>
      <c r="D28" s="211"/>
      <c r="E28" s="211"/>
      <c r="F28" s="211"/>
      <c r="G28" s="211"/>
      <c r="H28" s="209"/>
      <c r="I28" s="209"/>
      <c r="J28" s="209"/>
      <c r="K28" s="260"/>
      <c r="L28" s="209"/>
      <c r="M28" s="209"/>
      <c r="N28" s="209"/>
      <c r="O28" s="209"/>
      <c r="P28" s="211"/>
    </row>
    <row r="29" spans="1:16" s="167" customFormat="1" ht="15" hidden="1" x14ac:dyDescent="0.25">
      <c r="A29" s="211"/>
      <c r="B29" s="215"/>
      <c r="C29" s="211"/>
      <c r="D29" s="211"/>
      <c r="E29" s="211"/>
      <c r="F29" s="211"/>
      <c r="G29" s="211"/>
      <c r="H29" s="209"/>
      <c r="I29" s="209"/>
      <c r="J29" s="209"/>
      <c r="K29" s="260"/>
      <c r="L29" s="209"/>
      <c r="M29" s="209"/>
      <c r="N29" s="209"/>
      <c r="O29" s="209"/>
      <c r="P29" s="211"/>
    </row>
    <row r="30" spans="1:16" s="167" customFormat="1" ht="15" hidden="1" x14ac:dyDescent="0.25">
      <c r="A30" s="211"/>
      <c r="B30" s="215"/>
      <c r="C30" s="211"/>
      <c r="D30" s="211"/>
      <c r="E30" s="211"/>
      <c r="F30" s="211"/>
      <c r="G30" s="211"/>
      <c r="H30" s="209"/>
      <c r="I30" s="209"/>
      <c r="J30" s="209"/>
      <c r="K30" s="260"/>
      <c r="L30" s="209"/>
      <c r="M30" s="209"/>
      <c r="N30" s="209"/>
      <c r="O30" s="209"/>
      <c r="P30" s="211"/>
    </row>
    <row r="31" spans="1:16" s="167" customFormat="1" ht="15" hidden="1" x14ac:dyDescent="0.25">
      <c r="A31" s="211"/>
      <c r="B31" s="215"/>
      <c r="C31" s="211"/>
      <c r="D31" s="211"/>
      <c r="E31" s="211"/>
      <c r="F31" s="211"/>
      <c r="G31" s="211"/>
      <c r="H31" s="209"/>
      <c r="I31" s="209"/>
      <c r="J31" s="209"/>
      <c r="K31" s="260"/>
      <c r="L31" s="209"/>
      <c r="M31" s="209"/>
      <c r="N31" s="209"/>
      <c r="O31" s="209"/>
      <c r="P31" s="211"/>
    </row>
    <row r="32" spans="1:16" s="261" customFormat="1" x14ac:dyDescent="0.3">
      <c r="A32" s="414" t="s">
        <v>36</v>
      </c>
      <c r="B32" s="415"/>
      <c r="C32" s="415"/>
      <c r="D32" s="415"/>
      <c r="E32" s="415"/>
      <c r="F32" s="415"/>
      <c r="G32" s="415"/>
      <c r="H32" s="416"/>
      <c r="I32" s="262">
        <f>SUM(I9:I31)</f>
        <v>0</v>
      </c>
      <c r="J32" s="263"/>
      <c r="K32" s="263"/>
      <c r="L32" s="262">
        <f>SUM(L9:L31)</f>
        <v>0</v>
      </c>
      <c r="M32" s="263"/>
      <c r="N32" s="262">
        <f>SUM(N9:N31)</f>
        <v>0</v>
      </c>
      <c r="O32" s="262">
        <f>SUM(O9:O31)</f>
        <v>0</v>
      </c>
      <c r="P32" s="263"/>
    </row>
    <row r="33" spans="1:15" s="269" customFormat="1" ht="15.75" x14ac:dyDescent="0.25">
      <c r="A33" s="267"/>
      <c r="B33" s="267"/>
      <c r="C33" s="267"/>
      <c r="D33" s="267"/>
      <c r="E33" s="267"/>
      <c r="F33" s="267"/>
      <c r="G33" s="267"/>
      <c r="H33" s="267"/>
      <c r="I33" s="268"/>
      <c r="L33" s="268"/>
      <c r="N33" s="268"/>
      <c r="O33" s="268"/>
    </row>
    <row r="34" spans="1:15" s="269" customFormat="1" x14ac:dyDescent="0.3">
      <c r="A34" s="267"/>
      <c r="B34" s="267"/>
      <c r="C34" s="413" t="s">
        <v>115</v>
      </c>
      <c r="D34" s="413"/>
      <c r="E34" s="413"/>
      <c r="F34" s="267"/>
      <c r="G34" s="267"/>
      <c r="H34" s="267"/>
      <c r="I34" s="268"/>
      <c r="L34" s="268"/>
      <c r="M34" s="412" t="s">
        <v>118</v>
      </c>
      <c r="N34" s="412"/>
      <c r="O34" s="268"/>
    </row>
    <row r="35" spans="1:15" s="269" customFormat="1" x14ac:dyDescent="0.3">
      <c r="A35" s="325"/>
      <c r="B35" s="325"/>
      <c r="C35" s="325"/>
      <c r="D35" s="325"/>
      <c r="E35" s="325"/>
      <c r="F35" s="325"/>
      <c r="G35" s="325"/>
      <c r="H35" s="325"/>
      <c r="I35" s="268"/>
      <c r="L35" s="268"/>
      <c r="M35" s="326"/>
      <c r="N35" s="326"/>
      <c r="O35" s="268"/>
    </row>
    <row r="36" spans="1:15" s="269" customFormat="1" x14ac:dyDescent="0.3">
      <c r="A36" s="325"/>
      <c r="B36" s="325"/>
      <c r="C36" s="325"/>
      <c r="D36" s="325"/>
      <c r="E36" s="325"/>
      <c r="F36" s="325"/>
      <c r="G36" s="325"/>
      <c r="H36" s="325"/>
      <c r="I36" s="268"/>
      <c r="L36" s="268"/>
      <c r="M36" s="326"/>
      <c r="N36" s="326"/>
      <c r="O36" s="268"/>
    </row>
    <row r="37" spans="1:15" s="269" customFormat="1" x14ac:dyDescent="0.3">
      <c r="A37" s="325"/>
      <c r="B37" s="325"/>
      <c r="C37" s="325"/>
      <c r="D37" s="325"/>
      <c r="E37" s="325"/>
      <c r="F37" s="325"/>
      <c r="G37" s="325"/>
      <c r="H37" s="325"/>
      <c r="I37" s="268"/>
      <c r="L37" s="268"/>
      <c r="M37" s="326"/>
      <c r="N37" s="326"/>
      <c r="O37" s="268"/>
    </row>
    <row r="38" spans="1:15" s="269" customFormat="1" x14ac:dyDescent="0.3">
      <c r="A38" s="325"/>
      <c r="B38" s="325"/>
      <c r="C38" s="325"/>
      <c r="D38" s="325"/>
      <c r="E38" s="325"/>
      <c r="F38" s="325"/>
      <c r="G38" s="325"/>
      <c r="H38" s="325"/>
      <c r="I38" s="268"/>
      <c r="L38" s="268"/>
      <c r="M38" s="326"/>
      <c r="N38" s="326"/>
      <c r="O38" s="268"/>
    </row>
    <row r="39" spans="1:15" s="269" customFormat="1" x14ac:dyDescent="0.3">
      <c r="A39" s="325"/>
      <c r="B39" s="325"/>
      <c r="C39" s="325"/>
      <c r="D39" s="325"/>
      <c r="E39" s="325"/>
      <c r="F39" s="325"/>
      <c r="G39" s="325"/>
      <c r="H39" s="325"/>
      <c r="I39" s="268"/>
      <c r="L39" s="268"/>
      <c r="M39" s="326"/>
      <c r="N39" s="326"/>
      <c r="O39" s="268"/>
    </row>
    <row r="40" spans="1:15" s="269" customFormat="1" x14ac:dyDescent="0.3">
      <c r="A40" s="325"/>
      <c r="B40" s="325"/>
      <c r="C40" s="325"/>
      <c r="D40" s="325"/>
      <c r="E40" s="325"/>
      <c r="F40" s="325"/>
      <c r="G40" s="325"/>
      <c r="H40" s="325"/>
      <c r="I40" s="268"/>
      <c r="L40" s="268"/>
      <c r="M40" s="326"/>
      <c r="N40" s="326"/>
      <c r="O40" s="268"/>
    </row>
    <row r="41" spans="1:15" s="269" customFormat="1" x14ac:dyDescent="0.3">
      <c r="A41" s="325"/>
      <c r="B41" s="325"/>
      <c r="C41" s="325"/>
      <c r="D41" s="325"/>
      <c r="E41" s="325"/>
      <c r="F41" s="325"/>
      <c r="G41" s="325"/>
      <c r="H41" s="325"/>
      <c r="I41" s="268"/>
      <c r="L41" s="268"/>
      <c r="M41" s="326"/>
      <c r="N41" s="326"/>
      <c r="O41" s="268"/>
    </row>
    <row r="42" spans="1:15" s="269" customFormat="1" x14ac:dyDescent="0.3">
      <c r="A42" s="325"/>
      <c r="B42" s="325"/>
      <c r="C42" s="325"/>
      <c r="D42" s="325"/>
      <c r="E42" s="325"/>
      <c r="F42" s="325"/>
      <c r="G42" s="325"/>
      <c r="H42" s="325"/>
      <c r="I42" s="268"/>
      <c r="L42" s="268"/>
      <c r="M42" s="326"/>
      <c r="N42" s="326"/>
      <c r="O42" s="268"/>
    </row>
    <row r="43" spans="1:15" s="269" customFormat="1" x14ac:dyDescent="0.3">
      <c r="A43" s="325"/>
      <c r="B43" s="325"/>
      <c r="C43" s="325"/>
      <c r="D43" s="325"/>
      <c r="E43" s="325"/>
      <c r="F43" s="325"/>
      <c r="G43" s="325"/>
      <c r="H43" s="325"/>
      <c r="I43" s="268"/>
      <c r="L43" s="268"/>
      <c r="M43" s="326"/>
      <c r="N43" s="326"/>
      <c r="O43" s="268"/>
    </row>
    <row r="44" spans="1:15" s="269" customFormat="1" x14ac:dyDescent="0.3">
      <c r="A44" s="325"/>
      <c r="B44" s="325"/>
      <c r="C44" s="325"/>
      <c r="D44" s="325"/>
      <c r="E44" s="325"/>
      <c r="F44" s="325"/>
      <c r="G44" s="325"/>
      <c r="H44" s="325"/>
      <c r="I44" s="268"/>
      <c r="L44" s="268"/>
      <c r="M44" s="326"/>
      <c r="N44" s="326"/>
      <c r="O44" s="268"/>
    </row>
    <row r="45" spans="1:15" s="269" customFormat="1" x14ac:dyDescent="0.3">
      <c r="A45" s="325"/>
      <c r="B45" s="325"/>
      <c r="C45" s="325"/>
      <c r="D45" s="325"/>
      <c r="E45" s="325"/>
      <c r="F45" s="325"/>
      <c r="G45" s="325"/>
      <c r="H45" s="325"/>
      <c r="I45" s="268"/>
      <c r="L45" s="268"/>
      <c r="M45" s="326"/>
      <c r="N45" s="326"/>
      <c r="O45" s="268"/>
    </row>
    <row r="46" spans="1:15" s="269" customFormat="1" x14ac:dyDescent="0.3">
      <c r="A46" s="267"/>
      <c r="B46" s="267"/>
      <c r="C46" s="267"/>
      <c r="D46" s="267"/>
      <c r="E46" s="267"/>
      <c r="F46" s="267"/>
      <c r="G46" s="267"/>
      <c r="H46" s="267"/>
      <c r="I46" s="268"/>
      <c r="L46" s="268"/>
      <c r="N46" s="268"/>
      <c r="O46" s="268"/>
    </row>
    <row r="47" spans="1:15" x14ac:dyDescent="0.3">
      <c r="A47" s="96"/>
      <c r="B47" s="413" t="s">
        <v>113</v>
      </c>
      <c r="C47" s="413"/>
      <c r="D47" s="413"/>
      <c r="E47" s="96"/>
      <c r="F47" s="96"/>
      <c r="G47" s="96"/>
      <c r="H47" s="96"/>
      <c r="I47" s="413" t="s">
        <v>118</v>
      </c>
      <c r="J47" s="413"/>
    </row>
    <row r="48" spans="1:15" x14ac:dyDescent="0.3">
      <c r="A48" s="96"/>
      <c r="B48" s="96"/>
      <c r="C48" s="96"/>
      <c r="D48" s="96"/>
      <c r="E48" s="96"/>
      <c r="F48" s="96"/>
      <c r="G48" s="96"/>
      <c r="H48" s="96"/>
      <c r="I48" s="264"/>
    </row>
    <row r="49" spans="1:9" x14ac:dyDescent="0.3">
      <c r="A49" s="96"/>
      <c r="B49" s="96"/>
      <c r="C49" s="96"/>
      <c r="D49" s="96"/>
      <c r="E49" s="96"/>
      <c r="F49" s="96"/>
      <c r="G49" s="96"/>
      <c r="H49" s="96"/>
      <c r="I49" s="264"/>
    </row>
    <row r="50" spans="1:9" x14ac:dyDescent="0.3">
      <c r="A50" s="96"/>
      <c r="B50" s="96"/>
      <c r="C50" s="96"/>
      <c r="D50" s="96"/>
      <c r="E50" s="96"/>
      <c r="F50" s="96"/>
      <c r="G50" s="96"/>
      <c r="H50" s="96"/>
      <c r="I50" s="264"/>
    </row>
    <row r="51" spans="1:9" x14ac:dyDescent="0.3">
      <c r="A51" s="96"/>
      <c r="B51" s="96"/>
      <c r="C51" s="96"/>
      <c r="D51" s="96"/>
      <c r="E51" s="96"/>
      <c r="F51" s="96"/>
      <c r="G51" s="96"/>
      <c r="H51" s="96"/>
      <c r="I51" s="264"/>
    </row>
    <row r="52" spans="1:9" x14ac:dyDescent="0.3">
      <c r="A52" s="96"/>
      <c r="B52" s="96"/>
      <c r="C52" s="96"/>
      <c r="D52" s="96"/>
      <c r="E52" s="96"/>
      <c r="F52" s="96"/>
      <c r="G52" s="96"/>
      <c r="H52" s="96"/>
      <c r="I52" s="264"/>
    </row>
    <row r="53" spans="1:9" x14ac:dyDescent="0.3">
      <c r="A53" s="96"/>
      <c r="B53" s="98"/>
      <c r="C53" s="96"/>
      <c r="D53" s="96"/>
      <c r="E53" s="96"/>
      <c r="F53" s="96"/>
      <c r="G53" s="96"/>
      <c r="H53" s="96"/>
      <c r="I53" s="264"/>
    </row>
    <row r="54" spans="1:9" x14ac:dyDescent="0.3">
      <c r="A54" s="100"/>
      <c r="B54" s="100"/>
      <c r="C54" s="100"/>
      <c r="D54" s="100"/>
      <c r="E54" s="100"/>
      <c r="F54" s="100"/>
      <c r="G54" s="100"/>
      <c r="H54" s="100"/>
      <c r="I54" s="265"/>
    </row>
    <row r="55" spans="1:9" x14ac:dyDescent="0.3">
      <c r="A55" s="417"/>
      <c r="B55" s="417"/>
      <c r="E55" s="39"/>
      <c r="F55" s="39"/>
      <c r="G55" s="39"/>
      <c r="H55" s="39"/>
    </row>
    <row r="57" spans="1:9" x14ac:dyDescent="0.3">
      <c r="H57" s="266"/>
    </row>
    <row r="59" spans="1:9" x14ac:dyDescent="0.3">
      <c r="A59" s="417"/>
      <c r="B59" s="417"/>
      <c r="E59" s="39"/>
      <c r="F59" s="39"/>
      <c r="G59" s="39"/>
      <c r="H59" s="39"/>
    </row>
  </sheetData>
  <mergeCells count="29"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  <mergeCell ref="A59:B59"/>
    <mergeCell ref="D6:E6"/>
    <mergeCell ref="F6:L6"/>
    <mergeCell ref="A6:A8"/>
    <mergeCell ref="B6:B8"/>
    <mergeCell ref="C6:C8"/>
    <mergeCell ref="J20:J22"/>
    <mergeCell ref="C34:E34"/>
    <mergeCell ref="M34:N34"/>
    <mergeCell ref="B47:D47"/>
    <mergeCell ref="I47:J47"/>
    <mergeCell ref="A32:H32"/>
    <mergeCell ref="A55:B55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zoomScale="130" zoomScaleNormal="130" workbookViewId="0">
      <selection activeCell="AC19" sqref="AC19:AM19"/>
    </sheetView>
  </sheetViews>
  <sheetFormatPr defaultColWidth="9" defaultRowHeight="13.8" x14ac:dyDescent="0.3"/>
  <cols>
    <col min="1" max="1" width="2.5546875" style="222" customWidth="1"/>
    <col min="2" max="2" width="17.6640625" style="222" customWidth="1"/>
    <col min="3" max="3" width="10.33203125" style="223" customWidth="1"/>
    <col min="4" max="4" width="3.33203125" style="223" customWidth="1"/>
    <col min="5" max="34" width="2.5546875" style="222" customWidth="1"/>
    <col min="35" max="35" width="7.44140625" style="222" customWidth="1"/>
    <col min="36" max="38" width="2.5546875" style="222" customWidth="1"/>
    <col min="39" max="39" width="4.44140625" style="222" customWidth="1"/>
    <col min="40" max="40" width="19.44140625" style="223" customWidth="1"/>
    <col min="41" max="260" width="9" style="222"/>
    <col min="261" max="261" width="3.33203125" style="222" customWidth="1"/>
    <col min="262" max="262" width="20" style="222" customWidth="1"/>
    <col min="263" max="263" width="24.5546875" style="222" customWidth="1"/>
    <col min="264" max="293" width="4.44140625" style="222" customWidth="1"/>
    <col min="294" max="294" width="2.5546875" style="222" customWidth="1"/>
    <col min="295" max="295" width="6.109375" style="222" customWidth="1"/>
    <col min="296" max="296" width="19.44140625" style="222" customWidth="1"/>
    <col min="297" max="516" width="9" style="222"/>
    <col min="517" max="517" width="3.33203125" style="222" customWidth="1"/>
    <col min="518" max="518" width="20" style="222" customWidth="1"/>
    <col min="519" max="519" width="24.5546875" style="222" customWidth="1"/>
    <col min="520" max="549" width="4.44140625" style="222" customWidth="1"/>
    <col min="550" max="550" width="2.5546875" style="222" customWidth="1"/>
    <col min="551" max="551" width="6.109375" style="222" customWidth="1"/>
    <col min="552" max="552" width="19.44140625" style="222" customWidth="1"/>
    <col min="553" max="772" width="9" style="222"/>
    <col min="773" max="773" width="3.33203125" style="222" customWidth="1"/>
    <col min="774" max="774" width="20" style="222" customWidth="1"/>
    <col min="775" max="775" width="24.5546875" style="222" customWidth="1"/>
    <col min="776" max="805" width="4.44140625" style="222" customWidth="1"/>
    <col min="806" max="806" width="2.5546875" style="222" customWidth="1"/>
    <col min="807" max="807" width="6.109375" style="222" customWidth="1"/>
    <col min="808" max="808" width="19.44140625" style="222" customWidth="1"/>
    <col min="809" max="1028" width="9" style="222"/>
    <col min="1029" max="1029" width="3.33203125" style="222" customWidth="1"/>
    <col min="1030" max="1030" width="20" style="222" customWidth="1"/>
    <col min="1031" max="1031" width="24.5546875" style="222" customWidth="1"/>
    <col min="1032" max="1061" width="4.44140625" style="222" customWidth="1"/>
    <col min="1062" max="1062" width="2.5546875" style="222" customWidth="1"/>
    <col min="1063" max="1063" width="6.109375" style="222" customWidth="1"/>
    <col min="1064" max="1064" width="19.44140625" style="222" customWidth="1"/>
    <col min="1065" max="1284" width="9" style="222"/>
    <col min="1285" max="1285" width="3.33203125" style="222" customWidth="1"/>
    <col min="1286" max="1286" width="20" style="222" customWidth="1"/>
    <col min="1287" max="1287" width="24.5546875" style="222" customWidth="1"/>
    <col min="1288" max="1317" width="4.44140625" style="222" customWidth="1"/>
    <col min="1318" max="1318" width="2.5546875" style="222" customWidth="1"/>
    <col min="1319" max="1319" width="6.109375" style="222" customWidth="1"/>
    <col min="1320" max="1320" width="19.44140625" style="222" customWidth="1"/>
    <col min="1321" max="1540" width="9" style="222"/>
    <col min="1541" max="1541" width="3.33203125" style="222" customWidth="1"/>
    <col min="1542" max="1542" width="20" style="222" customWidth="1"/>
    <col min="1543" max="1543" width="24.5546875" style="222" customWidth="1"/>
    <col min="1544" max="1573" width="4.44140625" style="222" customWidth="1"/>
    <col min="1574" max="1574" width="2.5546875" style="222" customWidth="1"/>
    <col min="1575" max="1575" width="6.109375" style="222" customWidth="1"/>
    <col min="1576" max="1576" width="19.44140625" style="222" customWidth="1"/>
    <col min="1577" max="1796" width="9" style="222"/>
    <col min="1797" max="1797" width="3.33203125" style="222" customWidth="1"/>
    <col min="1798" max="1798" width="20" style="222" customWidth="1"/>
    <col min="1799" max="1799" width="24.5546875" style="222" customWidth="1"/>
    <col min="1800" max="1829" width="4.44140625" style="222" customWidth="1"/>
    <col min="1830" max="1830" width="2.5546875" style="222" customWidth="1"/>
    <col min="1831" max="1831" width="6.109375" style="222" customWidth="1"/>
    <col min="1832" max="1832" width="19.44140625" style="222" customWidth="1"/>
    <col min="1833" max="2052" width="9" style="222"/>
    <col min="2053" max="2053" width="3.33203125" style="222" customWidth="1"/>
    <col min="2054" max="2054" width="20" style="222" customWidth="1"/>
    <col min="2055" max="2055" width="24.5546875" style="222" customWidth="1"/>
    <col min="2056" max="2085" width="4.44140625" style="222" customWidth="1"/>
    <col min="2086" max="2086" width="2.5546875" style="222" customWidth="1"/>
    <col min="2087" max="2087" width="6.109375" style="222" customWidth="1"/>
    <col min="2088" max="2088" width="19.44140625" style="222" customWidth="1"/>
    <col min="2089" max="2308" width="9" style="222"/>
    <col min="2309" max="2309" width="3.33203125" style="222" customWidth="1"/>
    <col min="2310" max="2310" width="20" style="222" customWidth="1"/>
    <col min="2311" max="2311" width="24.5546875" style="222" customWidth="1"/>
    <col min="2312" max="2341" width="4.44140625" style="222" customWidth="1"/>
    <col min="2342" max="2342" width="2.5546875" style="222" customWidth="1"/>
    <col min="2343" max="2343" width="6.109375" style="222" customWidth="1"/>
    <col min="2344" max="2344" width="19.44140625" style="222" customWidth="1"/>
    <col min="2345" max="2564" width="9" style="222"/>
    <col min="2565" max="2565" width="3.33203125" style="222" customWidth="1"/>
    <col min="2566" max="2566" width="20" style="222" customWidth="1"/>
    <col min="2567" max="2567" width="24.5546875" style="222" customWidth="1"/>
    <col min="2568" max="2597" width="4.44140625" style="222" customWidth="1"/>
    <col min="2598" max="2598" width="2.5546875" style="222" customWidth="1"/>
    <col min="2599" max="2599" width="6.109375" style="222" customWidth="1"/>
    <col min="2600" max="2600" width="19.44140625" style="222" customWidth="1"/>
    <col min="2601" max="2820" width="9" style="222"/>
    <col min="2821" max="2821" width="3.33203125" style="222" customWidth="1"/>
    <col min="2822" max="2822" width="20" style="222" customWidth="1"/>
    <col min="2823" max="2823" width="24.5546875" style="222" customWidth="1"/>
    <col min="2824" max="2853" width="4.44140625" style="222" customWidth="1"/>
    <col min="2854" max="2854" width="2.5546875" style="222" customWidth="1"/>
    <col min="2855" max="2855" width="6.109375" style="222" customWidth="1"/>
    <col min="2856" max="2856" width="19.44140625" style="222" customWidth="1"/>
    <col min="2857" max="3076" width="9" style="222"/>
    <col min="3077" max="3077" width="3.33203125" style="222" customWidth="1"/>
    <col min="3078" max="3078" width="20" style="222" customWidth="1"/>
    <col min="3079" max="3079" width="24.5546875" style="222" customWidth="1"/>
    <col min="3080" max="3109" width="4.44140625" style="222" customWidth="1"/>
    <col min="3110" max="3110" width="2.5546875" style="222" customWidth="1"/>
    <col min="3111" max="3111" width="6.109375" style="222" customWidth="1"/>
    <col min="3112" max="3112" width="19.44140625" style="222" customWidth="1"/>
    <col min="3113" max="3332" width="9" style="222"/>
    <col min="3333" max="3333" width="3.33203125" style="222" customWidth="1"/>
    <col min="3334" max="3334" width="20" style="222" customWidth="1"/>
    <col min="3335" max="3335" width="24.5546875" style="222" customWidth="1"/>
    <col min="3336" max="3365" width="4.44140625" style="222" customWidth="1"/>
    <col min="3366" max="3366" width="2.5546875" style="222" customWidth="1"/>
    <col min="3367" max="3367" width="6.109375" style="222" customWidth="1"/>
    <col min="3368" max="3368" width="19.44140625" style="222" customWidth="1"/>
    <col min="3369" max="3588" width="9" style="222"/>
    <col min="3589" max="3589" width="3.33203125" style="222" customWidth="1"/>
    <col min="3590" max="3590" width="20" style="222" customWidth="1"/>
    <col min="3591" max="3591" width="24.5546875" style="222" customWidth="1"/>
    <col min="3592" max="3621" width="4.44140625" style="222" customWidth="1"/>
    <col min="3622" max="3622" width="2.5546875" style="222" customWidth="1"/>
    <col min="3623" max="3623" width="6.109375" style="222" customWidth="1"/>
    <col min="3624" max="3624" width="19.44140625" style="222" customWidth="1"/>
    <col min="3625" max="3844" width="9" style="222"/>
    <col min="3845" max="3845" width="3.33203125" style="222" customWidth="1"/>
    <col min="3846" max="3846" width="20" style="222" customWidth="1"/>
    <col min="3847" max="3847" width="24.5546875" style="222" customWidth="1"/>
    <col min="3848" max="3877" width="4.44140625" style="222" customWidth="1"/>
    <col min="3878" max="3878" width="2.5546875" style="222" customWidth="1"/>
    <col min="3879" max="3879" width="6.109375" style="222" customWidth="1"/>
    <col min="3880" max="3880" width="19.44140625" style="222" customWidth="1"/>
    <col min="3881" max="4100" width="9" style="222"/>
    <col min="4101" max="4101" width="3.33203125" style="222" customWidth="1"/>
    <col min="4102" max="4102" width="20" style="222" customWidth="1"/>
    <col min="4103" max="4103" width="24.5546875" style="222" customWidth="1"/>
    <col min="4104" max="4133" width="4.44140625" style="222" customWidth="1"/>
    <col min="4134" max="4134" width="2.5546875" style="222" customWidth="1"/>
    <col min="4135" max="4135" width="6.109375" style="222" customWidth="1"/>
    <col min="4136" max="4136" width="19.44140625" style="222" customWidth="1"/>
    <col min="4137" max="4356" width="9" style="222"/>
    <col min="4357" max="4357" width="3.33203125" style="222" customWidth="1"/>
    <col min="4358" max="4358" width="20" style="222" customWidth="1"/>
    <col min="4359" max="4359" width="24.5546875" style="222" customWidth="1"/>
    <col min="4360" max="4389" width="4.44140625" style="222" customWidth="1"/>
    <col min="4390" max="4390" width="2.5546875" style="222" customWidth="1"/>
    <col min="4391" max="4391" width="6.109375" style="222" customWidth="1"/>
    <col min="4392" max="4392" width="19.44140625" style="222" customWidth="1"/>
    <col min="4393" max="4612" width="9" style="222"/>
    <col min="4613" max="4613" width="3.33203125" style="222" customWidth="1"/>
    <col min="4614" max="4614" width="20" style="222" customWidth="1"/>
    <col min="4615" max="4615" width="24.5546875" style="222" customWidth="1"/>
    <col min="4616" max="4645" width="4.44140625" style="222" customWidth="1"/>
    <col min="4646" max="4646" width="2.5546875" style="222" customWidth="1"/>
    <col min="4647" max="4647" width="6.109375" style="222" customWidth="1"/>
    <col min="4648" max="4648" width="19.44140625" style="222" customWidth="1"/>
    <col min="4649" max="4868" width="9" style="222"/>
    <col min="4869" max="4869" width="3.33203125" style="222" customWidth="1"/>
    <col min="4870" max="4870" width="20" style="222" customWidth="1"/>
    <col min="4871" max="4871" width="24.5546875" style="222" customWidth="1"/>
    <col min="4872" max="4901" width="4.44140625" style="222" customWidth="1"/>
    <col min="4902" max="4902" width="2.5546875" style="222" customWidth="1"/>
    <col min="4903" max="4903" width="6.109375" style="222" customWidth="1"/>
    <col min="4904" max="4904" width="19.44140625" style="222" customWidth="1"/>
    <col min="4905" max="5124" width="9" style="222"/>
    <col min="5125" max="5125" width="3.33203125" style="222" customWidth="1"/>
    <col min="5126" max="5126" width="20" style="222" customWidth="1"/>
    <col min="5127" max="5127" width="24.5546875" style="222" customWidth="1"/>
    <col min="5128" max="5157" width="4.44140625" style="222" customWidth="1"/>
    <col min="5158" max="5158" width="2.5546875" style="222" customWidth="1"/>
    <col min="5159" max="5159" width="6.109375" style="222" customWidth="1"/>
    <col min="5160" max="5160" width="19.44140625" style="222" customWidth="1"/>
    <col min="5161" max="5380" width="9" style="222"/>
    <col min="5381" max="5381" width="3.33203125" style="222" customWidth="1"/>
    <col min="5382" max="5382" width="20" style="222" customWidth="1"/>
    <col min="5383" max="5383" width="24.5546875" style="222" customWidth="1"/>
    <col min="5384" max="5413" width="4.44140625" style="222" customWidth="1"/>
    <col min="5414" max="5414" width="2.5546875" style="222" customWidth="1"/>
    <col min="5415" max="5415" width="6.109375" style="222" customWidth="1"/>
    <col min="5416" max="5416" width="19.44140625" style="222" customWidth="1"/>
    <col min="5417" max="5636" width="9" style="222"/>
    <col min="5637" max="5637" width="3.33203125" style="222" customWidth="1"/>
    <col min="5638" max="5638" width="20" style="222" customWidth="1"/>
    <col min="5639" max="5639" width="24.5546875" style="222" customWidth="1"/>
    <col min="5640" max="5669" width="4.44140625" style="222" customWidth="1"/>
    <col min="5670" max="5670" width="2.5546875" style="222" customWidth="1"/>
    <col min="5671" max="5671" width="6.109375" style="222" customWidth="1"/>
    <col min="5672" max="5672" width="19.44140625" style="222" customWidth="1"/>
    <col min="5673" max="5892" width="9" style="222"/>
    <col min="5893" max="5893" width="3.33203125" style="222" customWidth="1"/>
    <col min="5894" max="5894" width="20" style="222" customWidth="1"/>
    <col min="5895" max="5895" width="24.5546875" style="222" customWidth="1"/>
    <col min="5896" max="5925" width="4.44140625" style="222" customWidth="1"/>
    <col min="5926" max="5926" width="2.5546875" style="222" customWidth="1"/>
    <col min="5927" max="5927" width="6.109375" style="222" customWidth="1"/>
    <col min="5928" max="5928" width="19.44140625" style="222" customWidth="1"/>
    <col min="5929" max="6148" width="9" style="222"/>
    <col min="6149" max="6149" width="3.33203125" style="222" customWidth="1"/>
    <col min="6150" max="6150" width="20" style="222" customWidth="1"/>
    <col min="6151" max="6151" width="24.5546875" style="222" customWidth="1"/>
    <col min="6152" max="6181" width="4.44140625" style="222" customWidth="1"/>
    <col min="6182" max="6182" width="2.5546875" style="222" customWidth="1"/>
    <col min="6183" max="6183" width="6.109375" style="222" customWidth="1"/>
    <col min="6184" max="6184" width="19.44140625" style="222" customWidth="1"/>
    <col min="6185" max="6404" width="9" style="222"/>
    <col min="6405" max="6405" width="3.33203125" style="222" customWidth="1"/>
    <col min="6406" max="6406" width="20" style="222" customWidth="1"/>
    <col min="6407" max="6407" width="24.5546875" style="222" customWidth="1"/>
    <col min="6408" max="6437" width="4.44140625" style="222" customWidth="1"/>
    <col min="6438" max="6438" width="2.5546875" style="222" customWidth="1"/>
    <col min="6439" max="6439" width="6.109375" style="222" customWidth="1"/>
    <col min="6440" max="6440" width="19.44140625" style="222" customWidth="1"/>
    <col min="6441" max="6660" width="9" style="222"/>
    <col min="6661" max="6661" width="3.33203125" style="222" customWidth="1"/>
    <col min="6662" max="6662" width="20" style="222" customWidth="1"/>
    <col min="6663" max="6663" width="24.5546875" style="222" customWidth="1"/>
    <col min="6664" max="6693" width="4.44140625" style="222" customWidth="1"/>
    <col min="6694" max="6694" width="2.5546875" style="222" customWidth="1"/>
    <col min="6695" max="6695" width="6.109375" style="222" customWidth="1"/>
    <col min="6696" max="6696" width="19.44140625" style="222" customWidth="1"/>
    <col min="6697" max="6916" width="9" style="222"/>
    <col min="6917" max="6917" width="3.33203125" style="222" customWidth="1"/>
    <col min="6918" max="6918" width="20" style="222" customWidth="1"/>
    <col min="6919" max="6919" width="24.5546875" style="222" customWidth="1"/>
    <col min="6920" max="6949" width="4.44140625" style="222" customWidth="1"/>
    <col min="6950" max="6950" width="2.5546875" style="222" customWidth="1"/>
    <col min="6951" max="6951" width="6.109375" style="222" customWidth="1"/>
    <col min="6952" max="6952" width="19.44140625" style="222" customWidth="1"/>
    <col min="6953" max="7172" width="9" style="222"/>
    <col min="7173" max="7173" width="3.33203125" style="222" customWidth="1"/>
    <col min="7174" max="7174" width="20" style="222" customWidth="1"/>
    <col min="7175" max="7175" width="24.5546875" style="222" customWidth="1"/>
    <col min="7176" max="7205" width="4.44140625" style="222" customWidth="1"/>
    <col min="7206" max="7206" width="2.5546875" style="222" customWidth="1"/>
    <col min="7207" max="7207" width="6.109375" style="222" customWidth="1"/>
    <col min="7208" max="7208" width="19.44140625" style="222" customWidth="1"/>
    <col min="7209" max="7428" width="9" style="222"/>
    <col min="7429" max="7429" width="3.33203125" style="222" customWidth="1"/>
    <col min="7430" max="7430" width="20" style="222" customWidth="1"/>
    <col min="7431" max="7431" width="24.5546875" style="222" customWidth="1"/>
    <col min="7432" max="7461" width="4.44140625" style="222" customWidth="1"/>
    <col min="7462" max="7462" width="2.5546875" style="222" customWidth="1"/>
    <col min="7463" max="7463" width="6.109375" style="222" customWidth="1"/>
    <col min="7464" max="7464" width="19.44140625" style="222" customWidth="1"/>
    <col min="7465" max="7684" width="9" style="222"/>
    <col min="7685" max="7685" width="3.33203125" style="222" customWidth="1"/>
    <col min="7686" max="7686" width="20" style="222" customWidth="1"/>
    <col min="7687" max="7687" width="24.5546875" style="222" customWidth="1"/>
    <col min="7688" max="7717" width="4.44140625" style="222" customWidth="1"/>
    <col min="7718" max="7718" width="2.5546875" style="222" customWidth="1"/>
    <col min="7719" max="7719" width="6.109375" style="222" customWidth="1"/>
    <col min="7720" max="7720" width="19.44140625" style="222" customWidth="1"/>
    <col min="7721" max="7940" width="9" style="222"/>
    <col min="7941" max="7941" width="3.33203125" style="222" customWidth="1"/>
    <col min="7942" max="7942" width="20" style="222" customWidth="1"/>
    <col min="7943" max="7943" width="24.5546875" style="222" customWidth="1"/>
    <col min="7944" max="7973" width="4.44140625" style="222" customWidth="1"/>
    <col min="7974" max="7974" width="2.5546875" style="222" customWidth="1"/>
    <col min="7975" max="7975" width="6.109375" style="222" customWidth="1"/>
    <col min="7976" max="7976" width="19.44140625" style="222" customWidth="1"/>
    <col min="7977" max="8196" width="9" style="222"/>
    <col min="8197" max="8197" width="3.33203125" style="222" customWidth="1"/>
    <col min="8198" max="8198" width="20" style="222" customWidth="1"/>
    <col min="8199" max="8199" width="24.5546875" style="222" customWidth="1"/>
    <col min="8200" max="8229" width="4.44140625" style="222" customWidth="1"/>
    <col min="8230" max="8230" width="2.5546875" style="222" customWidth="1"/>
    <col min="8231" max="8231" width="6.109375" style="222" customWidth="1"/>
    <col min="8232" max="8232" width="19.44140625" style="222" customWidth="1"/>
    <col min="8233" max="8452" width="9" style="222"/>
    <col min="8453" max="8453" width="3.33203125" style="222" customWidth="1"/>
    <col min="8454" max="8454" width="20" style="222" customWidth="1"/>
    <col min="8455" max="8455" width="24.5546875" style="222" customWidth="1"/>
    <col min="8456" max="8485" width="4.44140625" style="222" customWidth="1"/>
    <col min="8486" max="8486" width="2.5546875" style="222" customWidth="1"/>
    <col min="8487" max="8487" width="6.109375" style="222" customWidth="1"/>
    <col min="8488" max="8488" width="19.44140625" style="222" customWidth="1"/>
    <col min="8489" max="8708" width="9" style="222"/>
    <col min="8709" max="8709" width="3.33203125" style="222" customWidth="1"/>
    <col min="8710" max="8710" width="20" style="222" customWidth="1"/>
    <col min="8711" max="8711" width="24.5546875" style="222" customWidth="1"/>
    <col min="8712" max="8741" width="4.44140625" style="222" customWidth="1"/>
    <col min="8742" max="8742" width="2.5546875" style="222" customWidth="1"/>
    <col min="8743" max="8743" width="6.109375" style="222" customWidth="1"/>
    <col min="8744" max="8744" width="19.44140625" style="222" customWidth="1"/>
    <col min="8745" max="8964" width="9" style="222"/>
    <col min="8965" max="8965" width="3.33203125" style="222" customWidth="1"/>
    <col min="8966" max="8966" width="20" style="222" customWidth="1"/>
    <col min="8967" max="8967" width="24.5546875" style="222" customWidth="1"/>
    <col min="8968" max="8997" width="4.44140625" style="222" customWidth="1"/>
    <col min="8998" max="8998" width="2.5546875" style="222" customWidth="1"/>
    <col min="8999" max="8999" width="6.109375" style="222" customWidth="1"/>
    <col min="9000" max="9000" width="19.44140625" style="222" customWidth="1"/>
    <col min="9001" max="9220" width="9" style="222"/>
    <col min="9221" max="9221" width="3.33203125" style="222" customWidth="1"/>
    <col min="9222" max="9222" width="20" style="222" customWidth="1"/>
    <col min="9223" max="9223" width="24.5546875" style="222" customWidth="1"/>
    <col min="9224" max="9253" width="4.44140625" style="222" customWidth="1"/>
    <col min="9254" max="9254" width="2.5546875" style="222" customWidth="1"/>
    <col min="9255" max="9255" width="6.109375" style="222" customWidth="1"/>
    <col min="9256" max="9256" width="19.44140625" style="222" customWidth="1"/>
    <col min="9257" max="9476" width="9" style="222"/>
    <col min="9477" max="9477" width="3.33203125" style="222" customWidth="1"/>
    <col min="9478" max="9478" width="20" style="222" customWidth="1"/>
    <col min="9479" max="9479" width="24.5546875" style="222" customWidth="1"/>
    <col min="9480" max="9509" width="4.44140625" style="222" customWidth="1"/>
    <col min="9510" max="9510" width="2.5546875" style="222" customWidth="1"/>
    <col min="9511" max="9511" width="6.109375" style="222" customWidth="1"/>
    <col min="9512" max="9512" width="19.44140625" style="222" customWidth="1"/>
    <col min="9513" max="9732" width="9" style="222"/>
    <col min="9733" max="9733" width="3.33203125" style="222" customWidth="1"/>
    <col min="9734" max="9734" width="20" style="222" customWidth="1"/>
    <col min="9735" max="9735" width="24.5546875" style="222" customWidth="1"/>
    <col min="9736" max="9765" width="4.44140625" style="222" customWidth="1"/>
    <col min="9766" max="9766" width="2.5546875" style="222" customWidth="1"/>
    <col min="9767" max="9767" width="6.109375" style="222" customWidth="1"/>
    <col min="9768" max="9768" width="19.44140625" style="222" customWidth="1"/>
    <col min="9769" max="9988" width="9" style="222"/>
    <col min="9989" max="9989" width="3.33203125" style="222" customWidth="1"/>
    <col min="9990" max="9990" width="20" style="222" customWidth="1"/>
    <col min="9991" max="9991" width="24.5546875" style="222" customWidth="1"/>
    <col min="9992" max="10021" width="4.44140625" style="222" customWidth="1"/>
    <col min="10022" max="10022" width="2.5546875" style="222" customWidth="1"/>
    <col min="10023" max="10023" width="6.109375" style="222" customWidth="1"/>
    <col min="10024" max="10024" width="19.44140625" style="222" customWidth="1"/>
    <col min="10025" max="10244" width="9" style="222"/>
    <col min="10245" max="10245" width="3.33203125" style="222" customWidth="1"/>
    <col min="10246" max="10246" width="20" style="222" customWidth="1"/>
    <col min="10247" max="10247" width="24.5546875" style="222" customWidth="1"/>
    <col min="10248" max="10277" width="4.44140625" style="222" customWidth="1"/>
    <col min="10278" max="10278" width="2.5546875" style="222" customWidth="1"/>
    <col min="10279" max="10279" width="6.109375" style="222" customWidth="1"/>
    <col min="10280" max="10280" width="19.44140625" style="222" customWidth="1"/>
    <col min="10281" max="10500" width="9" style="222"/>
    <col min="10501" max="10501" width="3.33203125" style="222" customWidth="1"/>
    <col min="10502" max="10502" width="20" style="222" customWidth="1"/>
    <col min="10503" max="10503" width="24.5546875" style="222" customWidth="1"/>
    <col min="10504" max="10533" width="4.44140625" style="222" customWidth="1"/>
    <col min="10534" max="10534" width="2.5546875" style="222" customWidth="1"/>
    <col min="10535" max="10535" width="6.109375" style="222" customWidth="1"/>
    <col min="10536" max="10536" width="19.44140625" style="222" customWidth="1"/>
    <col min="10537" max="10756" width="9" style="222"/>
    <col min="10757" max="10757" width="3.33203125" style="222" customWidth="1"/>
    <col min="10758" max="10758" width="20" style="222" customWidth="1"/>
    <col min="10759" max="10759" width="24.5546875" style="222" customWidth="1"/>
    <col min="10760" max="10789" width="4.44140625" style="222" customWidth="1"/>
    <col min="10790" max="10790" width="2.5546875" style="222" customWidth="1"/>
    <col min="10791" max="10791" width="6.109375" style="222" customWidth="1"/>
    <col min="10792" max="10792" width="19.44140625" style="222" customWidth="1"/>
    <col min="10793" max="11012" width="9" style="222"/>
    <col min="11013" max="11013" width="3.33203125" style="222" customWidth="1"/>
    <col min="11014" max="11014" width="20" style="222" customWidth="1"/>
    <col min="11015" max="11015" width="24.5546875" style="222" customWidth="1"/>
    <col min="11016" max="11045" width="4.44140625" style="222" customWidth="1"/>
    <col min="11046" max="11046" width="2.5546875" style="222" customWidth="1"/>
    <col min="11047" max="11047" width="6.109375" style="222" customWidth="1"/>
    <col min="11048" max="11048" width="19.44140625" style="222" customWidth="1"/>
    <col min="11049" max="11268" width="9" style="222"/>
    <col min="11269" max="11269" width="3.33203125" style="222" customWidth="1"/>
    <col min="11270" max="11270" width="20" style="222" customWidth="1"/>
    <col min="11271" max="11271" width="24.5546875" style="222" customWidth="1"/>
    <col min="11272" max="11301" width="4.44140625" style="222" customWidth="1"/>
    <col min="11302" max="11302" width="2.5546875" style="222" customWidth="1"/>
    <col min="11303" max="11303" width="6.109375" style="222" customWidth="1"/>
    <col min="11304" max="11304" width="19.44140625" style="222" customWidth="1"/>
    <col min="11305" max="11524" width="9" style="222"/>
    <col min="11525" max="11525" width="3.33203125" style="222" customWidth="1"/>
    <col min="11526" max="11526" width="20" style="222" customWidth="1"/>
    <col min="11527" max="11527" width="24.5546875" style="222" customWidth="1"/>
    <col min="11528" max="11557" width="4.44140625" style="222" customWidth="1"/>
    <col min="11558" max="11558" width="2.5546875" style="222" customWidth="1"/>
    <col min="11559" max="11559" width="6.109375" style="222" customWidth="1"/>
    <col min="11560" max="11560" width="19.44140625" style="222" customWidth="1"/>
    <col min="11561" max="11780" width="9" style="222"/>
    <col min="11781" max="11781" width="3.33203125" style="222" customWidth="1"/>
    <col min="11782" max="11782" width="20" style="222" customWidth="1"/>
    <col min="11783" max="11783" width="24.5546875" style="222" customWidth="1"/>
    <col min="11784" max="11813" width="4.44140625" style="222" customWidth="1"/>
    <col min="11814" max="11814" width="2.5546875" style="222" customWidth="1"/>
    <col min="11815" max="11815" width="6.109375" style="222" customWidth="1"/>
    <col min="11816" max="11816" width="19.44140625" style="222" customWidth="1"/>
    <col min="11817" max="12036" width="9" style="222"/>
    <col min="12037" max="12037" width="3.33203125" style="222" customWidth="1"/>
    <col min="12038" max="12038" width="20" style="222" customWidth="1"/>
    <col min="12039" max="12039" width="24.5546875" style="222" customWidth="1"/>
    <col min="12040" max="12069" width="4.44140625" style="222" customWidth="1"/>
    <col min="12070" max="12070" width="2.5546875" style="222" customWidth="1"/>
    <col min="12071" max="12071" width="6.109375" style="222" customWidth="1"/>
    <col min="12072" max="12072" width="19.44140625" style="222" customWidth="1"/>
    <col min="12073" max="12292" width="9" style="222"/>
    <col min="12293" max="12293" width="3.33203125" style="222" customWidth="1"/>
    <col min="12294" max="12294" width="20" style="222" customWidth="1"/>
    <col min="12295" max="12295" width="24.5546875" style="222" customWidth="1"/>
    <col min="12296" max="12325" width="4.44140625" style="222" customWidth="1"/>
    <col min="12326" max="12326" width="2.5546875" style="222" customWidth="1"/>
    <col min="12327" max="12327" width="6.109375" style="222" customWidth="1"/>
    <col min="12328" max="12328" width="19.44140625" style="222" customWidth="1"/>
    <col min="12329" max="12548" width="9" style="222"/>
    <col min="12549" max="12549" width="3.33203125" style="222" customWidth="1"/>
    <col min="12550" max="12550" width="20" style="222" customWidth="1"/>
    <col min="12551" max="12551" width="24.5546875" style="222" customWidth="1"/>
    <col min="12552" max="12581" width="4.44140625" style="222" customWidth="1"/>
    <col min="12582" max="12582" width="2.5546875" style="222" customWidth="1"/>
    <col min="12583" max="12583" width="6.109375" style="222" customWidth="1"/>
    <col min="12584" max="12584" width="19.44140625" style="222" customWidth="1"/>
    <col min="12585" max="12804" width="9" style="222"/>
    <col min="12805" max="12805" width="3.33203125" style="222" customWidth="1"/>
    <col min="12806" max="12806" width="20" style="222" customWidth="1"/>
    <col min="12807" max="12807" width="24.5546875" style="222" customWidth="1"/>
    <col min="12808" max="12837" width="4.44140625" style="222" customWidth="1"/>
    <col min="12838" max="12838" width="2.5546875" style="222" customWidth="1"/>
    <col min="12839" max="12839" width="6.109375" style="222" customWidth="1"/>
    <col min="12840" max="12840" width="19.44140625" style="222" customWidth="1"/>
    <col min="12841" max="13060" width="9" style="222"/>
    <col min="13061" max="13061" width="3.33203125" style="222" customWidth="1"/>
    <col min="13062" max="13062" width="20" style="222" customWidth="1"/>
    <col min="13063" max="13063" width="24.5546875" style="222" customWidth="1"/>
    <col min="13064" max="13093" width="4.44140625" style="222" customWidth="1"/>
    <col min="13094" max="13094" width="2.5546875" style="222" customWidth="1"/>
    <col min="13095" max="13095" width="6.109375" style="222" customWidth="1"/>
    <col min="13096" max="13096" width="19.44140625" style="222" customWidth="1"/>
    <col min="13097" max="13316" width="9" style="222"/>
    <col min="13317" max="13317" width="3.33203125" style="222" customWidth="1"/>
    <col min="13318" max="13318" width="20" style="222" customWidth="1"/>
    <col min="13319" max="13319" width="24.5546875" style="222" customWidth="1"/>
    <col min="13320" max="13349" width="4.44140625" style="222" customWidth="1"/>
    <col min="13350" max="13350" width="2.5546875" style="222" customWidth="1"/>
    <col min="13351" max="13351" width="6.109375" style="222" customWidth="1"/>
    <col min="13352" max="13352" width="19.44140625" style="222" customWidth="1"/>
    <col min="13353" max="13572" width="9" style="222"/>
    <col min="13573" max="13573" width="3.33203125" style="222" customWidth="1"/>
    <col min="13574" max="13574" width="20" style="222" customWidth="1"/>
    <col min="13575" max="13575" width="24.5546875" style="222" customWidth="1"/>
    <col min="13576" max="13605" width="4.44140625" style="222" customWidth="1"/>
    <col min="13606" max="13606" width="2.5546875" style="222" customWidth="1"/>
    <col min="13607" max="13607" width="6.109375" style="222" customWidth="1"/>
    <col min="13608" max="13608" width="19.44140625" style="222" customWidth="1"/>
    <col min="13609" max="13828" width="9" style="222"/>
    <col min="13829" max="13829" width="3.33203125" style="222" customWidth="1"/>
    <col min="13830" max="13830" width="20" style="222" customWidth="1"/>
    <col min="13831" max="13831" width="24.5546875" style="222" customWidth="1"/>
    <col min="13832" max="13861" width="4.44140625" style="222" customWidth="1"/>
    <col min="13862" max="13862" width="2.5546875" style="222" customWidth="1"/>
    <col min="13863" max="13863" width="6.109375" style="222" customWidth="1"/>
    <col min="13864" max="13864" width="19.44140625" style="222" customWidth="1"/>
    <col min="13865" max="14084" width="9" style="222"/>
    <col min="14085" max="14085" width="3.33203125" style="222" customWidth="1"/>
    <col min="14086" max="14086" width="20" style="222" customWidth="1"/>
    <col min="14087" max="14087" width="24.5546875" style="222" customWidth="1"/>
    <col min="14088" max="14117" width="4.44140625" style="222" customWidth="1"/>
    <col min="14118" max="14118" width="2.5546875" style="222" customWidth="1"/>
    <col min="14119" max="14119" width="6.109375" style="222" customWidth="1"/>
    <col min="14120" max="14120" width="19.44140625" style="222" customWidth="1"/>
    <col min="14121" max="14340" width="9" style="222"/>
    <col min="14341" max="14341" width="3.33203125" style="222" customWidth="1"/>
    <col min="14342" max="14342" width="20" style="222" customWidth="1"/>
    <col min="14343" max="14343" width="24.5546875" style="222" customWidth="1"/>
    <col min="14344" max="14373" width="4.44140625" style="222" customWidth="1"/>
    <col min="14374" max="14374" width="2.5546875" style="222" customWidth="1"/>
    <col min="14375" max="14375" width="6.109375" style="222" customWidth="1"/>
    <col min="14376" max="14376" width="19.44140625" style="222" customWidth="1"/>
    <col min="14377" max="14596" width="9" style="222"/>
    <col min="14597" max="14597" width="3.33203125" style="222" customWidth="1"/>
    <col min="14598" max="14598" width="20" style="222" customWidth="1"/>
    <col min="14599" max="14599" width="24.5546875" style="222" customWidth="1"/>
    <col min="14600" max="14629" width="4.44140625" style="222" customWidth="1"/>
    <col min="14630" max="14630" width="2.5546875" style="222" customWidth="1"/>
    <col min="14631" max="14631" width="6.109375" style="222" customWidth="1"/>
    <col min="14632" max="14632" width="19.44140625" style="222" customWidth="1"/>
    <col min="14633" max="14852" width="9" style="222"/>
    <col min="14853" max="14853" width="3.33203125" style="222" customWidth="1"/>
    <col min="14854" max="14854" width="20" style="222" customWidth="1"/>
    <col min="14855" max="14855" width="24.5546875" style="222" customWidth="1"/>
    <col min="14856" max="14885" width="4.44140625" style="222" customWidth="1"/>
    <col min="14886" max="14886" width="2.5546875" style="222" customWidth="1"/>
    <col min="14887" max="14887" width="6.109375" style="222" customWidth="1"/>
    <col min="14888" max="14888" width="19.44140625" style="222" customWidth="1"/>
    <col min="14889" max="15108" width="9" style="222"/>
    <col min="15109" max="15109" width="3.33203125" style="222" customWidth="1"/>
    <col min="15110" max="15110" width="20" style="222" customWidth="1"/>
    <col min="15111" max="15111" width="24.5546875" style="222" customWidth="1"/>
    <col min="15112" max="15141" width="4.44140625" style="222" customWidth="1"/>
    <col min="15142" max="15142" width="2.5546875" style="222" customWidth="1"/>
    <col min="15143" max="15143" width="6.109375" style="222" customWidth="1"/>
    <col min="15144" max="15144" width="19.44140625" style="222" customWidth="1"/>
    <col min="15145" max="15364" width="9" style="222"/>
    <col min="15365" max="15365" width="3.33203125" style="222" customWidth="1"/>
    <col min="15366" max="15366" width="20" style="222" customWidth="1"/>
    <col min="15367" max="15367" width="24.5546875" style="222" customWidth="1"/>
    <col min="15368" max="15397" width="4.44140625" style="222" customWidth="1"/>
    <col min="15398" max="15398" width="2.5546875" style="222" customWidth="1"/>
    <col min="15399" max="15399" width="6.109375" style="222" customWidth="1"/>
    <col min="15400" max="15400" width="19.44140625" style="222" customWidth="1"/>
    <col min="15401" max="15620" width="9" style="222"/>
    <col min="15621" max="15621" width="3.33203125" style="222" customWidth="1"/>
    <col min="15622" max="15622" width="20" style="222" customWidth="1"/>
    <col min="15623" max="15623" width="24.5546875" style="222" customWidth="1"/>
    <col min="15624" max="15653" width="4.44140625" style="222" customWidth="1"/>
    <col min="15654" max="15654" width="2.5546875" style="222" customWidth="1"/>
    <col min="15655" max="15655" width="6.109375" style="222" customWidth="1"/>
    <col min="15656" max="15656" width="19.44140625" style="222" customWidth="1"/>
    <col min="15657" max="15876" width="9" style="222"/>
    <col min="15877" max="15877" width="3.33203125" style="222" customWidth="1"/>
    <col min="15878" max="15878" width="20" style="222" customWidth="1"/>
    <col min="15879" max="15879" width="24.5546875" style="222" customWidth="1"/>
    <col min="15880" max="15909" width="4.44140625" style="222" customWidth="1"/>
    <col min="15910" max="15910" width="2.5546875" style="222" customWidth="1"/>
    <col min="15911" max="15911" width="6.109375" style="222" customWidth="1"/>
    <col min="15912" max="15912" width="19.44140625" style="222" customWidth="1"/>
    <col min="15913" max="16132" width="9" style="222"/>
    <col min="16133" max="16133" width="3.33203125" style="222" customWidth="1"/>
    <col min="16134" max="16134" width="20" style="222" customWidth="1"/>
    <col min="16135" max="16135" width="24.5546875" style="222" customWidth="1"/>
    <col min="16136" max="16165" width="4.44140625" style="222" customWidth="1"/>
    <col min="16166" max="16166" width="2.5546875" style="222" customWidth="1"/>
    <col min="16167" max="16167" width="6.109375" style="222" customWidth="1"/>
    <col min="16168" max="16168" width="19.44140625" style="222" customWidth="1"/>
    <col min="16169" max="16384" width="9" style="222"/>
  </cols>
  <sheetData>
    <row r="1" spans="1:40" ht="16.8" x14ac:dyDescent="0.3">
      <c r="A1" s="220" t="s">
        <v>0</v>
      </c>
      <c r="B1" s="220"/>
      <c r="C1" s="221"/>
      <c r="D1" s="221"/>
      <c r="E1" s="221"/>
      <c r="Z1" s="431" t="s">
        <v>20</v>
      </c>
      <c r="AA1" s="432"/>
      <c r="AB1" s="432"/>
      <c r="AC1" s="432"/>
      <c r="AD1" s="432"/>
      <c r="AE1" s="432"/>
      <c r="AF1" s="432"/>
      <c r="AG1" s="433"/>
    </row>
    <row r="2" spans="1:40" x14ac:dyDescent="0.3">
      <c r="A2" s="224" t="s">
        <v>2</v>
      </c>
      <c r="B2" s="224"/>
      <c r="C2" s="225"/>
      <c r="D2" s="225"/>
      <c r="E2" s="225"/>
      <c r="Z2" s="426" t="s">
        <v>90</v>
      </c>
      <c r="AA2" s="427"/>
      <c r="AB2" s="427"/>
      <c r="AC2" s="427"/>
      <c r="AD2" s="427"/>
      <c r="AE2" s="428"/>
      <c r="AF2" s="429" t="s">
        <v>91</v>
      </c>
      <c r="AG2" s="430"/>
    </row>
    <row r="3" spans="1:40" x14ac:dyDescent="0.3">
      <c r="A3" s="224" t="s">
        <v>92</v>
      </c>
      <c r="B3" s="87"/>
      <c r="C3" s="87"/>
      <c r="D3" s="87"/>
      <c r="E3" s="87"/>
      <c r="Z3" s="426" t="s">
        <v>93</v>
      </c>
      <c r="AA3" s="427"/>
      <c r="AB3" s="427"/>
      <c r="AC3" s="427"/>
      <c r="AD3" s="427"/>
      <c r="AE3" s="428"/>
      <c r="AF3" s="429" t="s">
        <v>94</v>
      </c>
      <c r="AG3" s="430"/>
    </row>
    <row r="4" spans="1:40" x14ac:dyDescent="0.3">
      <c r="A4" s="224" t="s">
        <v>95</v>
      </c>
      <c r="B4" s="87"/>
      <c r="C4" s="87"/>
      <c r="D4" s="87"/>
      <c r="E4" s="87"/>
      <c r="Z4" s="426" t="s">
        <v>96</v>
      </c>
      <c r="AA4" s="427"/>
      <c r="AB4" s="427"/>
      <c r="AC4" s="427"/>
      <c r="AD4" s="427"/>
      <c r="AE4" s="428"/>
      <c r="AF4" s="429" t="s">
        <v>97</v>
      </c>
      <c r="AG4" s="430"/>
    </row>
    <row r="5" spans="1:40" x14ac:dyDescent="0.3">
      <c r="A5" s="224" t="s">
        <v>98</v>
      </c>
      <c r="B5" s="87"/>
      <c r="C5" s="87"/>
      <c r="D5" s="87"/>
      <c r="E5" s="87"/>
      <c r="Z5" s="426" t="s">
        <v>99</v>
      </c>
      <c r="AA5" s="427"/>
      <c r="AB5" s="427"/>
      <c r="AC5" s="427"/>
      <c r="AD5" s="427"/>
      <c r="AE5" s="428"/>
      <c r="AF5" s="429" t="s">
        <v>100</v>
      </c>
      <c r="AG5" s="430"/>
    </row>
    <row r="6" spans="1:40" ht="15" x14ac:dyDescent="0.25">
      <c r="A6" s="226"/>
      <c r="B6" s="226"/>
      <c r="C6" s="227"/>
      <c r="D6" s="227"/>
      <c r="E6" s="226"/>
    </row>
    <row r="7" spans="1:40" s="229" customFormat="1" ht="17.399999999999999" x14ac:dyDescent="0.3">
      <c r="A7" s="435" t="s">
        <v>130</v>
      </c>
      <c r="B7" s="435"/>
      <c r="C7" s="435"/>
      <c r="D7" s="435"/>
      <c r="E7" s="435"/>
      <c r="F7" s="435"/>
      <c r="G7" s="435"/>
      <c r="H7" s="435"/>
      <c r="I7" s="435"/>
      <c r="J7" s="435"/>
      <c r="K7" s="435"/>
      <c r="L7" s="435"/>
      <c r="M7" s="435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  <c r="Y7" s="435"/>
      <c r="Z7" s="435"/>
      <c r="AA7" s="435"/>
      <c r="AB7" s="435"/>
      <c r="AC7" s="435"/>
      <c r="AD7" s="435"/>
      <c r="AE7" s="435"/>
      <c r="AF7" s="435"/>
      <c r="AG7" s="435"/>
      <c r="AH7" s="435"/>
      <c r="AI7" s="435"/>
      <c r="AJ7" s="435"/>
      <c r="AK7" s="435"/>
      <c r="AL7" s="435"/>
      <c r="AM7" s="435"/>
      <c r="AN7" s="228"/>
    </row>
    <row r="9" spans="1:40" s="234" customFormat="1" x14ac:dyDescent="0.3">
      <c r="A9" s="436" t="s">
        <v>101</v>
      </c>
      <c r="B9" s="436" t="s">
        <v>102</v>
      </c>
      <c r="C9" s="436" t="s">
        <v>103</v>
      </c>
      <c r="D9" s="439" t="s">
        <v>104</v>
      </c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0"/>
      <c r="V9" s="440"/>
      <c r="W9" s="440"/>
      <c r="X9" s="440"/>
      <c r="Y9" s="440"/>
      <c r="Z9" s="440"/>
      <c r="AA9" s="440"/>
      <c r="AB9" s="440"/>
      <c r="AC9" s="440"/>
      <c r="AD9" s="440"/>
      <c r="AE9" s="440"/>
      <c r="AF9" s="440"/>
      <c r="AG9" s="440"/>
      <c r="AH9" s="441"/>
      <c r="AI9" s="442" t="s">
        <v>105</v>
      </c>
      <c r="AJ9" s="230"/>
      <c r="AK9" s="231"/>
      <c r="AL9" s="231"/>
      <c r="AM9" s="232"/>
      <c r="AN9" s="233"/>
    </row>
    <row r="10" spans="1:40" s="234" customFormat="1" x14ac:dyDescent="0.3">
      <c r="A10" s="437"/>
      <c r="B10" s="437"/>
      <c r="C10" s="437"/>
      <c r="D10" s="235">
        <v>1</v>
      </c>
      <c r="E10" s="235">
        <v>2</v>
      </c>
      <c r="F10" s="235">
        <v>3</v>
      </c>
      <c r="G10" s="235">
        <v>4</v>
      </c>
      <c r="H10" s="235">
        <v>5</v>
      </c>
      <c r="I10" s="235">
        <v>6</v>
      </c>
      <c r="J10" s="235">
        <v>7</v>
      </c>
      <c r="K10" s="235">
        <v>8</v>
      </c>
      <c r="L10" s="235">
        <v>9</v>
      </c>
      <c r="M10" s="235">
        <v>10</v>
      </c>
      <c r="N10" s="235">
        <v>11</v>
      </c>
      <c r="O10" s="235">
        <v>12</v>
      </c>
      <c r="P10" s="235">
        <v>13</v>
      </c>
      <c r="Q10" s="235">
        <v>14</v>
      </c>
      <c r="R10" s="235">
        <v>15</v>
      </c>
      <c r="S10" s="235">
        <v>16</v>
      </c>
      <c r="T10" s="235">
        <v>17</v>
      </c>
      <c r="U10" s="235">
        <v>18</v>
      </c>
      <c r="V10" s="235">
        <v>19</v>
      </c>
      <c r="W10" s="235">
        <v>20</v>
      </c>
      <c r="X10" s="235">
        <v>21</v>
      </c>
      <c r="Y10" s="235">
        <v>22</v>
      </c>
      <c r="Z10" s="235">
        <v>23</v>
      </c>
      <c r="AA10" s="235">
        <v>24</v>
      </c>
      <c r="AB10" s="235">
        <v>25</v>
      </c>
      <c r="AC10" s="235">
        <v>26</v>
      </c>
      <c r="AD10" s="235">
        <v>27</v>
      </c>
      <c r="AE10" s="235">
        <v>28</v>
      </c>
      <c r="AF10" s="235">
        <v>29</v>
      </c>
      <c r="AG10" s="235">
        <v>30</v>
      </c>
      <c r="AH10" s="235">
        <v>31</v>
      </c>
      <c r="AI10" s="442"/>
      <c r="AJ10" s="236"/>
      <c r="AK10" s="232"/>
      <c r="AL10" s="232"/>
      <c r="AM10" s="232"/>
      <c r="AN10" s="233"/>
    </row>
    <row r="11" spans="1:40" s="242" customFormat="1" x14ac:dyDescent="0.3">
      <c r="A11" s="438"/>
      <c r="B11" s="438"/>
      <c r="C11" s="438"/>
      <c r="D11" s="235" t="s">
        <v>109</v>
      </c>
      <c r="E11" s="237" t="s">
        <v>110</v>
      </c>
      <c r="F11" s="235" t="s">
        <v>111</v>
      </c>
      <c r="G11" s="237" t="s">
        <v>112</v>
      </c>
      <c r="H11" s="239" t="s">
        <v>106</v>
      </c>
      <c r="I11" s="240" t="s">
        <v>107</v>
      </c>
      <c r="J11" s="238" t="s">
        <v>108</v>
      </c>
      <c r="K11" s="235" t="s">
        <v>109</v>
      </c>
      <c r="L11" s="237" t="s">
        <v>110</v>
      </c>
      <c r="M11" s="235" t="s">
        <v>111</v>
      </c>
      <c r="N11" s="237" t="s">
        <v>112</v>
      </c>
      <c r="O11" s="239" t="s">
        <v>106</v>
      </c>
      <c r="P11" s="240" t="s">
        <v>107</v>
      </c>
      <c r="Q11" s="238" t="s">
        <v>108</v>
      </c>
      <c r="R11" s="235" t="s">
        <v>109</v>
      </c>
      <c r="S11" s="237" t="s">
        <v>110</v>
      </c>
      <c r="T11" s="235" t="s">
        <v>111</v>
      </c>
      <c r="U11" s="237" t="s">
        <v>112</v>
      </c>
      <c r="V11" s="239" t="s">
        <v>106</v>
      </c>
      <c r="W11" s="240" t="s">
        <v>107</v>
      </c>
      <c r="X11" s="238" t="s">
        <v>108</v>
      </c>
      <c r="Y11" s="235" t="s">
        <v>109</v>
      </c>
      <c r="Z11" s="237" t="s">
        <v>110</v>
      </c>
      <c r="AA11" s="235" t="s">
        <v>111</v>
      </c>
      <c r="AB11" s="237" t="s">
        <v>112</v>
      </c>
      <c r="AC11" s="239" t="s">
        <v>106</v>
      </c>
      <c r="AD11" s="240" t="s">
        <v>107</v>
      </c>
      <c r="AE11" s="238" t="s">
        <v>108</v>
      </c>
      <c r="AF11" s="237" t="s">
        <v>109</v>
      </c>
      <c r="AG11" s="237" t="s">
        <v>110</v>
      </c>
      <c r="AH11" s="237" t="s">
        <v>111</v>
      </c>
      <c r="AI11" s="442"/>
      <c r="AJ11" s="241"/>
      <c r="AN11" s="243"/>
    </row>
    <row r="12" spans="1:40" s="242" customFormat="1" x14ac:dyDescent="0.3">
      <c r="A12" s="270">
        <v>1</v>
      </c>
      <c r="B12" s="270" t="s">
        <v>38</v>
      </c>
      <c r="C12" s="270" t="s">
        <v>14</v>
      </c>
      <c r="D12" s="237" t="s">
        <v>91</v>
      </c>
      <c r="E12" s="237" t="s">
        <v>91</v>
      </c>
      <c r="F12" s="237" t="s">
        <v>91</v>
      </c>
      <c r="G12" s="237" t="s">
        <v>91</v>
      </c>
      <c r="H12" s="240" t="s">
        <v>91</v>
      </c>
      <c r="I12" s="240" t="s">
        <v>94</v>
      </c>
      <c r="J12" s="360"/>
      <c r="K12" s="240" t="s">
        <v>91</v>
      </c>
      <c r="L12" s="240" t="s">
        <v>91</v>
      </c>
      <c r="M12" s="237" t="s">
        <v>91</v>
      </c>
      <c r="N12" s="240" t="s">
        <v>91</v>
      </c>
      <c r="O12" s="240" t="s">
        <v>91</v>
      </c>
      <c r="P12" s="240" t="s">
        <v>94</v>
      </c>
      <c r="Q12" s="360"/>
      <c r="R12" s="240" t="s">
        <v>91</v>
      </c>
      <c r="S12" s="240" t="s">
        <v>91</v>
      </c>
      <c r="T12" s="237" t="s">
        <v>91</v>
      </c>
      <c r="U12" s="240" t="s">
        <v>91</v>
      </c>
      <c r="V12" s="240" t="s">
        <v>91</v>
      </c>
      <c r="W12" s="240" t="s">
        <v>91</v>
      </c>
      <c r="X12" s="360"/>
      <c r="Y12" s="240" t="s">
        <v>91</v>
      </c>
      <c r="Z12" s="240" t="s">
        <v>91</v>
      </c>
      <c r="AA12" s="237" t="s">
        <v>91</v>
      </c>
      <c r="AB12" s="240" t="s">
        <v>91</v>
      </c>
      <c r="AC12" s="240" t="s">
        <v>91</v>
      </c>
      <c r="AD12" s="361" t="s">
        <v>91</v>
      </c>
      <c r="AE12" s="362"/>
      <c r="AF12" s="237" t="s">
        <v>91</v>
      </c>
      <c r="AG12" s="237" t="s">
        <v>91</v>
      </c>
      <c r="AH12" s="237" t="s">
        <v>91</v>
      </c>
      <c r="AI12" s="244">
        <f>COUNTIF(D12:AH12,"x")+ COUNTIF(D12:AH12,"x/2")/2+COUNTIF(D12:AH12,"CT")+COUNTIF(D12:AH12,"TT")</f>
        <v>26</v>
      </c>
      <c r="AJ12" s="241"/>
      <c r="AN12" s="243"/>
    </row>
    <row r="13" spans="1:40" s="242" customFormat="1" x14ac:dyDescent="0.3">
      <c r="A13" s="270">
        <v>3</v>
      </c>
      <c r="B13" s="273" t="s">
        <v>77</v>
      </c>
      <c r="C13" s="272" t="s">
        <v>162</v>
      </c>
      <c r="D13" s="237"/>
      <c r="E13" s="237"/>
      <c r="F13" s="237"/>
      <c r="G13" s="237"/>
      <c r="H13" s="240"/>
      <c r="I13" s="240"/>
      <c r="J13" s="360"/>
      <c r="K13" s="240" t="s">
        <v>91</v>
      </c>
      <c r="L13" s="240" t="s">
        <v>91</v>
      </c>
      <c r="M13" s="237" t="s">
        <v>91</v>
      </c>
      <c r="N13" s="240" t="s">
        <v>91</v>
      </c>
      <c r="O13" s="240" t="s">
        <v>91</v>
      </c>
      <c r="P13" s="240" t="s">
        <v>94</v>
      </c>
      <c r="Q13" s="360" t="s">
        <v>91</v>
      </c>
      <c r="R13" s="240" t="s">
        <v>91</v>
      </c>
      <c r="S13" s="240" t="s">
        <v>91</v>
      </c>
      <c r="T13" s="237" t="s">
        <v>91</v>
      </c>
      <c r="U13" s="240" t="s">
        <v>91</v>
      </c>
      <c r="V13" s="240" t="s">
        <v>91</v>
      </c>
      <c r="W13" s="240" t="s">
        <v>91</v>
      </c>
      <c r="X13" s="360" t="s">
        <v>91</v>
      </c>
      <c r="Y13" s="240" t="s">
        <v>91</v>
      </c>
      <c r="Z13" s="240" t="s">
        <v>91</v>
      </c>
      <c r="AA13" s="237" t="s">
        <v>91</v>
      </c>
      <c r="AB13" s="240" t="s">
        <v>91</v>
      </c>
      <c r="AC13" s="240" t="s">
        <v>91</v>
      </c>
      <c r="AD13" s="361" t="s">
        <v>91</v>
      </c>
      <c r="AE13" s="362"/>
      <c r="AF13" s="237" t="s">
        <v>91</v>
      </c>
      <c r="AG13" s="237" t="s">
        <v>91</v>
      </c>
      <c r="AH13" s="237" t="s">
        <v>91</v>
      </c>
      <c r="AI13" s="244">
        <f t="shared" ref="AI13:AI16" si="0">COUNTIF(D13:AH13,"x")+ COUNTIF(D13:AH13,"x/2")/2+COUNTIF(D13:AH13,"CT")+COUNTIF(D13:AH13,"TT")</f>
        <v>22.5</v>
      </c>
      <c r="AJ13" s="241"/>
      <c r="AN13" s="243"/>
    </row>
    <row r="14" spans="1:40" s="242" customFormat="1" x14ac:dyDescent="0.3">
      <c r="A14" s="270">
        <v>4</v>
      </c>
      <c r="B14" s="271" t="s">
        <v>37</v>
      </c>
      <c r="C14" s="272" t="s">
        <v>113</v>
      </c>
      <c r="D14" s="237" t="s">
        <v>91</v>
      </c>
      <c r="E14" s="237" t="s">
        <v>91</v>
      </c>
      <c r="F14" s="237" t="s">
        <v>91</v>
      </c>
      <c r="G14" s="237" t="s">
        <v>91</v>
      </c>
      <c r="H14" s="240" t="s">
        <v>91</v>
      </c>
      <c r="I14" s="240" t="s">
        <v>94</v>
      </c>
      <c r="J14" s="360" t="s">
        <v>91</v>
      </c>
      <c r="K14" s="240" t="s">
        <v>91</v>
      </c>
      <c r="L14" s="240" t="s">
        <v>91</v>
      </c>
      <c r="M14" s="237" t="s">
        <v>91</v>
      </c>
      <c r="N14" s="240" t="s">
        <v>91</v>
      </c>
      <c r="O14" s="240" t="s">
        <v>91</v>
      </c>
      <c r="P14" s="240" t="s">
        <v>94</v>
      </c>
      <c r="Q14" s="360" t="s">
        <v>91</v>
      </c>
      <c r="R14" s="240" t="s">
        <v>91</v>
      </c>
      <c r="S14" s="240" t="s">
        <v>91</v>
      </c>
      <c r="T14" s="237" t="s">
        <v>91</v>
      </c>
      <c r="U14" s="240" t="s">
        <v>91</v>
      </c>
      <c r="V14" s="240" t="s">
        <v>91</v>
      </c>
      <c r="W14" s="240" t="s">
        <v>91</v>
      </c>
      <c r="X14" s="360" t="s">
        <v>100</v>
      </c>
      <c r="Y14" s="240" t="s">
        <v>91</v>
      </c>
      <c r="Z14" s="240" t="s">
        <v>91</v>
      </c>
      <c r="AA14" s="237" t="s">
        <v>91</v>
      </c>
      <c r="AB14" s="240" t="s">
        <v>91</v>
      </c>
      <c r="AC14" s="240" t="s">
        <v>91</v>
      </c>
      <c r="AD14" s="361" t="s">
        <v>91</v>
      </c>
      <c r="AE14" s="362"/>
      <c r="AF14" s="237" t="s">
        <v>91</v>
      </c>
      <c r="AG14" s="237" t="s">
        <v>91</v>
      </c>
      <c r="AH14" s="237" t="s">
        <v>91</v>
      </c>
      <c r="AI14" s="244">
        <f t="shared" si="0"/>
        <v>29</v>
      </c>
      <c r="AJ14" s="241"/>
      <c r="AN14" s="243"/>
    </row>
    <row r="15" spans="1:40" s="242" customFormat="1" x14ac:dyDescent="0.3">
      <c r="A15" s="270">
        <v>5</v>
      </c>
      <c r="B15" s="270" t="s">
        <v>75</v>
      </c>
      <c r="C15" s="272" t="s">
        <v>113</v>
      </c>
      <c r="D15" s="237" t="s">
        <v>91</v>
      </c>
      <c r="E15" s="237" t="s">
        <v>91</v>
      </c>
      <c r="F15" s="237" t="s">
        <v>91</v>
      </c>
      <c r="G15" s="237" t="s">
        <v>91</v>
      </c>
      <c r="H15" s="240" t="s">
        <v>91</v>
      </c>
      <c r="I15" s="240" t="s">
        <v>94</v>
      </c>
      <c r="J15" s="360"/>
      <c r="K15" s="240" t="s">
        <v>91</v>
      </c>
      <c r="L15" s="240" t="s">
        <v>91</v>
      </c>
      <c r="M15" s="237" t="s">
        <v>91</v>
      </c>
      <c r="N15" s="240" t="s">
        <v>91</v>
      </c>
      <c r="O15" s="240" t="s">
        <v>91</v>
      </c>
      <c r="P15" s="240" t="s">
        <v>94</v>
      </c>
      <c r="Q15" s="360"/>
      <c r="R15" s="240" t="s">
        <v>91</v>
      </c>
      <c r="S15" s="240" t="s">
        <v>91</v>
      </c>
      <c r="T15" s="237" t="s">
        <v>91</v>
      </c>
      <c r="U15" s="240" t="s">
        <v>91</v>
      </c>
      <c r="V15" s="240" t="s">
        <v>91</v>
      </c>
      <c r="W15" s="240" t="s">
        <v>91</v>
      </c>
      <c r="X15" s="360"/>
      <c r="Y15" s="240" t="s">
        <v>91</v>
      </c>
      <c r="Z15" s="240" t="s">
        <v>91</v>
      </c>
      <c r="AA15" s="237" t="s">
        <v>91</v>
      </c>
      <c r="AB15" s="240" t="s">
        <v>91</v>
      </c>
      <c r="AC15" s="240" t="s">
        <v>91</v>
      </c>
      <c r="AD15" s="361" t="s">
        <v>91</v>
      </c>
      <c r="AE15" s="362"/>
      <c r="AF15" s="237" t="s">
        <v>91</v>
      </c>
      <c r="AG15" s="237" t="s">
        <v>91</v>
      </c>
      <c r="AH15" s="237" t="s">
        <v>91</v>
      </c>
      <c r="AI15" s="244">
        <f t="shared" si="0"/>
        <v>26</v>
      </c>
      <c r="AJ15" s="241"/>
      <c r="AN15" s="243"/>
    </row>
    <row r="16" spans="1:40" s="242" customFormat="1" x14ac:dyDescent="0.3">
      <c r="A16" s="270">
        <v>6</v>
      </c>
      <c r="B16" s="270" t="s">
        <v>161</v>
      </c>
      <c r="C16" s="272" t="s">
        <v>121</v>
      </c>
      <c r="D16" s="237" t="s">
        <v>91</v>
      </c>
      <c r="E16" s="237" t="s">
        <v>91</v>
      </c>
      <c r="F16" s="237" t="s">
        <v>91</v>
      </c>
      <c r="G16" s="237" t="s">
        <v>91</v>
      </c>
      <c r="H16" s="240" t="s">
        <v>91</v>
      </c>
      <c r="I16" s="240" t="s">
        <v>94</v>
      </c>
      <c r="J16" s="360"/>
      <c r="K16" s="240" t="s">
        <v>91</v>
      </c>
      <c r="L16" s="240" t="s">
        <v>91</v>
      </c>
      <c r="M16" s="237" t="s">
        <v>91</v>
      </c>
      <c r="N16" s="240" t="s">
        <v>91</v>
      </c>
      <c r="O16" s="240" t="s">
        <v>91</v>
      </c>
      <c r="P16" s="240" t="s">
        <v>94</v>
      </c>
      <c r="Q16" s="360"/>
      <c r="R16" s="240" t="s">
        <v>91</v>
      </c>
      <c r="S16" s="240" t="s">
        <v>91</v>
      </c>
      <c r="T16" s="237" t="s">
        <v>91</v>
      </c>
      <c r="U16" s="240" t="s">
        <v>91</v>
      </c>
      <c r="V16" s="240" t="s">
        <v>91</v>
      </c>
      <c r="W16" s="240" t="s">
        <v>91</v>
      </c>
      <c r="X16" s="360" t="s">
        <v>100</v>
      </c>
      <c r="Y16" s="240" t="s">
        <v>91</v>
      </c>
      <c r="Z16" s="240"/>
      <c r="AA16" s="237"/>
      <c r="AB16" s="240"/>
      <c r="AC16" s="240" t="s">
        <v>91</v>
      </c>
      <c r="AD16" s="361" t="s">
        <v>91</v>
      </c>
      <c r="AE16" s="362" t="s">
        <v>91</v>
      </c>
      <c r="AF16" s="237" t="s">
        <v>91</v>
      </c>
      <c r="AG16" s="237" t="s">
        <v>91</v>
      </c>
      <c r="AH16" s="237" t="s">
        <v>91</v>
      </c>
      <c r="AI16" s="244">
        <f t="shared" si="0"/>
        <v>25</v>
      </c>
      <c r="AJ16" s="241"/>
      <c r="AN16" s="243"/>
    </row>
    <row r="17" spans="1:40" s="242" customFormat="1" x14ac:dyDescent="0.3">
      <c r="A17" s="443" t="s">
        <v>114</v>
      </c>
      <c r="B17" s="444"/>
      <c r="C17" s="245"/>
      <c r="D17" s="245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7">
        <f>SUM(AI12:AI15)</f>
        <v>103.5</v>
      </c>
      <c r="AJ17" s="248"/>
      <c r="AK17" s="249"/>
      <c r="AL17" s="249"/>
      <c r="AN17" s="243"/>
    </row>
    <row r="19" spans="1:40" s="255" customFormat="1" x14ac:dyDescent="0.3">
      <c r="A19" s="445" t="s">
        <v>14</v>
      </c>
      <c r="B19" s="445"/>
      <c r="C19" s="445"/>
      <c r="D19" s="445"/>
      <c r="E19" s="445"/>
      <c r="F19" s="445"/>
      <c r="G19" s="445"/>
      <c r="H19" s="250"/>
      <c r="I19" s="446"/>
      <c r="J19" s="446"/>
      <c r="K19" s="446"/>
      <c r="L19" s="446"/>
      <c r="M19" s="446"/>
      <c r="N19" s="251"/>
      <c r="O19" s="446" t="s">
        <v>115</v>
      </c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252"/>
      <c r="AA19" s="252"/>
      <c r="AB19" s="253"/>
      <c r="AC19" s="446"/>
      <c r="AD19" s="446"/>
      <c r="AE19" s="446"/>
      <c r="AF19" s="446"/>
      <c r="AG19" s="446"/>
      <c r="AH19" s="446"/>
      <c r="AI19" s="446"/>
      <c r="AJ19" s="446"/>
      <c r="AK19" s="446"/>
      <c r="AL19" s="446"/>
      <c r="AM19" s="446"/>
      <c r="AN19" s="254"/>
    </row>
    <row r="26" spans="1:40" x14ac:dyDescent="0.3">
      <c r="A26" s="256"/>
      <c r="B26" s="257"/>
      <c r="C26" s="256"/>
      <c r="D26" s="256"/>
    </row>
    <row r="27" spans="1:40" x14ac:dyDescent="0.3">
      <c r="A27" s="256"/>
      <c r="B27" s="257"/>
      <c r="C27" s="256"/>
      <c r="D27" s="256"/>
    </row>
    <row r="28" spans="1:40" x14ac:dyDescent="0.3">
      <c r="A28" s="226"/>
      <c r="B28" s="227"/>
      <c r="C28" s="226"/>
      <c r="D28" s="226"/>
    </row>
    <row r="29" spans="1:40" x14ac:dyDescent="0.3">
      <c r="A29" s="226"/>
      <c r="B29" s="227"/>
      <c r="C29" s="226"/>
      <c r="D29" s="226"/>
    </row>
    <row r="33" spans="3:40" s="258" customFormat="1" x14ac:dyDescent="0.3">
      <c r="AN33" s="259"/>
    </row>
    <row r="34" spans="3:40" s="258" customFormat="1" x14ac:dyDescent="0.3">
      <c r="AN34" s="259"/>
    </row>
    <row r="35" spans="3:40" s="258" customFormat="1" x14ac:dyDescent="0.3"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AN35" s="259"/>
    </row>
    <row r="36" spans="3:40" s="258" customFormat="1" x14ac:dyDescent="0.3">
      <c r="G36" s="434"/>
      <c r="H36" s="434"/>
      <c r="I36" s="434"/>
      <c r="J36" s="434"/>
      <c r="K36" s="434"/>
      <c r="L36" s="434"/>
      <c r="M36" s="434"/>
      <c r="N36" s="434"/>
      <c r="O36" s="434"/>
      <c r="P36" s="434"/>
      <c r="Q36" s="434"/>
      <c r="R36" s="434"/>
      <c r="S36" s="434"/>
      <c r="T36" s="434"/>
      <c r="U36" s="434"/>
      <c r="V36" s="434"/>
      <c r="W36" s="434"/>
      <c r="X36" s="434"/>
      <c r="AN36" s="259"/>
    </row>
    <row r="37" spans="3:40" s="258" customFormat="1" x14ac:dyDescent="0.3">
      <c r="G37" s="434"/>
      <c r="H37" s="434"/>
      <c r="I37" s="434"/>
      <c r="J37" s="434"/>
      <c r="K37" s="434"/>
      <c r="L37" s="434"/>
      <c r="M37" s="434"/>
      <c r="N37" s="434"/>
      <c r="O37" s="434"/>
      <c r="P37" s="434"/>
      <c r="Q37" s="434"/>
      <c r="R37" s="434"/>
      <c r="S37" s="434"/>
      <c r="T37" s="434"/>
      <c r="U37" s="434"/>
      <c r="V37" s="434"/>
      <c r="W37" s="434"/>
      <c r="X37" s="434"/>
      <c r="AN37" s="259"/>
    </row>
    <row r="38" spans="3:40" s="258" customFormat="1" x14ac:dyDescent="0.3"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4"/>
      <c r="W38" s="434"/>
      <c r="X38" s="434"/>
      <c r="AN38" s="259"/>
    </row>
    <row r="39" spans="3:40" s="258" customFormat="1" x14ac:dyDescent="0.3"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AN39" s="259"/>
    </row>
    <row r="40" spans="3:40" x14ac:dyDescent="0.3">
      <c r="C40" s="222"/>
      <c r="D40" s="222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34"/>
      <c r="R40" s="434"/>
      <c r="S40" s="434"/>
      <c r="T40" s="434"/>
      <c r="U40" s="434"/>
      <c r="V40" s="434"/>
      <c r="W40" s="434"/>
      <c r="X40" s="434"/>
      <c r="AN40" s="222"/>
    </row>
    <row r="41" spans="3:40" x14ac:dyDescent="0.3">
      <c r="C41" s="222"/>
      <c r="D41" s="222"/>
      <c r="AN41" s="222"/>
    </row>
  </sheetData>
  <mergeCells count="21"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15" sqref="M15"/>
    </sheetView>
  </sheetViews>
  <sheetFormatPr defaultColWidth="9" defaultRowHeight="13.2" x14ac:dyDescent="0.3"/>
  <cols>
    <col min="1" max="1" width="2.109375" style="43" customWidth="1"/>
    <col min="2" max="2" width="17.21875" style="43" bestFit="1" customWidth="1"/>
    <col min="3" max="3" width="5" style="43" customWidth="1"/>
    <col min="4" max="4" width="12.6640625" style="43" bestFit="1" customWidth="1"/>
    <col min="5" max="5" width="7.44140625" style="42" customWidth="1"/>
    <col min="6" max="6" width="12.6640625" style="43" bestFit="1" customWidth="1"/>
    <col min="7" max="7" width="11.6640625" style="43" bestFit="1" customWidth="1"/>
    <col min="8" max="8" width="9.21875" style="43" bestFit="1" customWidth="1"/>
    <col min="9" max="9" width="13.44140625" style="43" bestFit="1" customWidth="1"/>
    <col min="10" max="10" width="13.33203125" style="43" customWidth="1"/>
    <col min="11" max="11" width="14.5546875" style="43" bestFit="1" customWidth="1"/>
    <col min="12" max="12" width="13.33203125" style="43" customWidth="1"/>
    <col min="13" max="13" width="7.5546875" style="43" bestFit="1" customWidth="1"/>
    <col min="14" max="14" width="4.33203125" style="43" bestFit="1" customWidth="1"/>
    <col min="15" max="258" width="9" style="43"/>
    <col min="259" max="259" width="5.33203125" style="43" customWidth="1"/>
    <col min="260" max="260" width="14.33203125" style="43" customWidth="1"/>
    <col min="261" max="261" width="9.6640625" style="43" customWidth="1"/>
    <col min="262" max="262" width="12.6640625" style="43" bestFit="1" customWidth="1"/>
    <col min="263" max="263" width="6" style="43" customWidth="1"/>
    <col min="264" max="264" width="12.88671875" style="43" customWidth="1"/>
    <col min="265" max="265" width="11.6640625" style="43" bestFit="1" customWidth="1"/>
    <col min="266" max="266" width="12.6640625" style="43" bestFit="1" customWidth="1"/>
    <col min="267" max="267" width="12.109375" style="43" customWidth="1"/>
    <col min="268" max="268" width="12.6640625" style="43" bestFit="1" customWidth="1"/>
    <col min="269" max="269" width="10.44140625" style="43" customWidth="1"/>
    <col min="270" max="270" width="5.109375" style="43" customWidth="1"/>
    <col min="271" max="514" width="9" style="43"/>
    <col min="515" max="515" width="5.33203125" style="43" customWidth="1"/>
    <col min="516" max="516" width="14.33203125" style="43" customWidth="1"/>
    <col min="517" max="517" width="9.6640625" style="43" customWidth="1"/>
    <col min="518" max="518" width="12.6640625" style="43" bestFit="1" customWidth="1"/>
    <col min="519" max="519" width="6" style="43" customWidth="1"/>
    <col min="520" max="520" width="12.88671875" style="43" customWidth="1"/>
    <col min="521" max="521" width="11.6640625" style="43" bestFit="1" customWidth="1"/>
    <col min="522" max="522" width="12.6640625" style="43" bestFit="1" customWidth="1"/>
    <col min="523" max="523" width="12.109375" style="43" customWidth="1"/>
    <col min="524" max="524" width="12.6640625" style="43" bestFit="1" customWidth="1"/>
    <col min="525" max="525" width="10.44140625" style="43" customWidth="1"/>
    <col min="526" max="526" width="5.109375" style="43" customWidth="1"/>
    <col min="527" max="770" width="9" style="43"/>
    <col min="771" max="771" width="5.33203125" style="43" customWidth="1"/>
    <col min="772" max="772" width="14.33203125" style="43" customWidth="1"/>
    <col min="773" max="773" width="9.6640625" style="43" customWidth="1"/>
    <col min="774" max="774" width="12.6640625" style="43" bestFit="1" customWidth="1"/>
    <col min="775" max="775" width="6" style="43" customWidth="1"/>
    <col min="776" max="776" width="12.88671875" style="43" customWidth="1"/>
    <col min="777" max="777" width="11.6640625" style="43" bestFit="1" customWidth="1"/>
    <col min="778" max="778" width="12.6640625" style="43" bestFit="1" customWidth="1"/>
    <col min="779" max="779" width="12.109375" style="43" customWidth="1"/>
    <col min="780" max="780" width="12.6640625" style="43" bestFit="1" customWidth="1"/>
    <col min="781" max="781" width="10.44140625" style="43" customWidth="1"/>
    <col min="782" max="782" width="5.109375" style="43" customWidth="1"/>
    <col min="783" max="1026" width="9" style="43"/>
    <col min="1027" max="1027" width="5.33203125" style="43" customWidth="1"/>
    <col min="1028" max="1028" width="14.33203125" style="43" customWidth="1"/>
    <col min="1029" max="1029" width="9.6640625" style="43" customWidth="1"/>
    <col min="1030" max="1030" width="12.6640625" style="43" bestFit="1" customWidth="1"/>
    <col min="1031" max="1031" width="6" style="43" customWidth="1"/>
    <col min="1032" max="1032" width="12.88671875" style="43" customWidth="1"/>
    <col min="1033" max="1033" width="11.6640625" style="43" bestFit="1" customWidth="1"/>
    <col min="1034" max="1034" width="12.6640625" style="43" bestFit="1" customWidth="1"/>
    <col min="1035" max="1035" width="12.109375" style="43" customWidth="1"/>
    <col min="1036" max="1036" width="12.6640625" style="43" bestFit="1" customWidth="1"/>
    <col min="1037" max="1037" width="10.44140625" style="43" customWidth="1"/>
    <col min="1038" max="1038" width="5.109375" style="43" customWidth="1"/>
    <col min="1039" max="1282" width="9" style="43"/>
    <col min="1283" max="1283" width="5.33203125" style="43" customWidth="1"/>
    <col min="1284" max="1284" width="14.33203125" style="43" customWidth="1"/>
    <col min="1285" max="1285" width="9.6640625" style="43" customWidth="1"/>
    <col min="1286" max="1286" width="12.6640625" style="43" bestFit="1" customWidth="1"/>
    <col min="1287" max="1287" width="6" style="43" customWidth="1"/>
    <col min="1288" max="1288" width="12.88671875" style="43" customWidth="1"/>
    <col min="1289" max="1289" width="11.6640625" style="43" bestFit="1" customWidth="1"/>
    <col min="1290" max="1290" width="12.6640625" style="43" bestFit="1" customWidth="1"/>
    <col min="1291" max="1291" width="12.109375" style="43" customWidth="1"/>
    <col min="1292" max="1292" width="12.6640625" style="43" bestFit="1" customWidth="1"/>
    <col min="1293" max="1293" width="10.44140625" style="43" customWidth="1"/>
    <col min="1294" max="1294" width="5.109375" style="43" customWidth="1"/>
    <col min="1295" max="1538" width="9" style="43"/>
    <col min="1539" max="1539" width="5.33203125" style="43" customWidth="1"/>
    <col min="1540" max="1540" width="14.33203125" style="43" customWidth="1"/>
    <col min="1541" max="1541" width="9.6640625" style="43" customWidth="1"/>
    <col min="1542" max="1542" width="12.6640625" style="43" bestFit="1" customWidth="1"/>
    <col min="1543" max="1543" width="6" style="43" customWidth="1"/>
    <col min="1544" max="1544" width="12.88671875" style="43" customWidth="1"/>
    <col min="1545" max="1545" width="11.6640625" style="43" bestFit="1" customWidth="1"/>
    <col min="1546" max="1546" width="12.6640625" style="43" bestFit="1" customWidth="1"/>
    <col min="1547" max="1547" width="12.109375" style="43" customWidth="1"/>
    <col min="1548" max="1548" width="12.6640625" style="43" bestFit="1" customWidth="1"/>
    <col min="1549" max="1549" width="10.44140625" style="43" customWidth="1"/>
    <col min="1550" max="1550" width="5.109375" style="43" customWidth="1"/>
    <col min="1551" max="1794" width="9" style="43"/>
    <col min="1795" max="1795" width="5.33203125" style="43" customWidth="1"/>
    <col min="1796" max="1796" width="14.33203125" style="43" customWidth="1"/>
    <col min="1797" max="1797" width="9.6640625" style="43" customWidth="1"/>
    <col min="1798" max="1798" width="12.6640625" style="43" bestFit="1" customWidth="1"/>
    <col min="1799" max="1799" width="6" style="43" customWidth="1"/>
    <col min="1800" max="1800" width="12.88671875" style="43" customWidth="1"/>
    <col min="1801" max="1801" width="11.6640625" style="43" bestFit="1" customWidth="1"/>
    <col min="1802" max="1802" width="12.6640625" style="43" bestFit="1" customWidth="1"/>
    <col min="1803" max="1803" width="12.109375" style="43" customWidth="1"/>
    <col min="1804" max="1804" width="12.6640625" style="43" bestFit="1" customWidth="1"/>
    <col min="1805" max="1805" width="10.44140625" style="43" customWidth="1"/>
    <col min="1806" max="1806" width="5.109375" style="43" customWidth="1"/>
    <col min="1807" max="2050" width="9" style="43"/>
    <col min="2051" max="2051" width="5.33203125" style="43" customWidth="1"/>
    <col min="2052" max="2052" width="14.33203125" style="43" customWidth="1"/>
    <col min="2053" max="2053" width="9.6640625" style="43" customWidth="1"/>
    <col min="2054" max="2054" width="12.6640625" style="43" bestFit="1" customWidth="1"/>
    <col min="2055" max="2055" width="6" style="43" customWidth="1"/>
    <col min="2056" max="2056" width="12.88671875" style="43" customWidth="1"/>
    <col min="2057" max="2057" width="11.6640625" style="43" bestFit="1" customWidth="1"/>
    <col min="2058" max="2058" width="12.6640625" style="43" bestFit="1" customWidth="1"/>
    <col min="2059" max="2059" width="12.109375" style="43" customWidth="1"/>
    <col min="2060" max="2060" width="12.6640625" style="43" bestFit="1" customWidth="1"/>
    <col min="2061" max="2061" width="10.44140625" style="43" customWidth="1"/>
    <col min="2062" max="2062" width="5.109375" style="43" customWidth="1"/>
    <col min="2063" max="2306" width="9" style="43"/>
    <col min="2307" max="2307" width="5.33203125" style="43" customWidth="1"/>
    <col min="2308" max="2308" width="14.33203125" style="43" customWidth="1"/>
    <col min="2309" max="2309" width="9.6640625" style="43" customWidth="1"/>
    <col min="2310" max="2310" width="12.6640625" style="43" bestFit="1" customWidth="1"/>
    <col min="2311" max="2311" width="6" style="43" customWidth="1"/>
    <col min="2312" max="2312" width="12.88671875" style="43" customWidth="1"/>
    <col min="2313" max="2313" width="11.6640625" style="43" bestFit="1" customWidth="1"/>
    <col min="2314" max="2314" width="12.6640625" style="43" bestFit="1" customWidth="1"/>
    <col min="2315" max="2315" width="12.109375" style="43" customWidth="1"/>
    <col min="2316" max="2316" width="12.6640625" style="43" bestFit="1" customWidth="1"/>
    <col min="2317" max="2317" width="10.44140625" style="43" customWidth="1"/>
    <col min="2318" max="2318" width="5.109375" style="43" customWidth="1"/>
    <col min="2319" max="2562" width="9" style="43"/>
    <col min="2563" max="2563" width="5.33203125" style="43" customWidth="1"/>
    <col min="2564" max="2564" width="14.33203125" style="43" customWidth="1"/>
    <col min="2565" max="2565" width="9.6640625" style="43" customWidth="1"/>
    <col min="2566" max="2566" width="12.6640625" style="43" bestFit="1" customWidth="1"/>
    <col min="2567" max="2567" width="6" style="43" customWidth="1"/>
    <col min="2568" max="2568" width="12.88671875" style="43" customWidth="1"/>
    <col min="2569" max="2569" width="11.6640625" style="43" bestFit="1" customWidth="1"/>
    <col min="2570" max="2570" width="12.6640625" style="43" bestFit="1" customWidth="1"/>
    <col min="2571" max="2571" width="12.109375" style="43" customWidth="1"/>
    <col min="2572" max="2572" width="12.6640625" style="43" bestFit="1" customWidth="1"/>
    <col min="2573" max="2573" width="10.44140625" style="43" customWidth="1"/>
    <col min="2574" max="2574" width="5.109375" style="43" customWidth="1"/>
    <col min="2575" max="2818" width="9" style="43"/>
    <col min="2819" max="2819" width="5.33203125" style="43" customWidth="1"/>
    <col min="2820" max="2820" width="14.33203125" style="43" customWidth="1"/>
    <col min="2821" max="2821" width="9.6640625" style="43" customWidth="1"/>
    <col min="2822" max="2822" width="12.6640625" style="43" bestFit="1" customWidth="1"/>
    <col min="2823" max="2823" width="6" style="43" customWidth="1"/>
    <col min="2824" max="2824" width="12.88671875" style="43" customWidth="1"/>
    <col min="2825" max="2825" width="11.6640625" style="43" bestFit="1" customWidth="1"/>
    <col min="2826" max="2826" width="12.6640625" style="43" bestFit="1" customWidth="1"/>
    <col min="2827" max="2827" width="12.109375" style="43" customWidth="1"/>
    <col min="2828" max="2828" width="12.6640625" style="43" bestFit="1" customWidth="1"/>
    <col min="2829" max="2829" width="10.44140625" style="43" customWidth="1"/>
    <col min="2830" max="2830" width="5.109375" style="43" customWidth="1"/>
    <col min="2831" max="3074" width="9" style="43"/>
    <col min="3075" max="3075" width="5.33203125" style="43" customWidth="1"/>
    <col min="3076" max="3076" width="14.33203125" style="43" customWidth="1"/>
    <col min="3077" max="3077" width="9.6640625" style="43" customWidth="1"/>
    <col min="3078" max="3078" width="12.6640625" style="43" bestFit="1" customWidth="1"/>
    <col min="3079" max="3079" width="6" style="43" customWidth="1"/>
    <col min="3080" max="3080" width="12.88671875" style="43" customWidth="1"/>
    <col min="3081" max="3081" width="11.6640625" style="43" bestFit="1" customWidth="1"/>
    <col min="3082" max="3082" width="12.6640625" style="43" bestFit="1" customWidth="1"/>
    <col min="3083" max="3083" width="12.109375" style="43" customWidth="1"/>
    <col min="3084" max="3084" width="12.6640625" style="43" bestFit="1" customWidth="1"/>
    <col min="3085" max="3085" width="10.44140625" style="43" customWidth="1"/>
    <col min="3086" max="3086" width="5.109375" style="43" customWidth="1"/>
    <col min="3087" max="3330" width="9" style="43"/>
    <col min="3331" max="3331" width="5.33203125" style="43" customWidth="1"/>
    <col min="3332" max="3332" width="14.33203125" style="43" customWidth="1"/>
    <col min="3333" max="3333" width="9.6640625" style="43" customWidth="1"/>
    <col min="3334" max="3334" width="12.6640625" style="43" bestFit="1" customWidth="1"/>
    <col min="3335" max="3335" width="6" style="43" customWidth="1"/>
    <col min="3336" max="3336" width="12.88671875" style="43" customWidth="1"/>
    <col min="3337" max="3337" width="11.6640625" style="43" bestFit="1" customWidth="1"/>
    <col min="3338" max="3338" width="12.6640625" style="43" bestFit="1" customWidth="1"/>
    <col min="3339" max="3339" width="12.109375" style="43" customWidth="1"/>
    <col min="3340" max="3340" width="12.6640625" style="43" bestFit="1" customWidth="1"/>
    <col min="3341" max="3341" width="10.44140625" style="43" customWidth="1"/>
    <col min="3342" max="3342" width="5.109375" style="43" customWidth="1"/>
    <col min="3343" max="3586" width="9" style="43"/>
    <col min="3587" max="3587" width="5.33203125" style="43" customWidth="1"/>
    <col min="3588" max="3588" width="14.33203125" style="43" customWidth="1"/>
    <col min="3589" max="3589" width="9.6640625" style="43" customWidth="1"/>
    <col min="3590" max="3590" width="12.6640625" style="43" bestFit="1" customWidth="1"/>
    <col min="3591" max="3591" width="6" style="43" customWidth="1"/>
    <col min="3592" max="3592" width="12.88671875" style="43" customWidth="1"/>
    <col min="3593" max="3593" width="11.6640625" style="43" bestFit="1" customWidth="1"/>
    <col min="3594" max="3594" width="12.6640625" style="43" bestFit="1" customWidth="1"/>
    <col min="3595" max="3595" width="12.109375" style="43" customWidth="1"/>
    <col min="3596" max="3596" width="12.6640625" style="43" bestFit="1" customWidth="1"/>
    <col min="3597" max="3597" width="10.44140625" style="43" customWidth="1"/>
    <col min="3598" max="3598" width="5.109375" style="43" customWidth="1"/>
    <col min="3599" max="3842" width="9" style="43"/>
    <col min="3843" max="3843" width="5.33203125" style="43" customWidth="1"/>
    <col min="3844" max="3844" width="14.33203125" style="43" customWidth="1"/>
    <col min="3845" max="3845" width="9.6640625" style="43" customWidth="1"/>
    <col min="3846" max="3846" width="12.6640625" style="43" bestFit="1" customWidth="1"/>
    <col min="3847" max="3847" width="6" style="43" customWidth="1"/>
    <col min="3848" max="3848" width="12.88671875" style="43" customWidth="1"/>
    <col min="3849" max="3849" width="11.6640625" style="43" bestFit="1" customWidth="1"/>
    <col min="3850" max="3850" width="12.6640625" style="43" bestFit="1" customWidth="1"/>
    <col min="3851" max="3851" width="12.109375" style="43" customWidth="1"/>
    <col min="3852" max="3852" width="12.6640625" style="43" bestFit="1" customWidth="1"/>
    <col min="3853" max="3853" width="10.44140625" style="43" customWidth="1"/>
    <col min="3854" max="3854" width="5.109375" style="43" customWidth="1"/>
    <col min="3855" max="4098" width="9" style="43"/>
    <col min="4099" max="4099" width="5.33203125" style="43" customWidth="1"/>
    <col min="4100" max="4100" width="14.33203125" style="43" customWidth="1"/>
    <col min="4101" max="4101" width="9.6640625" style="43" customWidth="1"/>
    <col min="4102" max="4102" width="12.6640625" style="43" bestFit="1" customWidth="1"/>
    <col min="4103" max="4103" width="6" style="43" customWidth="1"/>
    <col min="4104" max="4104" width="12.88671875" style="43" customWidth="1"/>
    <col min="4105" max="4105" width="11.6640625" style="43" bestFit="1" customWidth="1"/>
    <col min="4106" max="4106" width="12.6640625" style="43" bestFit="1" customWidth="1"/>
    <col min="4107" max="4107" width="12.109375" style="43" customWidth="1"/>
    <col min="4108" max="4108" width="12.6640625" style="43" bestFit="1" customWidth="1"/>
    <col min="4109" max="4109" width="10.44140625" style="43" customWidth="1"/>
    <col min="4110" max="4110" width="5.109375" style="43" customWidth="1"/>
    <col min="4111" max="4354" width="9" style="43"/>
    <col min="4355" max="4355" width="5.33203125" style="43" customWidth="1"/>
    <col min="4356" max="4356" width="14.33203125" style="43" customWidth="1"/>
    <col min="4357" max="4357" width="9.6640625" style="43" customWidth="1"/>
    <col min="4358" max="4358" width="12.6640625" style="43" bestFit="1" customWidth="1"/>
    <col min="4359" max="4359" width="6" style="43" customWidth="1"/>
    <col min="4360" max="4360" width="12.88671875" style="43" customWidth="1"/>
    <col min="4361" max="4361" width="11.6640625" style="43" bestFit="1" customWidth="1"/>
    <col min="4362" max="4362" width="12.6640625" style="43" bestFit="1" customWidth="1"/>
    <col min="4363" max="4363" width="12.109375" style="43" customWidth="1"/>
    <col min="4364" max="4364" width="12.6640625" style="43" bestFit="1" customWidth="1"/>
    <col min="4365" max="4365" width="10.44140625" style="43" customWidth="1"/>
    <col min="4366" max="4366" width="5.109375" style="43" customWidth="1"/>
    <col min="4367" max="4610" width="9" style="43"/>
    <col min="4611" max="4611" width="5.33203125" style="43" customWidth="1"/>
    <col min="4612" max="4612" width="14.33203125" style="43" customWidth="1"/>
    <col min="4613" max="4613" width="9.6640625" style="43" customWidth="1"/>
    <col min="4614" max="4614" width="12.6640625" style="43" bestFit="1" customWidth="1"/>
    <col min="4615" max="4615" width="6" style="43" customWidth="1"/>
    <col min="4616" max="4616" width="12.88671875" style="43" customWidth="1"/>
    <col min="4617" max="4617" width="11.6640625" style="43" bestFit="1" customWidth="1"/>
    <col min="4618" max="4618" width="12.6640625" style="43" bestFit="1" customWidth="1"/>
    <col min="4619" max="4619" width="12.109375" style="43" customWidth="1"/>
    <col min="4620" max="4620" width="12.6640625" style="43" bestFit="1" customWidth="1"/>
    <col min="4621" max="4621" width="10.44140625" style="43" customWidth="1"/>
    <col min="4622" max="4622" width="5.109375" style="43" customWidth="1"/>
    <col min="4623" max="4866" width="9" style="43"/>
    <col min="4867" max="4867" width="5.33203125" style="43" customWidth="1"/>
    <col min="4868" max="4868" width="14.33203125" style="43" customWidth="1"/>
    <col min="4869" max="4869" width="9.6640625" style="43" customWidth="1"/>
    <col min="4870" max="4870" width="12.6640625" style="43" bestFit="1" customWidth="1"/>
    <col min="4871" max="4871" width="6" style="43" customWidth="1"/>
    <col min="4872" max="4872" width="12.88671875" style="43" customWidth="1"/>
    <col min="4873" max="4873" width="11.6640625" style="43" bestFit="1" customWidth="1"/>
    <col min="4874" max="4874" width="12.6640625" style="43" bestFit="1" customWidth="1"/>
    <col min="4875" max="4875" width="12.109375" style="43" customWidth="1"/>
    <col min="4876" max="4876" width="12.6640625" style="43" bestFit="1" customWidth="1"/>
    <col min="4877" max="4877" width="10.44140625" style="43" customWidth="1"/>
    <col min="4878" max="4878" width="5.109375" style="43" customWidth="1"/>
    <col min="4879" max="5122" width="9" style="43"/>
    <col min="5123" max="5123" width="5.33203125" style="43" customWidth="1"/>
    <col min="5124" max="5124" width="14.33203125" style="43" customWidth="1"/>
    <col min="5125" max="5125" width="9.6640625" style="43" customWidth="1"/>
    <col min="5126" max="5126" width="12.6640625" style="43" bestFit="1" customWidth="1"/>
    <col min="5127" max="5127" width="6" style="43" customWidth="1"/>
    <col min="5128" max="5128" width="12.88671875" style="43" customWidth="1"/>
    <col min="5129" max="5129" width="11.6640625" style="43" bestFit="1" customWidth="1"/>
    <col min="5130" max="5130" width="12.6640625" style="43" bestFit="1" customWidth="1"/>
    <col min="5131" max="5131" width="12.109375" style="43" customWidth="1"/>
    <col min="5132" max="5132" width="12.6640625" style="43" bestFit="1" customWidth="1"/>
    <col min="5133" max="5133" width="10.44140625" style="43" customWidth="1"/>
    <col min="5134" max="5134" width="5.109375" style="43" customWidth="1"/>
    <col min="5135" max="5378" width="9" style="43"/>
    <col min="5379" max="5379" width="5.33203125" style="43" customWidth="1"/>
    <col min="5380" max="5380" width="14.33203125" style="43" customWidth="1"/>
    <col min="5381" max="5381" width="9.6640625" style="43" customWidth="1"/>
    <col min="5382" max="5382" width="12.6640625" style="43" bestFit="1" customWidth="1"/>
    <col min="5383" max="5383" width="6" style="43" customWidth="1"/>
    <col min="5384" max="5384" width="12.88671875" style="43" customWidth="1"/>
    <col min="5385" max="5385" width="11.6640625" style="43" bestFit="1" customWidth="1"/>
    <col min="5386" max="5386" width="12.6640625" style="43" bestFit="1" customWidth="1"/>
    <col min="5387" max="5387" width="12.109375" style="43" customWidth="1"/>
    <col min="5388" max="5388" width="12.6640625" style="43" bestFit="1" customWidth="1"/>
    <col min="5389" max="5389" width="10.44140625" style="43" customWidth="1"/>
    <col min="5390" max="5390" width="5.109375" style="43" customWidth="1"/>
    <col min="5391" max="5634" width="9" style="43"/>
    <col min="5635" max="5635" width="5.33203125" style="43" customWidth="1"/>
    <col min="5636" max="5636" width="14.33203125" style="43" customWidth="1"/>
    <col min="5637" max="5637" width="9.6640625" style="43" customWidth="1"/>
    <col min="5638" max="5638" width="12.6640625" style="43" bestFit="1" customWidth="1"/>
    <col min="5639" max="5639" width="6" style="43" customWidth="1"/>
    <col min="5640" max="5640" width="12.88671875" style="43" customWidth="1"/>
    <col min="5641" max="5641" width="11.6640625" style="43" bestFit="1" customWidth="1"/>
    <col min="5642" max="5642" width="12.6640625" style="43" bestFit="1" customWidth="1"/>
    <col min="5643" max="5643" width="12.109375" style="43" customWidth="1"/>
    <col min="5644" max="5644" width="12.6640625" style="43" bestFit="1" customWidth="1"/>
    <col min="5645" max="5645" width="10.44140625" style="43" customWidth="1"/>
    <col min="5646" max="5646" width="5.109375" style="43" customWidth="1"/>
    <col min="5647" max="5890" width="9" style="43"/>
    <col min="5891" max="5891" width="5.33203125" style="43" customWidth="1"/>
    <col min="5892" max="5892" width="14.33203125" style="43" customWidth="1"/>
    <col min="5893" max="5893" width="9.6640625" style="43" customWidth="1"/>
    <col min="5894" max="5894" width="12.6640625" style="43" bestFit="1" customWidth="1"/>
    <col min="5895" max="5895" width="6" style="43" customWidth="1"/>
    <col min="5896" max="5896" width="12.88671875" style="43" customWidth="1"/>
    <col min="5897" max="5897" width="11.6640625" style="43" bestFit="1" customWidth="1"/>
    <col min="5898" max="5898" width="12.6640625" style="43" bestFit="1" customWidth="1"/>
    <col min="5899" max="5899" width="12.109375" style="43" customWidth="1"/>
    <col min="5900" max="5900" width="12.6640625" style="43" bestFit="1" customWidth="1"/>
    <col min="5901" max="5901" width="10.44140625" style="43" customWidth="1"/>
    <col min="5902" max="5902" width="5.109375" style="43" customWidth="1"/>
    <col min="5903" max="6146" width="9" style="43"/>
    <col min="6147" max="6147" width="5.33203125" style="43" customWidth="1"/>
    <col min="6148" max="6148" width="14.33203125" style="43" customWidth="1"/>
    <col min="6149" max="6149" width="9.6640625" style="43" customWidth="1"/>
    <col min="6150" max="6150" width="12.6640625" style="43" bestFit="1" customWidth="1"/>
    <col min="6151" max="6151" width="6" style="43" customWidth="1"/>
    <col min="6152" max="6152" width="12.88671875" style="43" customWidth="1"/>
    <col min="6153" max="6153" width="11.6640625" style="43" bestFit="1" customWidth="1"/>
    <col min="6154" max="6154" width="12.6640625" style="43" bestFit="1" customWidth="1"/>
    <col min="6155" max="6155" width="12.109375" style="43" customWidth="1"/>
    <col min="6156" max="6156" width="12.6640625" style="43" bestFit="1" customWidth="1"/>
    <col min="6157" max="6157" width="10.44140625" style="43" customWidth="1"/>
    <col min="6158" max="6158" width="5.109375" style="43" customWidth="1"/>
    <col min="6159" max="6402" width="9" style="43"/>
    <col min="6403" max="6403" width="5.33203125" style="43" customWidth="1"/>
    <col min="6404" max="6404" width="14.33203125" style="43" customWidth="1"/>
    <col min="6405" max="6405" width="9.6640625" style="43" customWidth="1"/>
    <col min="6406" max="6406" width="12.6640625" style="43" bestFit="1" customWidth="1"/>
    <col min="6407" max="6407" width="6" style="43" customWidth="1"/>
    <col min="6408" max="6408" width="12.88671875" style="43" customWidth="1"/>
    <col min="6409" max="6409" width="11.6640625" style="43" bestFit="1" customWidth="1"/>
    <col min="6410" max="6410" width="12.6640625" style="43" bestFit="1" customWidth="1"/>
    <col min="6411" max="6411" width="12.109375" style="43" customWidth="1"/>
    <col min="6412" max="6412" width="12.6640625" style="43" bestFit="1" customWidth="1"/>
    <col min="6413" max="6413" width="10.44140625" style="43" customWidth="1"/>
    <col min="6414" max="6414" width="5.109375" style="43" customWidth="1"/>
    <col min="6415" max="6658" width="9" style="43"/>
    <col min="6659" max="6659" width="5.33203125" style="43" customWidth="1"/>
    <col min="6660" max="6660" width="14.33203125" style="43" customWidth="1"/>
    <col min="6661" max="6661" width="9.6640625" style="43" customWidth="1"/>
    <col min="6662" max="6662" width="12.6640625" style="43" bestFit="1" customWidth="1"/>
    <col min="6663" max="6663" width="6" style="43" customWidth="1"/>
    <col min="6664" max="6664" width="12.88671875" style="43" customWidth="1"/>
    <col min="6665" max="6665" width="11.6640625" style="43" bestFit="1" customWidth="1"/>
    <col min="6666" max="6666" width="12.6640625" style="43" bestFit="1" customWidth="1"/>
    <col min="6667" max="6667" width="12.109375" style="43" customWidth="1"/>
    <col min="6668" max="6668" width="12.6640625" style="43" bestFit="1" customWidth="1"/>
    <col min="6669" max="6669" width="10.44140625" style="43" customWidth="1"/>
    <col min="6670" max="6670" width="5.109375" style="43" customWidth="1"/>
    <col min="6671" max="6914" width="9" style="43"/>
    <col min="6915" max="6915" width="5.33203125" style="43" customWidth="1"/>
    <col min="6916" max="6916" width="14.33203125" style="43" customWidth="1"/>
    <col min="6917" max="6917" width="9.6640625" style="43" customWidth="1"/>
    <col min="6918" max="6918" width="12.6640625" style="43" bestFit="1" customWidth="1"/>
    <col min="6919" max="6919" width="6" style="43" customWidth="1"/>
    <col min="6920" max="6920" width="12.88671875" style="43" customWidth="1"/>
    <col min="6921" max="6921" width="11.6640625" style="43" bestFit="1" customWidth="1"/>
    <col min="6922" max="6922" width="12.6640625" style="43" bestFit="1" customWidth="1"/>
    <col min="6923" max="6923" width="12.109375" style="43" customWidth="1"/>
    <col min="6924" max="6924" width="12.6640625" style="43" bestFit="1" customWidth="1"/>
    <col min="6925" max="6925" width="10.44140625" style="43" customWidth="1"/>
    <col min="6926" max="6926" width="5.109375" style="43" customWidth="1"/>
    <col min="6927" max="7170" width="9" style="43"/>
    <col min="7171" max="7171" width="5.33203125" style="43" customWidth="1"/>
    <col min="7172" max="7172" width="14.33203125" style="43" customWidth="1"/>
    <col min="7173" max="7173" width="9.6640625" style="43" customWidth="1"/>
    <col min="7174" max="7174" width="12.6640625" style="43" bestFit="1" customWidth="1"/>
    <col min="7175" max="7175" width="6" style="43" customWidth="1"/>
    <col min="7176" max="7176" width="12.88671875" style="43" customWidth="1"/>
    <col min="7177" max="7177" width="11.6640625" style="43" bestFit="1" customWidth="1"/>
    <col min="7178" max="7178" width="12.6640625" style="43" bestFit="1" customWidth="1"/>
    <col min="7179" max="7179" width="12.109375" style="43" customWidth="1"/>
    <col min="7180" max="7180" width="12.6640625" style="43" bestFit="1" customWidth="1"/>
    <col min="7181" max="7181" width="10.44140625" style="43" customWidth="1"/>
    <col min="7182" max="7182" width="5.109375" style="43" customWidth="1"/>
    <col min="7183" max="7426" width="9" style="43"/>
    <col min="7427" max="7427" width="5.33203125" style="43" customWidth="1"/>
    <col min="7428" max="7428" width="14.33203125" style="43" customWidth="1"/>
    <col min="7429" max="7429" width="9.6640625" style="43" customWidth="1"/>
    <col min="7430" max="7430" width="12.6640625" style="43" bestFit="1" customWidth="1"/>
    <col min="7431" max="7431" width="6" style="43" customWidth="1"/>
    <col min="7432" max="7432" width="12.88671875" style="43" customWidth="1"/>
    <col min="7433" max="7433" width="11.6640625" style="43" bestFit="1" customWidth="1"/>
    <col min="7434" max="7434" width="12.6640625" style="43" bestFit="1" customWidth="1"/>
    <col min="7435" max="7435" width="12.109375" style="43" customWidth="1"/>
    <col min="7436" max="7436" width="12.6640625" style="43" bestFit="1" customWidth="1"/>
    <col min="7437" max="7437" width="10.44140625" style="43" customWidth="1"/>
    <col min="7438" max="7438" width="5.109375" style="43" customWidth="1"/>
    <col min="7439" max="7682" width="9" style="43"/>
    <col min="7683" max="7683" width="5.33203125" style="43" customWidth="1"/>
    <col min="7684" max="7684" width="14.33203125" style="43" customWidth="1"/>
    <col min="7685" max="7685" width="9.6640625" style="43" customWidth="1"/>
    <col min="7686" max="7686" width="12.6640625" style="43" bestFit="1" customWidth="1"/>
    <col min="7687" max="7687" width="6" style="43" customWidth="1"/>
    <col min="7688" max="7688" width="12.88671875" style="43" customWidth="1"/>
    <col min="7689" max="7689" width="11.6640625" style="43" bestFit="1" customWidth="1"/>
    <col min="7690" max="7690" width="12.6640625" style="43" bestFit="1" customWidth="1"/>
    <col min="7691" max="7691" width="12.109375" style="43" customWidth="1"/>
    <col min="7692" max="7692" width="12.6640625" style="43" bestFit="1" customWidth="1"/>
    <col min="7693" max="7693" width="10.44140625" style="43" customWidth="1"/>
    <col min="7694" max="7694" width="5.109375" style="43" customWidth="1"/>
    <col min="7695" max="7938" width="9" style="43"/>
    <col min="7939" max="7939" width="5.33203125" style="43" customWidth="1"/>
    <col min="7940" max="7940" width="14.33203125" style="43" customWidth="1"/>
    <col min="7941" max="7941" width="9.6640625" style="43" customWidth="1"/>
    <col min="7942" max="7942" width="12.6640625" style="43" bestFit="1" customWidth="1"/>
    <col min="7943" max="7943" width="6" style="43" customWidth="1"/>
    <col min="7944" max="7944" width="12.88671875" style="43" customWidth="1"/>
    <col min="7945" max="7945" width="11.6640625" style="43" bestFit="1" customWidth="1"/>
    <col min="7946" max="7946" width="12.6640625" style="43" bestFit="1" customWidth="1"/>
    <col min="7947" max="7947" width="12.109375" style="43" customWidth="1"/>
    <col min="7948" max="7948" width="12.6640625" style="43" bestFit="1" customWidth="1"/>
    <col min="7949" max="7949" width="10.44140625" style="43" customWidth="1"/>
    <col min="7950" max="7950" width="5.109375" style="43" customWidth="1"/>
    <col min="7951" max="8194" width="9" style="43"/>
    <col min="8195" max="8195" width="5.33203125" style="43" customWidth="1"/>
    <col min="8196" max="8196" width="14.33203125" style="43" customWidth="1"/>
    <col min="8197" max="8197" width="9.6640625" style="43" customWidth="1"/>
    <col min="8198" max="8198" width="12.6640625" style="43" bestFit="1" customWidth="1"/>
    <col min="8199" max="8199" width="6" style="43" customWidth="1"/>
    <col min="8200" max="8200" width="12.88671875" style="43" customWidth="1"/>
    <col min="8201" max="8201" width="11.6640625" style="43" bestFit="1" customWidth="1"/>
    <col min="8202" max="8202" width="12.6640625" style="43" bestFit="1" customWidth="1"/>
    <col min="8203" max="8203" width="12.109375" style="43" customWidth="1"/>
    <col min="8204" max="8204" width="12.6640625" style="43" bestFit="1" customWidth="1"/>
    <col min="8205" max="8205" width="10.44140625" style="43" customWidth="1"/>
    <col min="8206" max="8206" width="5.109375" style="43" customWidth="1"/>
    <col min="8207" max="8450" width="9" style="43"/>
    <col min="8451" max="8451" width="5.33203125" style="43" customWidth="1"/>
    <col min="8452" max="8452" width="14.33203125" style="43" customWidth="1"/>
    <col min="8453" max="8453" width="9.6640625" style="43" customWidth="1"/>
    <col min="8454" max="8454" width="12.6640625" style="43" bestFit="1" customWidth="1"/>
    <col min="8455" max="8455" width="6" style="43" customWidth="1"/>
    <col min="8456" max="8456" width="12.88671875" style="43" customWidth="1"/>
    <col min="8457" max="8457" width="11.6640625" style="43" bestFit="1" customWidth="1"/>
    <col min="8458" max="8458" width="12.6640625" style="43" bestFit="1" customWidth="1"/>
    <col min="8459" max="8459" width="12.109375" style="43" customWidth="1"/>
    <col min="8460" max="8460" width="12.6640625" style="43" bestFit="1" customWidth="1"/>
    <col min="8461" max="8461" width="10.44140625" style="43" customWidth="1"/>
    <col min="8462" max="8462" width="5.109375" style="43" customWidth="1"/>
    <col min="8463" max="8706" width="9" style="43"/>
    <col min="8707" max="8707" width="5.33203125" style="43" customWidth="1"/>
    <col min="8708" max="8708" width="14.33203125" style="43" customWidth="1"/>
    <col min="8709" max="8709" width="9.6640625" style="43" customWidth="1"/>
    <col min="8710" max="8710" width="12.6640625" style="43" bestFit="1" customWidth="1"/>
    <col min="8711" max="8711" width="6" style="43" customWidth="1"/>
    <col min="8712" max="8712" width="12.88671875" style="43" customWidth="1"/>
    <col min="8713" max="8713" width="11.6640625" style="43" bestFit="1" customWidth="1"/>
    <col min="8714" max="8714" width="12.6640625" style="43" bestFit="1" customWidth="1"/>
    <col min="8715" max="8715" width="12.109375" style="43" customWidth="1"/>
    <col min="8716" max="8716" width="12.6640625" style="43" bestFit="1" customWidth="1"/>
    <col min="8717" max="8717" width="10.44140625" style="43" customWidth="1"/>
    <col min="8718" max="8718" width="5.109375" style="43" customWidth="1"/>
    <col min="8719" max="8962" width="9" style="43"/>
    <col min="8963" max="8963" width="5.33203125" style="43" customWidth="1"/>
    <col min="8964" max="8964" width="14.33203125" style="43" customWidth="1"/>
    <col min="8965" max="8965" width="9.6640625" style="43" customWidth="1"/>
    <col min="8966" max="8966" width="12.6640625" style="43" bestFit="1" customWidth="1"/>
    <col min="8967" max="8967" width="6" style="43" customWidth="1"/>
    <col min="8968" max="8968" width="12.88671875" style="43" customWidth="1"/>
    <col min="8969" max="8969" width="11.6640625" style="43" bestFit="1" customWidth="1"/>
    <col min="8970" max="8970" width="12.6640625" style="43" bestFit="1" customWidth="1"/>
    <col min="8971" max="8971" width="12.109375" style="43" customWidth="1"/>
    <col min="8972" max="8972" width="12.6640625" style="43" bestFit="1" customWidth="1"/>
    <col min="8973" max="8973" width="10.44140625" style="43" customWidth="1"/>
    <col min="8974" max="8974" width="5.109375" style="43" customWidth="1"/>
    <col min="8975" max="9218" width="9" style="43"/>
    <col min="9219" max="9219" width="5.33203125" style="43" customWidth="1"/>
    <col min="9220" max="9220" width="14.33203125" style="43" customWidth="1"/>
    <col min="9221" max="9221" width="9.6640625" style="43" customWidth="1"/>
    <col min="9222" max="9222" width="12.6640625" style="43" bestFit="1" customWidth="1"/>
    <col min="9223" max="9223" width="6" style="43" customWidth="1"/>
    <col min="9224" max="9224" width="12.88671875" style="43" customWidth="1"/>
    <col min="9225" max="9225" width="11.6640625" style="43" bestFit="1" customWidth="1"/>
    <col min="9226" max="9226" width="12.6640625" style="43" bestFit="1" customWidth="1"/>
    <col min="9227" max="9227" width="12.109375" style="43" customWidth="1"/>
    <col min="9228" max="9228" width="12.6640625" style="43" bestFit="1" customWidth="1"/>
    <col min="9229" max="9229" width="10.44140625" style="43" customWidth="1"/>
    <col min="9230" max="9230" width="5.109375" style="43" customWidth="1"/>
    <col min="9231" max="9474" width="9" style="43"/>
    <col min="9475" max="9475" width="5.33203125" style="43" customWidth="1"/>
    <col min="9476" max="9476" width="14.33203125" style="43" customWidth="1"/>
    <col min="9477" max="9477" width="9.6640625" style="43" customWidth="1"/>
    <col min="9478" max="9478" width="12.6640625" style="43" bestFit="1" customWidth="1"/>
    <col min="9479" max="9479" width="6" style="43" customWidth="1"/>
    <col min="9480" max="9480" width="12.88671875" style="43" customWidth="1"/>
    <col min="9481" max="9481" width="11.6640625" style="43" bestFit="1" customWidth="1"/>
    <col min="9482" max="9482" width="12.6640625" style="43" bestFit="1" customWidth="1"/>
    <col min="9483" max="9483" width="12.109375" style="43" customWidth="1"/>
    <col min="9484" max="9484" width="12.6640625" style="43" bestFit="1" customWidth="1"/>
    <col min="9485" max="9485" width="10.44140625" style="43" customWidth="1"/>
    <col min="9486" max="9486" width="5.109375" style="43" customWidth="1"/>
    <col min="9487" max="9730" width="9" style="43"/>
    <col min="9731" max="9731" width="5.33203125" style="43" customWidth="1"/>
    <col min="9732" max="9732" width="14.33203125" style="43" customWidth="1"/>
    <col min="9733" max="9733" width="9.6640625" style="43" customWidth="1"/>
    <col min="9734" max="9734" width="12.6640625" style="43" bestFit="1" customWidth="1"/>
    <col min="9735" max="9735" width="6" style="43" customWidth="1"/>
    <col min="9736" max="9736" width="12.88671875" style="43" customWidth="1"/>
    <col min="9737" max="9737" width="11.6640625" style="43" bestFit="1" customWidth="1"/>
    <col min="9738" max="9738" width="12.6640625" style="43" bestFit="1" customWidth="1"/>
    <col min="9739" max="9739" width="12.109375" style="43" customWidth="1"/>
    <col min="9740" max="9740" width="12.6640625" style="43" bestFit="1" customWidth="1"/>
    <col min="9741" max="9741" width="10.44140625" style="43" customWidth="1"/>
    <col min="9742" max="9742" width="5.109375" style="43" customWidth="1"/>
    <col min="9743" max="9986" width="9" style="43"/>
    <col min="9987" max="9987" width="5.33203125" style="43" customWidth="1"/>
    <col min="9988" max="9988" width="14.33203125" style="43" customWidth="1"/>
    <col min="9989" max="9989" width="9.6640625" style="43" customWidth="1"/>
    <col min="9990" max="9990" width="12.6640625" style="43" bestFit="1" customWidth="1"/>
    <col min="9991" max="9991" width="6" style="43" customWidth="1"/>
    <col min="9992" max="9992" width="12.88671875" style="43" customWidth="1"/>
    <col min="9993" max="9993" width="11.6640625" style="43" bestFit="1" customWidth="1"/>
    <col min="9994" max="9994" width="12.6640625" style="43" bestFit="1" customWidth="1"/>
    <col min="9995" max="9995" width="12.109375" style="43" customWidth="1"/>
    <col min="9996" max="9996" width="12.6640625" style="43" bestFit="1" customWidth="1"/>
    <col min="9997" max="9997" width="10.44140625" style="43" customWidth="1"/>
    <col min="9998" max="9998" width="5.109375" style="43" customWidth="1"/>
    <col min="9999" max="10242" width="9" style="43"/>
    <col min="10243" max="10243" width="5.33203125" style="43" customWidth="1"/>
    <col min="10244" max="10244" width="14.33203125" style="43" customWidth="1"/>
    <col min="10245" max="10245" width="9.6640625" style="43" customWidth="1"/>
    <col min="10246" max="10246" width="12.6640625" style="43" bestFit="1" customWidth="1"/>
    <col min="10247" max="10247" width="6" style="43" customWidth="1"/>
    <col min="10248" max="10248" width="12.88671875" style="43" customWidth="1"/>
    <col min="10249" max="10249" width="11.6640625" style="43" bestFit="1" customWidth="1"/>
    <col min="10250" max="10250" width="12.6640625" style="43" bestFit="1" customWidth="1"/>
    <col min="10251" max="10251" width="12.109375" style="43" customWidth="1"/>
    <col min="10252" max="10252" width="12.6640625" style="43" bestFit="1" customWidth="1"/>
    <col min="10253" max="10253" width="10.44140625" style="43" customWidth="1"/>
    <col min="10254" max="10254" width="5.109375" style="43" customWidth="1"/>
    <col min="10255" max="10498" width="9" style="43"/>
    <col min="10499" max="10499" width="5.33203125" style="43" customWidth="1"/>
    <col min="10500" max="10500" width="14.33203125" style="43" customWidth="1"/>
    <col min="10501" max="10501" width="9.6640625" style="43" customWidth="1"/>
    <col min="10502" max="10502" width="12.6640625" style="43" bestFit="1" customWidth="1"/>
    <col min="10503" max="10503" width="6" style="43" customWidth="1"/>
    <col min="10504" max="10504" width="12.88671875" style="43" customWidth="1"/>
    <col min="10505" max="10505" width="11.6640625" style="43" bestFit="1" customWidth="1"/>
    <col min="10506" max="10506" width="12.6640625" style="43" bestFit="1" customWidth="1"/>
    <col min="10507" max="10507" width="12.109375" style="43" customWidth="1"/>
    <col min="10508" max="10508" width="12.6640625" style="43" bestFit="1" customWidth="1"/>
    <col min="10509" max="10509" width="10.44140625" style="43" customWidth="1"/>
    <col min="10510" max="10510" width="5.109375" style="43" customWidth="1"/>
    <col min="10511" max="10754" width="9" style="43"/>
    <col min="10755" max="10755" width="5.33203125" style="43" customWidth="1"/>
    <col min="10756" max="10756" width="14.33203125" style="43" customWidth="1"/>
    <col min="10757" max="10757" width="9.6640625" style="43" customWidth="1"/>
    <col min="10758" max="10758" width="12.6640625" style="43" bestFit="1" customWidth="1"/>
    <col min="10759" max="10759" width="6" style="43" customWidth="1"/>
    <col min="10760" max="10760" width="12.88671875" style="43" customWidth="1"/>
    <col min="10761" max="10761" width="11.6640625" style="43" bestFit="1" customWidth="1"/>
    <col min="10762" max="10762" width="12.6640625" style="43" bestFit="1" customWidth="1"/>
    <col min="10763" max="10763" width="12.109375" style="43" customWidth="1"/>
    <col min="10764" max="10764" width="12.6640625" style="43" bestFit="1" customWidth="1"/>
    <col min="10765" max="10765" width="10.44140625" style="43" customWidth="1"/>
    <col min="10766" max="10766" width="5.109375" style="43" customWidth="1"/>
    <col min="10767" max="11010" width="9" style="43"/>
    <col min="11011" max="11011" width="5.33203125" style="43" customWidth="1"/>
    <col min="11012" max="11012" width="14.33203125" style="43" customWidth="1"/>
    <col min="11013" max="11013" width="9.6640625" style="43" customWidth="1"/>
    <col min="11014" max="11014" width="12.6640625" style="43" bestFit="1" customWidth="1"/>
    <col min="11015" max="11015" width="6" style="43" customWidth="1"/>
    <col min="11016" max="11016" width="12.88671875" style="43" customWidth="1"/>
    <col min="11017" max="11017" width="11.6640625" style="43" bestFit="1" customWidth="1"/>
    <col min="11018" max="11018" width="12.6640625" style="43" bestFit="1" customWidth="1"/>
    <col min="11019" max="11019" width="12.109375" style="43" customWidth="1"/>
    <col min="11020" max="11020" width="12.6640625" style="43" bestFit="1" customWidth="1"/>
    <col min="11021" max="11021" width="10.44140625" style="43" customWidth="1"/>
    <col min="11022" max="11022" width="5.109375" style="43" customWidth="1"/>
    <col min="11023" max="11266" width="9" style="43"/>
    <col min="11267" max="11267" width="5.33203125" style="43" customWidth="1"/>
    <col min="11268" max="11268" width="14.33203125" style="43" customWidth="1"/>
    <col min="11269" max="11269" width="9.6640625" style="43" customWidth="1"/>
    <col min="11270" max="11270" width="12.6640625" style="43" bestFit="1" customWidth="1"/>
    <col min="11271" max="11271" width="6" style="43" customWidth="1"/>
    <col min="11272" max="11272" width="12.88671875" style="43" customWidth="1"/>
    <col min="11273" max="11273" width="11.6640625" style="43" bestFit="1" customWidth="1"/>
    <col min="11274" max="11274" width="12.6640625" style="43" bestFit="1" customWidth="1"/>
    <col min="11275" max="11275" width="12.109375" style="43" customWidth="1"/>
    <col min="11276" max="11276" width="12.6640625" style="43" bestFit="1" customWidth="1"/>
    <col min="11277" max="11277" width="10.44140625" style="43" customWidth="1"/>
    <col min="11278" max="11278" width="5.109375" style="43" customWidth="1"/>
    <col min="11279" max="11522" width="9" style="43"/>
    <col min="11523" max="11523" width="5.33203125" style="43" customWidth="1"/>
    <col min="11524" max="11524" width="14.33203125" style="43" customWidth="1"/>
    <col min="11525" max="11525" width="9.6640625" style="43" customWidth="1"/>
    <col min="11526" max="11526" width="12.6640625" style="43" bestFit="1" customWidth="1"/>
    <col min="11527" max="11527" width="6" style="43" customWidth="1"/>
    <col min="11528" max="11528" width="12.88671875" style="43" customWidth="1"/>
    <col min="11529" max="11529" width="11.6640625" style="43" bestFit="1" customWidth="1"/>
    <col min="11530" max="11530" width="12.6640625" style="43" bestFit="1" customWidth="1"/>
    <col min="11531" max="11531" width="12.109375" style="43" customWidth="1"/>
    <col min="11532" max="11532" width="12.6640625" style="43" bestFit="1" customWidth="1"/>
    <col min="11533" max="11533" width="10.44140625" style="43" customWidth="1"/>
    <col min="11534" max="11534" width="5.109375" style="43" customWidth="1"/>
    <col min="11535" max="11778" width="9" style="43"/>
    <col min="11779" max="11779" width="5.33203125" style="43" customWidth="1"/>
    <col min="11780" max="11780" width="14.33203125" style="43" customWidth="1"/>
    <col min="11781" max="11781" width="9.6640625" style="43" customWidth="1"/>
    <col min="11782" max="11782" width="12.6640625" style="43" bestFit="1" customWidth="1"/>
    <col min="11783" max="11783" width="6" style="43" customWidth="1"/>
    <col min="11784" max="11784" width="12.88671875" style="43" customWidth="1"/>
    <col min="11785" max="11785" width="11.6640625" style="43" bestFit="1" customWidth="1"/>
    <col min="11786" max="11786" width="12.6640625" style="43" bestFit="1" customWidth="1"/>
    <col min="11787" max="11787" width="12.109375" style="43" customWidth="1"/>
    <col min="11788" max="11788" width="12.6640625" style="43" bestFit="1" customWidth="1"/>
    <col min="11789" max="11789" width="10.44140625" style="43" customWidth="1"/>
    <col min="11790" max="11790" width="5.109375" style="43" customWidth="1"/>
    <col min="11791" max="12034" width="9" style="43"/>
    <col min="12035" max="12035" width="5.33203125" style="43" customWidth="1"/>
    <col min="12036" max="12036" width="14.33203125" style="43" customWidth="1"/>
    <col min="12037" max="12037" width="9.6640625" style="43" customWidth="1"/>
    <col min="12038" max="12038" width="12.6640625" style="43" bestFit="1" customWidth="1"/>
    <col min="12039" max="12039" width="6" style="43" customWidth="1"/>
    <col min="12040" max="12040" width="12.88671875" style="43" customWidth="1"/>
    <col min="12041" max="12041" width="11.6640625" style="43" bestFit="1" customWidth="1"/>
    <col min="12042" max="12042" width="12.6640625" style="43" bestFit="1" customWidth="1"/>
    <col min="12043" max="12043" width="12.109375" style="43" customWidth="1"/>
    <col min="12044" max="12044" width="12.6640625" style="43" bestFit="1" customWidth="1"/>
    <col min="12045" max="12045" width="10.44140625" style="43" customWidth="1"/>
    <col min="12046" max="12046" width="5.109375" style="43" customWidth="1"/>
    <col min="12047" max="12290" width="9" style="43"/>
    <col min="12291" max="12291" width="5.33203125" style="43" customWidth="1"/>
    <col min="12292" max="12292" width="14.33203125" style="43" customWidth="1"/>
    <col min="12293" max="12293" width="9.6640625" style="43" customWidth="1"/>
    <col min="12294" max="12294" width="12.6640625" style="43" bestFit="1" customWidth="1"/>
    <col min="12295" max="12295" width="6" style="43" customWidth="1"/>
    <col min="12296" max="12296" width="12.88671875" style="43" customWidth="1"/>
    <col min="12297" max="12297" width="11.6640625" style="43" bestFit="1" customWidth="1"/>
    <col min="12298" max="12298" width="12.6640625" style="43" bestFit="1" customWidth="1"/>
    <col min="12299" max="12299" width="12.109375" style="43" customWidth="1"/>
    <col min="12300" max="12300" width="12.6640625" style="43" bestFit="1" customWidth="1"/>
    <col min="12301" max="12301" width="10.44140625" style="43" customWidth="1"/>
    <col min="12302" max="12302" width="5.109375" style="43" customWidth="1"/>
    <col min="12303" max="12546" width="9" style="43"/>
    <col min="12547" max="12547" width="5.33203125" style="43" customWidth="1"/>
    <col min="12548" max="12548" width="14.33203125" style="43" customWidth="1"/>
    <col min="12549" max="12549" width="9.6640625" style="43" customWidth="1"/>
    <col min="12550" max="12550" width="12.6640625" style="43" bestFit="1" customWidth="1"/>
    <col min="12551" max="12551" width="6" style="43" customWidth="1"/>
    <col min="12552" max="12552" width="12.88671875" style="43" customWidth="1"/>
    <col min="12553" max="12553" width="11.6640625" style="43" bestFit="1" customWidth="1"/>
    <col min="12554" max="12554" width="12.6640625" style="43" bestFit="1" customWidth="1"/>
    <col min="12555" max="12555" width="12.109375" style="43" customWidth="1"/>
    <col min="12556" max="12556" width="12.6640625" style="43" bestFit="1" customWidth="1"/>
    <col min="12557" max="12557" width="10.44140625" style="43" customWidth="1"/>
    <col min="12558" max="12558" width="5.109375" style="43" customWidth="1"/>
    <col min="12559" max="12802" width="9" style="43"/>
    <col min="12803" max="12803" width="5.33203125" style="43" customWidth="1"/>
    <col min="12804" max="12804" width="14.33203125" style="43" customWidth="1"/>
    <col min="12805" max="12805" width="9.6640625" style="43" customWidth="1"/>
    <col min="12806" max="12806" width="12.6640625" style="43" bestFit="1" customWidth="1"/>
    <col min="12807" max="12807" width="6" style="43" customWidth="1"/>
    <col min="12808" max="12808" width="12.88671875" style="43" customWidth="1"/>
    <col min="12809" max="12809" width="11.6640625" style="43" bestFit="1" customWidth="1"/>
    <col min="12810" max="12810" width="12.6640625" style="43" bestFit="1" customWidth="1"/>
    <col min="12811" max="12811" width="12.109375" style="43" customWidth="1"/>
    <col min="12812" max="12812" width="12.6640625" style="43" bestFit="1" customWidth="1"/>
    <col min="12813" max="12813" width="10.44140625" style="43" customWidth="1"/>
    <col min="12814" max="12814" width="5.109375" style="43" customWidth="1"/>
    <col min="12815" max="13058" width="9" style="43"/>
    <col min="13059" max="13059" width="5.33203125" style="43" customWidth="1"/>
    <col min="13060" max="13060" width="14.33203125" style="43" customWidth="1"/>
    <col min="13061" max="13061" width="9.6640625" style="43" customWidth="1"/>
    <col min="13062" max="13062" width="12.6640625" style="43" bestFit="1" customWidth="1"/>
    <col min="13063" max="13063" width="6" style="43" customWidth="1"/>
    <col min="13064" max="13064" width="12.88671875" style="43" customWidth="1"/>
    <col min="13065" max="13065" width="11.6640625" style="43" bestFit="1" customWidth="1"/>
    <col min="13066" max="13066" width="12.6640625" style="43" bestFit="1" customWidth="1"/>
    <col min="13067" max="13067" width="12.109375" style="43" customWidth="1"/>
    <col min="13068" max="13068" width="12.6640625" style="43" bestFit="1" customWidth="1"/>
    <col min="13069" max="13069" width="10.44140625" style="43" customWidth="1"/>
    <col min="13070" max="13070" width="5.109375" style="43" customWidth="1"/>
    <col min="13071" max="13314" width="9" style="43"/>
    <col min="13315" max="13315" width="5.33203125" style="43" customWidth="1"/>
    <col min="13316" max="13316" width="14.33203125" style="43" customWidth="1"/>
    <col min="13317" max="13317" width="9.6640625" style="43" customWidth="1"/>
    <col min="13318" max="13318" width="12.6640625" style="43" bestFit="1" customWidth="1"/>
    <col min="13319" max="13319" width="6" style="43" customWidth="1"/>
    <col min="13320" max="13320" width="12.88671875" style="43" customWidth="1"/>
    <col min="13321" max="13321" width="11.6640625" style="43" bestFit="1" customWidth="1"/>
    <col min="13322" max="13322" width="12.6640625" style="43" bestFit="1" customWidth="1"/>
    <col min="13323" max="13323" width="12.109375" style="43" customWidth="1"/>
    <col min="13324" max="13324" width="12.6640625" style="43" bestFit="1" customWidth="1"/>
    <col min="13325" max="13325" width="10.44140625" style="43" customWidth="1"/>
    <col min="13326" max="13326" width="5.109375" style="43" customWidth="1"/>
    <col min="13327" max="13570" width="9" style="43"/>
    <col min="13571" max="13571" width="5.33203125" style="43" customWidth="1"/>
    <col min="13572" max="13572" width="14.33203125" style="43" customWidth="1"/>
    <col min="13573" max="13573" width="9.6640625" style="43" customWidth="1"/>
    <col min="13574" max="13574" width="12.6640625" style="43" bestFit="1" customWidth="1"/>
    <col min="13575" max="13575" width="6" style="43" customWidth="1"/>
    <col min="13576" max="13576" width="12.88671875" style="43" customWidth="1"/>
    <col min="13577" max="13577" width="11.6640625" style="43" bestFit="1" customWidth="1"/>
    <col min="13578" max="13578" width="12.6640625" style="43" bestFit="1" customWidth="1"/>
    <col min="13579" max="13579" width="12.109375" style="43" customWidth="1"/>
    <col min="13580" max="13580" width="12.6640625" style="43" bestFit="1" customWidth="1"/>
    <col min="13581" max="13581" width="10.44140625" style="43" customWidth="1"/>
    <col min="13582" max="13582" width="5.109375" style="43" customWidth="1"/>
    <col min="13583" max="13826" width="9" style="43"/>
    <col min="13827" max="13827" width="5.33203125" style="43" customWidth="1"/>
    <col min="13828" max="13828" width="14.33203125" style="43" customWidth="1"/>
    <col min="13829" max="13829" width="9.6640625" style="43" customWidth="1"/>
    <col min="13830" max="13830" width="12.6640625" style="43" bestFit="1" customWidth="1"/>
    <col min="13831" max="13831" width="6" style="43" customWidth="1"/>
    <col min="13832" max="13832" width="12.88671875" style="43" customWidth="1"/>
    <col min="13833" max="13833" width="11.6640625" style="43" bestFit="1" customWidth="1"/>
    <col min="13834" max="13834" width="12.6640625" style="43" bestFit="1" customWidth="1"/>
    <col min="13835" max="13835" width="12.109375" style="43" customWidth="1"/>
    <col min="13836" max="13836" width="12.6640625" style="43" bestFit="1" customWidth="1"/>
    <col min="13837" max="13837" width="10.44140625" style="43" customWidth="1"/>
    <col min="13838" max="13838" width="5.109375" style="43" customWidth="1"/>
    <col min="13839" max="14082" width="9" style="43"/>
    <col min="14083" max="14083" width="5.33203125" style="43" customWidth="1"/>
    <col min="14084" max="14084" width="14.33203125" style="43" customWidth="1"/>
    <col min="14085" max="14085" width="9.6640625" style="43" customWidth="1"/>
    <col min="14086" max="14086" width="12.6640625" style="43" bestFit="1" customWidth="1"/>
    <col min="14087" max="14087" width="6" style="43" customWidth="1"/>
    <col min="14088" max="14088" width="12.88671875" style="43" customWidth="1"/>
    <col min="14089" max="14089" width="11.6640625" style="43" bestFit="1" customWidth="1"/>
    <col min="14090" max="14090" width="12.6640625" style="43" bestFit="1" customWidth="1"/>
    <col min="14091" max="14091" width="12.109375" style="43" customWidth="1"/>
    <col min="14092" max="14092" width="12.6640625" style="43" bestFit="1" customWidth="1"/>
    <col min="14093" max="14093" width="10.44140625" style="43" customWidth="1"/>
    <col min="14094" max="14094" width="5.109375" style="43" customWidth="1"/>
    <col min="14095" max="14338" width="9" style="43"/>
    <col min="14339" max="14339" width="5.33203125" style="43" customWidth="1"/>
    <col min="14340" max="14340" width="14.33203125" style="43" customWidth="1"/>
    <col min="14341" max="14341" width="9.6640625" style="43" customWidth="1"/>
    <col min="14342" max="14342" width="12.6640625" style="43" bestFit="1" customWidth="1"/>
    <col min="14343" max="14343" width="6" style="43" customWidth="1"/>
    <col min="14344" max="14344" width="12.88671875" style="43" customWidth="1"/>
    <col min="14345" max="14345" width="11.6640625" style="43" bestFit="1" customWidth="1"/>
    <col min="14346" max="14346" width="12.6640625" style="43" bestFit="1" customWidth="1"/>
    <col min="14347" max="14347" width="12.109375" style="43" customWidth="1"/>
    <col min="14348" max="14348" width="12.6640625" style="43" bestFit="1" customWidth="1"/>
    <col min="14349" max="14349" width="10.44140625" style="43" customWidth="1"/>
    <col min="14350" max="14350" width="5.109375" style="43" customWidth="1"/>
    <col min="14351" max="14594" width="9" style="43"/>
    <col min="14595" max="14595" width="5.33203125" style="43" customWidth="1"/>
    <col min="14596" max="14596" width="14.33203125" style="43" customWidth="1"/>
    <col min="14597" max="14597" width="9.6640625" style="43" customWidth="1"/>
    <col min="14598" max="14598" width="12.6640625" style="43" bestFit="1" customWidth="1"/>
    <col min="14599" max="14599" width="6" style="43" customWidth="1"/>
    <col min="14600" max="14600" width="12.88671875" style="43" customWidth="1"/>
    <col min="14601" max="14601" width="11.6640625" style="43" bestFit="1" customWidth="1"/>
    <col min="14602" max="14602" width="12.6640625" style="43" bestFit="1" customWidth="1"/>
    <col min="14603" max="14603" width="12.109375" style="43" customWidth="1"/>
    <col min="14604" max="14604" width="12.6640625" style="43" bestFit="1" customWidth="1"/>
    <col min="14605" max="14605" width="10.44140625" style="43" customWidth="1"/>
    <col min="14606" max="14606" width="5.109375" style="43" customWidth="1"/>
    <col min="14607" max="14850" width="9" style="43"/>
    <col min="14851" max="14851" width="5.33203125" style="43" customWidth="1"/>
    <col min="14852" max="14852" width="14.33203125" style="43" customWidth="1"/>
    <col min="14853" max="14853" width="9.6640625" style="43" customWidth="1"/>
    <col min="14854" max="14854" width="12.6640625" style="43" bestFit="1" customWidth="1"/>
    <col min="14855" max="14855" width="6" style="43" customWidth="1"/>
    <col min="14856" max="14856" width="12.88671875" style="43" customWidth="1"/>
    <col min="14857" max="14857" width="11.6640625" style="43" bestFit="1" customWidth="1"/>
    <col min="14858" max="14858" width="12.6640625" style="43" bestFit="1" customWidth="1"/>
    <col min="14859" max="14859" width="12.109375" style="43" customWidth="1"/>
    <col min="14860" max="14860" width="12.6640625" style="43" bestFit="1" customWidth="1"/>
    <col min="14861" max="14861" width="10.44140625" style="43" customWidth="1"/>
    <col min="14862" max="14862" width="5.109375" style="43" customWidth="1"/>
    <col min="14863" max="15106" width="9" style="43"/>
    <col min="15107" max="15107" width="5.33203125" style="43" customWidth="1"/>
    <col min="15108" max="15108" width="14.33203125" style="43" customWidth="1"/>
    <col min="15109" max="15109" width="9.6640625" style="43" customWidth="1"/>
    <col min="15110" max="15110" width="12.6640625" style="43" bestFit="1" customWidth="1"/>
    <col min="15111" max="15111" width="6" style="43" customWidth="1"/>
    <col min="15112" max="15112" width="12.88671875" style="43" customWidth="1"/>
    <col min="15113" max="15113" width="11.6640625" style="43" bestFit="1" customWidth="1"/>
    <col min="15114" max="15114" width="12.6640625" style="43" bestFit="1" customWidth="1"/>
    <col min="15115" max="15115" width="12.109375" style="43" customWidth="1"/>
    <col min="15116" max="15116" width="12.6640625" style="43" bestFit="1" customWidth="1"/>
    <col min="15117" max="15117" width="10.44140625" style="43" customWidth="1"/>
    <col min="15118" max="15118" width="5.109375" style="43" customWidth="1"/>
    <col min="15119" max="15362" width="9" style="43"/>
    <col min="15363" max="15363" width="5.33203125" style="43" customWidth="1"/>
    <col min="15364" max="15364" width="14.33203125" style="43" customWidth="1"/>
    <col min="15365" max="15365" width="9.6640625" style="43" customWidth="1"/>
    <col min="15366" max="15366" width="12.6640625" style="43" bestFit="1" customWidth="1"/>
    <col min="15367" max="15367" width="6" style="43" customWidth="1"/>
    <col min="15368" max="15368" width="12.88671875" style="43" customWidth="1"/>
    <col min="15369" max="15369" width="11.6640625" style="43" bestFit="1" customWidth="1"/>
    <col min="15370" max="15370" width="12.6640625" style="43" bestFit="1" customWidth="1"/>
    <col min="15371" max="15371" width="12.109375" style="43" customWidth="1"/>
    <col min="15372" max="15372" width="12.6640625" style="43" bestFit="1" customWidth="1"/>
    <col min="15373" max="15373" width="10.44140625" style="43" customWidth="1"/>
    <col min="15374" max="15374" width="5.109375" style="43" customWidth="1"/>
    <col min="15375" max="15618" width="9" style="43"/>
    <col min="15619" max="15619" width="5.33203125" style="43" customWidth="1"/>
    <col min="15620" max="15620" width="14.33203125" style="43" customWidth="1"/>
    <col min="15621" max="15621" width="9.6640625" style="43" customWidth="1"/>
    <col min="15622" max="15622" width="12.6640625" style="43" bestFit="1" customWidth="1"/>
    <col min="15623" max="15623" width="6" style="43" customWidth="1"/>
    <col min="15624" max="15624" width="12.88671875" style="43" customWidth="1"/>
    <col min="15625" max="15625" width="11.6640625" style="43" bestFit="1" customWidth="1"/>
    <col min="15626" max="15626" width="12.6640625" style="43" bestFit="1" customWidth="1"/>
    <col min="15627" max="15627" width="12.109375" style="43" customWidth="1"/>
    <col min="15628" max="15628" width="12.6640625" style="43" bestFit="1" customWidth="1"/>
    <col min="15629" max="15629" width="10.44140625" style="43" customWidth="1"/>
    <col min="15630" max="15630" width="5.109375" style="43" customWidth="1"/>
    <col min="15631" max="15874" width="9" style="43"/>
    <col min="15875" max="15875" width="5.33203125" style="43" customWidth="1"/>
    <col min="15876" max="15876" width="14.33203125" style="43" customWidth="1"/>
    <col min="15877" max="15877" width="9.6640625" style="43" customWidth="1"/>
    <col min="15878" max="15878" width="12.6640625" style="43" bestFit="1" customWidth="1"/>
    <col min="15879" max="15879" width="6" style="43" customWidth="1"/>
    <col min="15880" max="15880" width="12.88671875" style="43" customWidth="1"/>
    <col min="15881" max="15881" width="11.6640625" style="43" bestFit="1" customWidth="1"/>
    <col min="15882" max="15882" width="12.6640625" style="43" bestFit="1" customWidth="1"/>
    <col min="15883" max="15883" width="12.109375" style="43" customWidth="1"/>
    <col min="15884" max="15884" width="12.6640625" style="43" bestFit="1" customWidth="1"/>
    <col min="15885" max="15885" width="10.44140625" style="43" customWidth="1"/>
    <col min="15886" max="15886" width="5.109375" style="43" customWidth="1"/>
    <col min="15887" max="16130" width="9" style="43"/>
    <col min="16131" max="16131" width="5.33203125" style="43" customWidth="1"/>
    <col min="16132" max="16132" width="14.33203125" style="43" customWidth="1"/>
    <col min="16133" max="16133" width="9.6640625" style="43" customWidth="1"/>
    <col min="16134" max="16134" width="12.6640625" style="43" bestFit="1" customWidth="1"/>
    <col min="16135" max="16135" width="6" style="43" customWidth="1"/>
    <col min="16136" max="16136" width="12.88671875" style="43" customWidth="1"/>
    <col min="16137" max="16137" width="11.6640625" style="43" bestFit="1" customWidth="1"/>
    <col min="16138" max="16138" width="12.6640625" style="43" bestFit="1" customWidth="1"/>
    <col min="16139" max="16139" width="12.109375" style="43" customWidth="1"/>
    <col min="16140" max="16140" width="12.6640625" style="43" bestFit="1" customWidth="1"/>
    <col min="16141" max="16141" width="10.44140625" style="43" customWidth="1"/>
    <col min="16142" max="16142" width="5.109375" style="43" customWidth="1"/>
    <col min="16143" max="16384" width="9" style="43"/>
  </cols>
  <sheetData>
    <row r="1" spans="1:14" s="520" customFormat="1" x14ac:dyDescent="0.25">
      <c r="A1" s="517" t="s">
        <v>0</v>
      </c>
      <c r="B1" s="517"/>
      <c r="C1" s="517"/>
      <c r="D1" s="517"/>
      <c r="E1" s="518"/>
      <c r="F1" s="519" t="s">
        <v>1</v>
      </c>
      <c r="G1" s="519"/>
      <c r="H1" s="519"/>
      <c r="I1" s="519"/>
      <c r="J1" s="519"/>
      <c r="K1" s="519"/>
      <c r="L1" s="519"/>
      <c r="M1" s="519"/>
    </row>
    <row r="2" spans="1:14" s="520" customFormat="1" x14ac:dyDescent="0.25">
      <c r="A2" s="521" t="s">
        <v>2</v>
      </c>
      <c r="B2" s="521"/>
      <c r="C2" s="521"/>
      <c r="D2" s="521"/>
      <c r="E2" s="518"/>
      <c r="F2" s="522" t="s">
        <v>3</v>
      </c>
      <c r="G2" s="522"/>
      <c r="H2" s="522"/>
      <c r="I2" s="522"/>
      <c r="J2" s="522"/>
      <c r="K2" s="522"/>
      <c r="L2" s="522"/>
      <c r="M2" s="522"/>
    </row>
    <row r="3" spans="1:14" s="520" customFormat="1" x14ac:dyDescent="0.25">
      <c r="A3" s="523"/>
      <c r="B3" s="523"/>
      <c r="C3" s="523"/>
      <c r="E3" s="524"/>
      <c r="F3" s="524"/>
      <c r="G3" s="524"/>
      <c r="H3" s="524"/>
      <c r="I3" s="525"/>
      <c r="J3" s="524"/>
      <c r="K3" s="524"/>
    </row>
    <row r="4" spans="1:14" s="42" customFormat="1" x14ac:dyDescent="0.3">
      <c r="A4" s="447" t="s">
        <v>61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</row>
    <row r="5" spans="1:14" s="42" customFormat="1" x14ac:dyDescent="0.3">
      <c r="A5" s="447" t="s">
        <v>125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</row>
    <row r="6" spans="1:14" x14ac:dyDescent="0.3">
      <c r="L6" s="448" t="s">
        <v>62</v>
      </c>
      <c r="M6" s="448"/>
      <c r="N6" s="448"/>
    </row>
    <row r="7" spans="1:14" ht="52.8" x14ac:dyDescent="0.3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167</v>
      </c>
      <c r="F7" s="44" t="s">
        <v>66</v>
      </c>
      <c r="G7" s="44" t="s">
        <v>88</v>
      </c>
      <c r="H7" s="44" t="s">
        <v>168</v>
      </c>
      <c r="I7" s="44" t="s">
        <v>67</v>
      </c>
      <c r="J7" s="44" t="s">
        <v>116</v>
      </c>
      <c r="K7" s="44" t="s">
        <v>117</v>
      </c>
      <c r="L7" s="44" t="s">
        <v>68</v>
      </c>
      <c r="M7" s="46" t="s">
        <v>69</v>
      </c>
      <c r="N7" s="44" t="s">
        <v>20</v>
      </c>
    </row>
    <row r="8" spans="1:14" x14ac:dyDescent="0.3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89</v>
      </c>
      <c r="K8" s="51" t="s">
        <v>181</v>
      </c>
      <c r="L8" s="52" t="s">
        <v>182</v>
      </c>
      <c r="M8" s="49"/>
      <c r="N8" s="50"/>
    </row>
    <row r="9" spans="1:14" x14ac:dyDescent="0.3">
      <c r="A9" s="449" t="s">
        <v>74</v>
      </c>
      <c r="B9" s="450"/>
      <c r="C9" s="49"/>
      <c r="D9" s="49"/>
      <c r="E9" s="51"/>
      <c r="F9" s="50" t="s">
        <v>120</v>
      </c>
      <c r="G9" s="50" t="s">
        <v>119</v>
      </c>
      <c r="H9" s="50"/>
      <c r="I9" s="50"/>
      <c r="J9" s="50"/>
      <c r="K9" s="50"/>
      <c r="L9" s="50"/>
      <c r="M9" s="49"/>
      <c r="N9" s="50"/>
    </row>
    <row r="10" spans="1:14" x14ac:dyDescent="0.3">
      <c r="A10" s="53">
        <v>1</v>
      </c>
      <c r="B10" s="53" t="s">
        <v>38</v>
      </c>
      <c r="C10" s="54" t="s">
        <v>163</v>
      </c>
      <c r="D10" s="55">
        <v>15000000</v>
      </c>
      <c r="E10" s="542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4" x14ac:dyDescent="0.3">
      <c r="A11" s="53">
        <v>3</v>
      </c>
      <c r="B11" s="53" t="s">
        <v>75</v>
      </c>
      <c r="C11" s="54" t="s">
        <v>164</v>
      </c>
      <c r="D11" s="55">
        <v>6000000</v>
      </c>
      <c r="E11" s="542">
        <f>'bảng chấm công'!AI15</f>
        <v>26</v>
      </c>
      <c r="F11" s="55">
        <f t="shared" ref="F11:F16" si="0">D11/26*E11</f>
        <v>6000000</v>
      </c>
      <c r="G11" s="55">
        <f t="shared" ref="G11" si="1">F11*30%</f>
        <v>1800000</v>
      </c>
      <c r="H11" s="55"/>
      <c r="I11" s="56"/>
      <c r="J11" s="56"/>
      <c r="K11" s="56"/>
      <c r="L11" s="56">
        <f t="shared" ref="L11:L12" si="2">F11-G11+H11-I11-J11+K11</f>
        <v>4200000</v>
      </c>
      <c r="M11" s="56"/>
      <c r="N11" s="53"/>
    </row>
    <row r="12" spans="1:14" ht="26.4" x14ac:dyDescent="0.3">
      <c r="A12" s="58">
        <v>4</v>
      </c>
      <c r="B12" s="58" t="s">
        <v>37</v>
      </c>
      <c r="C12" s="59" t="s">
        <v>165</v>
      </c>
      <c r="D12" s="60">
        <v>6000000</v>
      </c>
      <c r="E12" s="543">
        <f>'bảng chấm công'!AI14</f>
        <v>29</v>
      </c>
      <c r="F12" s="60">
        <f t="shared" si="0"/>
        <v>6692307.692307693</v>
      </c>
      <c r="G12" s="55">
        <f>F12*30%</f>
        <v>2007692.3076923077</v>
      </c>
      <c r="H12" s="60"/>
      <c r="I12" s="61"/>
      <c r="J12" s="61">
        <v>4000000</v>
      </c>
      <c r="K12" s="61">
        <v>5555512</v>
      </c>
      <c r="L12" s="56">
        <f t="shared" si="2"/>
        <v>6240127.384615385</v>
      </c>
      <c r="M12" s="61"/>
      <c r="N12" s="58"/>
    </row>
    <row r="13" spans="1:14" s="57" customFormat="1" x14ac:dyDescent="0.3">
      <c r="A13" s="526" t="s">
        <v>36</v>
      </c>
      <c r="B13" s="527"/>
      <c r="C13" s="528"/>
      <c r="D13" s="340">
        <f>SUM(D10:D12)</f>
        <v>27000000</v>
      </c>
      <c r="E13" s="544"/>
      <c r="F13" s="340">
        <f>SUM(F10:F12)</f>
        <v>27692307.692307692</v>
      </c>
      <c r="G13" s="340">
        <f>SUM(G10:G12)</f>
        <v>8307692.307692307</v>
      </c>
      <c r="H13" s="340"/>
      <c r="I13" s="529">
        <f>SUM(I11:I12)</f>
        <v>0</v>
      </c>
      <c r="J13" s="529">
        <f>SUM(J10:J12)</f>
        <v>4000000</v>
      </c>
      <c r="K13" s="529">
        <f>SUM(K10:K12)</f>
        <v>5555512</v>
      </c>
      <c r="L13" s="529">
        <f>SUM(L10:L12)</f>
        <v>20940127.384615384</v>
      </c>
      <c r="M13" s="529"/>
      <c r="N13" s="530"/>
    </row>
    <row r="14" spans="1:14" s="57" customFormat="1" x14ac:dyDescent="0.3">
      <c r="A14" s="451" t="s">
        <v>76</v>
      </c>
      <c r="B14" s="452"/>
      <c r="C14" s="88"/>
      <c r="D14" s="89"/>
      <c r="E14" s="545"/>
      <c r="F14" s="91"/>
      <c r="G14" s="91"/>
      <c r="H14" s="490"/>
      <c r="I14" s="92"/>
      <c r="J14" s="92"/>
      <c r="K14" s="90"/>
      <c r="L14" s="90"/>
      <c r="M14" s="92"/>
      <c r="N14" s="93"/>
    </row>
    <row r="15" spans="1:14" x14ac:dyDescent="0.3">
      <c r="A15" s="58">
        <v>1</v>
      </c>
      <c r="B15" s="58" t="s">
        <v>161</v>
      </c>
      <c r="C15" s="59" t="s">
        <v>166</v>
      </c>
      <c r="D15" s="60">
        <v>3000000</v>
      </c>
      <c r="E15" s="542">
        <f>'bảng chấm công'!AI16</f>
        <v>25</v>
      </c>
      <c r="F15" s="55">
        <f t="shared" si="0"/>
        <v>2884615.384615385</v>
      </c>
      <c r="G15" s="55">
        <f>F15*30%</f>
        <v>865384.61538461549</v>
      </c>
      <c r="H15" s="60">
        <f>'Hỗ trợ vận chuyển'!E32</f>
        <v>60000</v>
      </c>
      <c r="I15" s="61"/>
      <c r="J15" s="61">
        <v>2100000</v>
      </c>
      <c r="K15" s="56">
        <v>2100000</v>
      </c>
      <c r="L15" s="56">
        <f>F15-G15+H15-I15-J15+K15</f>
        <v>2079230.7692307695</v>
      </c>
      <c r="M15" s="61"/>
      <c r="N15" s="58"/>
    </row>
    <row r="16" spans="1:14" x14ac:dyDescent="0.3">
      <c r="A16" s="62">
        <v>3</v>
      </c>
      <c r="B16" s="62" t="s">
        <v>77</v>
      </c>
      <c r="C16" s="63" t="s">
        <v>162</v>
      </c>
      <c r="D16" s="64">
        <v>5000000</v>
      </c>
      <c r="E16" s="542">
        <f>'bảng chấm công'!AI13</f>
        <v>22.5</v>
      </c>
      <c r="F16" s="55">
        <f t="shared" si="0"/>
        <v>4326923.076923077</v>
      </c>
      <c r="G16" s="55">
        <f>F16*30%</f>
        <v>1298076.923076923</v>
      </c>
      <c r="H16" s="60"/>
      <c r="I16" s="65"/>
      <c r="J16" s="65">
        <v>0</v>
      </c>
      <c r="K16" s="61">
        <v>0</v>
      </c>
      <c r="L16" s="56">
        <f>F16-G16+H16-I16-J16+K16</f>
        <v>3028846.153846154</v>
      </c>
      <c r="M16" s="65"/>
      <c r="N16" s="62"/>
    </row>
    <row r="17" spans="1:14" s="57" customFormat="1" x14ac:dyDescent="0.3">
      <c r="A17" s="526" t="s">
        <v>36</v>
      </c>
      <c r="B17" s="527"/>
      <c r="C17" s="528"/>
      <c r="D17" s="531">
        <f>SUM(D15:D16)</f>
        <v>8000000</v>
      </c>
      <c r="E17" s="532"/>
      <c r="F17" s="531">
        <f>SUM(F15:F16)</f>
        <v>7211538.461538462</v>
      </c>
      <c r="G17" s="531">
        <f>SUM(G15:G16)</f>
        <v>2163461.5384615385</v>
      </c>
      <c r="H17" s="531"/>
      <c r="I17" s="531">
        <f>SUM(I15:I16)</f>
        <v>0</v>
      </c>
      <c r="J17" s="531">
        <f>SUM(J15:J16)</f>
        <v>2100000</v>
      </c>
      <c r="K17" s="531">
        <f>SUM(K15:K16)</f>
        <v>2100000</v>
      </c>
      <c r="L17" s="531">
        <f>SUM(L14:L16)</f>
        <v>5108076.9230769239</v>
      </c>
      <c r="M17" s="530"/>
      <c r="N17" s="530"/>
    </row>
    <row r="19" spans="1:14" s="57" customFormat="1" x14ac:dyDescent="0.3">
      <c r="B19" s="447"/>
      <c r="C19" s="447"/>
      <c r="D19" s="447"/>
      <c r="E19" s="358"/>
      <c r="J19" s="447"/>
      <c r="K19" s="447"/>
      <c r="L19" s="447"/>
      <c r="M19" s="447"/>
    </row>
    <row r="20" spans="1:14" s="520" customFormat="1" x14ac:dyDescent="0.25">
      <c r="C20" s="533" t="s">
        <v>113</v>
      </c>
      <c r="E20" s="534"/>
      <c r="F20" s="534"/>
      <c r="G20" s="534"/>
      <c r="H20" s="534"/>
      <c r="I20" s="534"/>
      <c r="J20" s="533" t="s">
        <v>14</v>
      </c>
      <c r="K20" s="534"/>
      <c r="L20" s="535"/>
    </row>
    <row r="21" spans="1:14" s="520" customFormat="1" x14ac:dyDescent="0.25">
      <c r="C21" s="536" t="s">
        <v>15</v>
      </c>
      <c r="E21" s="537"/>
      <c r="F21" s="537"/>
      <c r="G21" s="538"/>
      <c r="H21" s="538"/>
      <c r="I21" s="538"/>
      <c r="J21" s="536" t="s">
        <v>16</v>
      </c>
      <c r="K21" s="538"/>
    </row>
    <row r="22" spans="1:14" x14ac:dyDescent="0.3">
      <c r="F22" s="198"/>
    </row>
    <row r="24" spans="1:14" s="539" customFormat="1" x14ac:dyDescent="0.25">
      <c r="C24" s="533"/>
      <c r="F24" s="540"/>
      <c r="G24" s="540"/>
      <c r="H24" s="540"/>
      <c r="I24" s="540"/>
      <c r="J24" s="541" t="s">
        <v>38</v>
      </c>
    </row>
  </sheetData>
  <mergeCells count="13">
    <mergeCell ref="A5:N5"/>
    <mergeCell ref="L6:N6"/>
    <mergeCell ref="A9:B9"/>
    <mergeCell ref="A14:B14"/>
    <mergeCell ref="B19:D19"/>
    <mergeCell ref="J19:M19"/>
    <mergeCell ref="A17:C17"/>
    <mergeCell ref="A13:C13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XFD3"/>
    </sheetView>
  </sheetViews>
  <sheetFormatPr defaultColWidth="9.109375" defaultRowHeight="14.4" x14ac:dyDescent="0.3"/>
  <cols>
    <col min="1" max="1" width="9.109375" style="307"/>
    <col min="2" max="2" width="12" style="86" bestFit="1" customWidth="1"/>
    <col min="3" max="3" width="9.109375" style="86"/>
    <col min="4" max="4" width="12.6640625" style="86" bestFit="1" customWidth="1"/>
    <col min="5" max="5" width="9.88671875" style="86" bestFit="1" customWidth="1"/>
    <col min="6" max="7" width="9.109375" style="86"/>
    <col min="8" max="8" width="9.33203125" style="86" bestFit="1" customWidth="1"/>
    <col min="9" max="10" width="14" style="86" bestFit="1" customWidth="1"/>
    <col min="11" max="11" width="9.109375" style="101"/>
    <col min="12" max="12" width="17" style="129" bestFit="1" customWidth="1"/>
    <col min="13" max="16384" width="9.109375" style="86"/>
  </cols>
  <sheetData>
    <row r="1" spans="1:16" x14ac:dyDescent="0.3">
      <c r="A1" s="491" t="s">
        <v>0</v>
      </c>
      <c r="B1" s="491"/>
      <c r="C1" s="491"/>
      <c r="D1" s="491"/>
    </row>
    <row r="2" spans="1:16" x14ac:dyDescent="0.3">
      <c r="A2" s="492" t="s">
        <v>2</v>
      </c>
      <c r="B2" s="492"/>
      <c r="C2" s="492"/>
      <c r="D2" s="492"/>
    </row>
    <row r="3" spans="1:16" ht="15.6" x14ac:dyDescent="0.3">
      <c r="A3" s="469" t="s">
        <v>58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</row>
    <row r="4" spans="1:16" ht="16.2" thickBot="1" x14ac:dyDescent="0.35">
      <c r="A4" s="470" t="s">
        <v>125</v>
      </c>
      <c r="B4" s="470"/>
      <c r="C4" s="470"/>
      <c r="D4" s="470"/>
      <c r="E4" s="470"/>
      <c r="F4" s="470"/>
      <c r="G4" s="470"/>
      <c r="H4" s="470"/>
      <c r="I4" s="470"/>
      <c r="J4" s="470"/>
      <c r="K4" s="471"/>
      <c r="L4" s="470"/>
      <c r="M4" s="470"/>
      <c r="N4" s="470"/>
      <c r="O4" s="470"/>
      <c r="P4" s="470"/>
    </row>
    <row r="5" spans="1:16" ht="15" thickTop="1" x14ac:dyDescent="0.3">
      <c r="A5" s="472" t="s">
        <v>18</v>
      </c>
      <c r="B5" s="474" t="s">
        <v>27</v>
      </c>
      <c r="C5" s="476" t="s">
        <v>28</v>
      </c>
      <c r="D5" s="476" t="s">
        <v>40</v>
      </c>
      <c r="E5" s="476"/>
      <c r="F5" s="476"/>
      <c r="G5" s="478" t="s">
        <v>29</v>
      </c>
      <c r="H5" s="478"/>
      <c r="I5" s="478"/>
      <c r="J5" s="478"/>
      <c r="K5" s="479"/>
      <c r="L5" s="480" t="s">
        <v>30</v>
      </c>
      <c r="M5" s="478" t="s">
        <v>59</v>
      </c>
      <c r="N5" s="478"/>
      <c r="O5" s="478"/>
      <c r="P5" s="482" t="s">
        <v>20</v>
      </c>
    </row>
    <row r="6" spans="1:16" ht="55.2" x14ac:dyDescent="0.3">
      <c r="A6" s="473"/>
      <c r="B6" s="475"/>
      <c r="C6" s="477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90" t="s">
        <v>33</v>
      </c>
      <c r="J6" s="291" t="s">
        <v>34</v>
      </c>
      <c r="K6" s="292" t="s">
        <v>35</v>
      </c>
      <c r="L6" s="481"/>
      <c r="M6" s="85" t="s">
        <v>46</v>
      </c>
      <c r="N6" s="85" t="s">
        <v>47</v>
      </c>
      <c r="O6" s="85" t="s">
        <v>48</v>
      </c>
      <c r="P6" s="483"/>
    </row>
    <row r="7" spans="1:16" x14ac:dyDescent="0.3">
      <c r="A7" s="306">
        <v>562</v>
      </c>
      <c r="B7" s="144">
        <v>43983</v>
      </c>
      <c r="C7" s="141" t="s">
        <v>145</v>
      </c>
      <c r="D7" s="141"/>
      <c r="E7" s="141"/>
      <c r="F7" s="141"/>
      <c r="G7" s="141" t="s">
        <v>146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ht="15" x14ac:dyDescent="0.25">
      <c r="A8" s="141"/>
      <c r="B8" s="144"/>
      <c r="C8" s="141"/>
      <c r="D8" s="141"/>
      <c r="E8" s="146"/>
      <c r="F8" s="141"/>
      <c r="G8" s="280"/>
      <c r="H8" s="280"/>
      <c r="I8" s="281"/>
      <c r="J8" s="281"/>
      <c r="K8" s="282"/>
      <c r="L8" s="283"/>
      <c r="M8" s="280"/>
      <c r="N8" s="280"/>
      <c r="O8" s="280"/>
      <c r="P8" s="284"/>
    </row>
    <row r="9" spans="1:16" ht="15" x14ac:dyDescent="0.25">
      <c r="A9" s="141"/>
      <c r="B9" s="144"/>
      <c r="C9" s="141"/>
      <c r="D9" s="141"/>
      <c r="E9" s="146"/>
      <c r="F9" s="141"/>
      <c r="G9" s="285"/>
      <c r="H9" s="285"/>
      <c r="I9" s="286"/>
      <c r="J9" s="286"/>
      <c r="K9" s="287"/>
      <c r="L9" s="288"/>
      <c r="M9" s="285"/>
      <c r="N9" s="285"/>
      <c r="O9" s="285"/>
      <c r="P9" s="289"/>
    </row>
    <row r="10" spans="1:16" ht="15" x14ac:dyDescent="0.25">
      <c r="A10" s="306"/>
      <c r="B10" s="144"/>
      <c r="C10" s="141"/>
      <c r="D10" s="141"/>
      <c r="E10" s="141"/>
      <c r="F10" s="141"/>
      <c r="G10" s="141"/>
      <c r="H10" s="141"/>
      <c r="I10" s="145"/>
      <c r="J10" s="145"/>
      <c r="K10" s="143"/>
      <c r="L10" s="142"/>
      <c r="M10" s="141"/>
      <c r="N10" s="141"/>
      <c r="O10" s="141"/>
      <c r="P10" s="146"/>
    </row>
    <row r="11" spans="1:16" ht="15" x14ac:dyDescent="0.25">
      <c r="A11" s="306"/>
      <c r="B11" s="144"/>
      <c r="C11" s="141"/>
      <c r="D11" s="141"/>
      <c r="E11" s="141"/>
      <c r="F11" s="141"/>
      <c r="G11" s="141"/>
      <c r="H11" s="141"/>
      <c r="I11" s="145"/>
      <c r="J11" s="145"/>
      <c r="K11" s="143"/>
      <c r="L11" s="142"/>
      <c r="M11" s="141"/>
      <c r="N11" s="141"/>
      <c r="O11" s="141"/>
      <c r="P11" s="146"/>
    </row>
    <row r="12" spans="1:16" x14ac:dyDescent="0.3">
      <c r="A12" s="459"/>
      <c r="B12" s="484"/>
      <c r="C12" s="453"/>
      <c r="D12" s="487"/>
      <c r="E12" s="453"/>
      <c r="F12" s="453"/>
      <c r="G12" s="275"/>
      <c r="H12" s="275"/>
      <c r="I12" s="276"/>
      <c r="J12" s="276"/>
      <c r="K12" s="277"/>
      <c r="L12" s="278"/>
      <c r="M12" s="275"/>
      <c r="N12" s="275"/>
      <c r="O12" s="275"/>
      <c r="P12" s="279"/>
    </row>
    <row r="13" spans="1:16" x14ac:dyDescent="0.3">
      <c r="A13" s="460"/>
      <c r="B13" s="485"/>
      <c r="C13" s="454"/>
      <c r="D13" s="488"/>
      <c r="E13" s="454"/>
      <c r="F13" s="454"/>
      <c r="G13" s="280"/>
      <c r="H13" s="280"/>
      <c r="I13" s="281"/>
      <c r="J13" s="281"/>
      <c r="K13" s="282"/>
      <c r="L13" s="283"/>
      <c r="M13" s="280"/>
      <c r="N13" s="280"/>
      <c r="O13" s="280"/>
      <c r="P13" s="284"/>
    </row>
    <row r="14" spans="1:16" x14ac:dyDescent="0.3">
      <c r="A14" s="460"/>
      <c r="B14" s="485"/>
      <c r="C14" s="454"/>
      <c r="D14" s="488"/>
      <c r="E14" s="454"/>
      <c r="F14" s="454"/>
      <c r="G14" s="280"/>
      <c r="H14" s="280"/>
      <c r="I14" s="281"/>
      <c r="J14" s="281"/>
      <c r="K14" s="282"/>
      <c r="L14" s="283"/>
      <c r="M14" s="280"/>
      <c r="N14" s="280"/>
      <c r="O14" s="280"/>
      <c r="P14" s="284"/>
    </row>
    <row r="15" spans="1:16" x14ac:dyDescent="0.3">
      <c r="A15" s="460"/>
      <c r="B15" s="485"/>
      <c r="C15" s="454"/>
      <c r="D15" s="488"/>
      <c r="E15" s="454"/>
      <c r="F15" s="454"/>
      <c r="G15" s="280"/>
      <c r="H15" s="280"/>
      <c r="I15" s="281"/>
      <c r="J15" s="281"/>
      <c r="K15" s="282"/>
      <c r="L15" s="283"/>
      <c r="M15" s="280"/>
      <c r="N15" s="280"/>
      <c r="O15" s="280"/>
      <c r="P15" s="284"/>
    </row>
    <row r="16" spans="1:16" x14ac:dyDescent="0.3">
      <c r="A16" s="460"/>
      <c r="B16" s="485"/>
      <c r="C16" s="454"/>
      <c r="D16" s="488"/>
      <c r="E16" s="454"/>
      <c r="F16" s="454"/>
      <c r="G16" s="280"/>
      <c r="H16" s="280"/>
      <c r="I16" s="281"/>
      <c r="J16" s="281"/>
      <c r="K16" s="282"/>
      <c r="L16" s="283"/>
      <c r="M16" s="280"/>
      <c r="N16" s="280"/>
      <c r="O16" s="280"/>
      <c r="P16" s="284"/>
    </row>
    <row r="17" spans="1:16" x14ac:dyDescent="0.3">
      <c r="A17" s="460"/>
      <c r="B17" s="485"/>
      <c r="C17" s="454"/>
      <c r="D17" s="488"/>
      <c r="E17" s="454"/>
      <c r="F17" s="454"/>
      <c r="G17" s="280"/>
      <c r="H17" s="280"/>
      <c r="I17" s="281"/>
      <c r="J17" s="281"/>
      <c r="K17" s="282"/>
      <c r="L17" s="283"/>
      <c r="M17" s="280"/>
      <c r="N17" s="280"/>
      <c r="O17" s="280"/>
      <c r="P17" s="284"/>
    </row>
    <row r="18" spans="1:16" x14ac:dyDescent="0.3">
      <c r="A18" s="460"/>
      <c r="B18" s="485"/>
      <c r="C18" s="454"/>
      <c r="D18" s="488"/>
      <c r="E18" s="454"/>
      <c r="F18" s="454"/>
      <c r="G18" s="280"/>
      <c r="H18" s="280"/>
      <c r="I18" s="281"/>
      <c r="J18" s="281"/>
      <c r="K18" s="282"/>
      <c r="L18" s="283"/>
      <c r="M18" s="280"/>
      <c r="N18" s="280"/>
      <c r="O18" s="280"/>
      <c r="P18" s="284"/>
    </row>
    <row r="19" spans="1:16" x14ac:dyDescent="0.3">
      <c r="A19" s="460"/>
      <c r="B19" s="485"/>
      <c r="C19" s="454"/>
      <c r="D19" s="488"/>
      <c r="E19" s="454"/>
      <c r="F19" s="454"/>
      <c r="G19" s="280"/>
      <c r="H19" s="280"/>
      <c r="I19" s="281"/>
      <c r="J19" s="281"/>
      <c r="K19" s="282"/>
      <c r="L19" s="283"/>
      <c r="M19" s="280"/>
      <c r="N19" s="280"/>
      <c r="O19" s="280"/>
      <c r="P19" s="284"/>
    </row>
    <row r="20" spans="1:16" x14ac:dyDescent="0.3">
      <c r="A20" s="461"/>
      <c r="B20" s="486"/>
      <c r="C20" s="455"/>
      <c r="D20" s="489"/>
      <c r="E20" s="455"/>
      <c r="F20" s="455"/>
      <c r="G20" s="285"/>
      <c r="H20" s="285"/>
      <c r="I20" s="286"/>
      <c r="J20" s="286"/>
      <c r="K20" s="287"/>
      <c r="L20" s="288"/>
      <c r="M20" s="285"/>
      <c r="N20" s="285"/>
      <c r="O20" s="285"/>
      <c r="P20" s="285"/>
    </row>
    <row r="21" spans="1:16" ht="15" x14ac:dyDescent="0.25">
      <c r="A21" s="305"/>
      <c r="B21" s="301"/>
      <c r="C21" s="293"/>
      <c r="D21" s="297"/>
      <c r="E21" s="293"/>
      <c r="F21" s="293"/>
      <c r="G21" s="293"/>
      <c r="H21" s="293"/>
      <c r="I21" s="302"/>
      <c r="J21" s="302"/>
      <c r="K21" s="303"/>
      <c r="L21" s="304"/>
      <c r="M21" s="293"/>
      <c r="N21" s="293"/>
      <c r="O21" s="293"/>
      <c r="P21" s="293"/>
    </row>
    <row r="22" spans="1:16" x14ac:dyDescent="0.3">
      <c r="A22" s="459"/>
      <c r="B22" s="462"/>
      <c r="C22" s="459"/>
      <c r="D22" s="465"/>
      <c r="E22" s="459"/>
      <c r="F22" s="294"/>
      <c r="G22" s="294"/>
      <c r="H22" s="294"/>
      <c r="I22" s="276"/>
      <c r="J22" s="276"/>
      <c r="K22" s="277"/>
      <c r="L22" s="278"/>
      <c r="M22" s="294"/>
      <c r="N22" s="294"/>
      <c r="O22" s="294"/>
      <c r="P22" s="294"/>
    </row>
    <row r="23" spans="1:16" x14ac:dyDescent="0.3">
      <c r="A23" s="460"/>
      <c r="B23" s="463"/>
      <c r="C23" s="460"/>
      <c r="D23" s="466"/>
      <c r="E23" s="460"/>
      <c r="F23" s="295"/>
      <c r="G23" s="295"/>
      <c r="H23" s="295"/>
      <c r="I23" s="281"/>
      <c r="J23" s="281"/>
      <c r="K23" s="282"/>
      <c r="L23" s="283"/>
      <c r="M23" s="295"/>
      <c r="N23" s="295"/>
      <c r="O23" s="295"/>
      <c r="P23" s="295"/>
    </row>
    <row r="24" spans="1:16" x14ac:dyDescent="0.3">
      <c r="A24" s="460"/>
      <c r="B24" s="463"/>
      <c r="C24" s="460"/>
      <c r="D24" s="466"/>
      <c r="E24" s="460"/>
      <c r="F24" s="295"/>
      <c r="G24" s="295"/>
      <c r="H24" s="295"/>
      <c r="I24" s="281"/>
      <c r="J24" s="281"/>
      <c r="K24" s="282"/>
      <c r="L24" s="283"/>
      <c r="M24" s="295"/>
      <c r="N24" s="295"/>
      <c r="O24" s="295"/>
      <c r="P24" s="295"/>
    </row>
    <row r="25" spans="1:16" x14ac:dyDescent="0.3">
      <c r="A25" s="461"/>
      <c r="B25" s="464"/>
      <c r="C25" s="461"/>
      <c r="D25" s="467"/>
      <c r="E25" s="461"/>
      <c r="F25" s="296"/>
      <c r="G25" s="296"/>
      <c r="H25" s="296"/>
      <c r="I25" s="286"/>
      <c r="J25" s="286"/>
      <c r="K25" s="287"/>
      <c r="L25" s="288"/>
      <c r="M25" s="296"/>
      <c r="N25" s="296"/>
      <c r="O25" s="296"/>
      <c r="P25" s="296"/>
    </row>
    <row r="26" spans="1:16" x14ac:dyDescent="0.3">
      <c r="A26" s="459"/>
      <c r="B26" s="462"/>
      <c r="C26" s="459"/>
      <c r="D26" s="456"/>
      <c r="E26" s="294"/>
      <c r="F26" s="294"/>
      <c r="G26" s="294"/>
      <c r="H26" s="294"/>
      <c r="I26" s="276"/>
      <c r="J26" s="276"/>
      <c r="K26" s="277"/>
      <c r="L26" s="278"/>
      <c r="M26" s="294"/>
      <c r="N26" s="294"/>
      <c r="O26" s="294"/>
      <c r="P26" s="294"/>
    </row>
    <row r="27" spans="1:16" x14ac:dyDescent="0.3">
      <c r="A27" s="460"/>
      <c r="B27" s="463"/>
      <c r="C27" s="460"/>
      <c r="D27" s="457"/>
      <c r="E27" s="295"/>
      <c r="F27" s="295"/>
      <c r="G27" s="295"/>
      <c r="H27" s="295"/>
      <c r="I27" s="281"/>
      <c r="J27" s="281"/>
      <c r="K27" s="282"/>
      <c r="L27" s="283"/>
      <c r="M27" s="295"/>
      <c r="N27" s="295"/>
      <c r="O27" s="295"/>
      <c r="P27" s="295"/>
    </row>
    <row r="28" spans="1:16" x14ac:dyDescent="0.3">
      <c r="A28" s="461"/>
      <c r="B28" s="464"/>
      <c r="C28" s="461"/>
      <c r="D28" s="458"/>
      <c r="E28" s="296"/>
      <c r="F28" s="296"/>
      <c r="G28" s="296"/>
      <c r="H28" s="296"/>
      <c r="I28" s="286"/>
      <c r="J28" s="286"/>
      <c r="K28" s="287"/>
      <c r="L28" s="288"/>
      <c r="M28" s="296"/>
      <c r="N28" s="296"/>
      <c r="O28" s="296"/>
      <c r="P28" s="296"/>
    </row>
    <row r="29" spans="1:16" x14ac:dyDescent="0.3">
      <c r="A29" s="305"/>
      <c r="B29" s="301"/>
      <c r="C29" s="293"/>
      <c r="D29" s="297"/>
      <c r="E29" s="293"/>
      <c r="F29" s="293"/>
      <c r="G29" s="293"/>
      <c r="H29" s="293"/>
      <c r="I29" s="302"/>
      <c r="J29" s="302"/>
      <c r="K29" s="303"/>
      <c r="L29" s="304"/>
      <c r="M29" s="293"/>
      <c r="N29" s="293"/>
      <c r="O29" s="293"/>
      <c r="P29" s="293"/>
    </row>
    <row r="30" spans="1:16" s="136" customFormat="1" ht="30" customHeight="1" x14ac:dyDescent="0.3">
      <c r="A30" s="468" t="s">
        <v>60</v>
      </c>
      <c r="B30" s="468"/>
      <c r="C30" s="468"/>
      <c r="D30" s="468"/>
      <c r="E30" s="468"/>
      <c r="F30" s="468"/>
      <c r="G30" s="132"/>
      <c r="H30" s="132">
        <f>SUM(H7:H28)</f>
        <v>37</v>
      </c>
      <c r="I30" s="133">
        <f>SUM(I7:I28)</f>
        <v>450000</v>
      </c>
      <c r="J30" s="133">
        <f>SUM(J7:J28)</f>
        <v>16650000</v>
      </c>
      <c r="K30" s="134"/>
      <c r="L30" s="135">
        <f>SUM(L7:L21)</f>
        <v>10822500</v>
      </c>
      <c r="M30" s="132"/>
      <c r="N30" s="132"/>
      <c r="O30" s="132"/>
      <c r="P30" s="132"/>
    </row>
    <row r="31" spans="1:16" x14ac:dyDescent="0.3">
      <c r="H31" s="87"/>
      <c r="I31" s="87"/>
    </row>
    <row r="32" spans="1:16" x14ac:dyDescent="0.3">
      <c r="H32" s="87"/>
      <c r="I32" s="87"/>
    </row>
    <row r="33" spans="1:12" s="274" customFormat="1" ht="13.8" x14ac:dyDescent="0.3">
      <c r="A33" s="308"/>
      <c r="C33" s="261"/>
      <c r="E33" s="298" t="s">
        <v>113</v>
      </c>
      <c r="F33" s="261"/>
      <c r="G33" s="261"/>
      <c r="H33" s="261"/>
      <c r="I33" s="261"/>
      <c r="L33" s="298" t="s">
        <v>14</v>
      </c>
    </row>
    <row r="34" spans="1:12" s="274" customFormat="1" ht="13.8" x14ac:dyDescent="0.3">
      <c r="A34" s="308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3">
      <c r="H35" s="87"/>
      <c r="I35" s="87"/>
      <c r="L35" s="299"/>
    </row>
    <row r="36" spans="1:12" x14ac:dyDescent="0.3">
      <c r="H36" s="87"/>
      <c r="I36" s="87"/>
      <c r="L36" s="299"/>
    </row>
    <row r="37" spans="1:12" s="116" customFormat="1" ht="13.8" x14ac:dyDescent="0.3">
      <c r="A37" s="118"/>
      <c r="C37" s="261"/>
      <c r="E37" s="261"/>
      <c r="F37" s="115"/>
      <c r="G37" s="115"/>
      <c r="L37" s="300" t="s">
        <v>38</v>
      </c>
    </row>
    <row r="38" spans="1:12" x14ac:dyDescent="0.3">
      <c r="H38" s="87"/>
      <c r="I38" s="87"/>
    </row>
    <row r="39" spans="1:12" x14ac:dyDescent="0.3">
      <c r="H39" s="87"/>
      <c r="I39" s="87"/>
    </row>
    <row r="40" spans="1:12" x14ac:dyDescent="0.3">
      <c r="H40" s="87"/>
      <c r="I40" s="87"/>
    </row>
  </sheetData>
  <mergeCells count="28">
    <mergeCell ref="A1:D1"/>
    <mergeCell ref="A2:D2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7" workbookViewId="0">
      <selection activeCell="E33" sqref="E33"/>
    </sheetView>
  </sheetViews>
  <sheetFormatPr defaultRowHeight="15.6" x14ac:dyDescent="0.3"/>
  <cols>
    <col min="1" max="1" width="6.88671875" style="499" customWidth="1"/>
    <col min="2" max="2" width="14.5546875" style="504" customWidth="1"/>
    <col min="3" max="3" width="12.21875" style="499" customWidth="1"/>
    <col min="4" max="4" width="39.109375" style="499" bestFit="1" customWidth="1"/>
    <col min="5" max="5" width="15.21875" style="507" customWidth="1"/>
    <col min="6" max="16384" width="8.88671875" style="499"/>
  </cols>
  <sheetData>
    <row r="1" spans="1:16" s="495" customFormat="1" x14ac:dyDescent="0.3">
      <c r="A1" s="494" t="s">
        <v>0</v>
      </c>
      <c r="B1" s="494"/>
      <c r="C1" s="494"/>
      <c r="D1" s="494"/>
      <c r="E1" s="497"/>
      <c r="K1" s="496"/>
      <c r="L1" s="497"/>
    </row>
    <row r="2" spans="1:16" s="495" customFormat="1" x14ac:dyDescent="0.3">
      <c r="A2" s="498" t="s">
        <v>2</v>
      </c>
      <c r="B2" s="498"/>
      <c r="C2" s="498"/>
      <c r="D2" s="498"/>
      <c r="E2" s="497"/>
      <c r="K2" s="496"/>
      <c r="L2" s="497"/>
    </row>
    <row r="3" spans="1:16" s="495" customFormat="1" x14ac:dyDescent="0.3">
      <c r="A3" s="469" t="s">
        <v>169</v>
      </c>
      <c r="B3" s="469"/>
      <c r="C3" s="469"/>
      <c r="D3" s="469"/>
      <c r="E3" s="469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16" s="495" customFormat="1" x14ac:dyDescent="0.3">
      <c r="A4" s="359"/>
      <c r="B4" s="359"/>
      <c r="C4" s="359"/>
      <c r="D4" s="359"/>
      <c r="E4" s="359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</row>
    <row r="5" spans="1:16" s="495" customFormat="1" ht="46.8" x14ac:dyDescent="0.3">
      <c r="A5" s="508" t="s">
        <v>18</v>
      </c>
      <c r="B5" s="509" t="s">
        <v>170</v>
      </c>
      <c r="C5" s="510" t="s">
        <v>171</v>
      </c>
      <c r="D5" s="508" t="s">
        <v>172</v>
      </c>
      <c r="E5" s="511" t="s">
        <v>173</v>
      </c>
    </row>
    <row r="6" spans="1:16" x14ac:dyDescent="0.3">
      <c r="A6" s="500">
        <v>560</v>
      </c>
      <c r="B6" s="502">
        <v>43983</v>
      </c>
      <c r="C6" s="500" t="s">
        <v>180</v>
      </c>
      <c r="D6" s="500" t="s">
        <v>174</v>
      </c>
      <c r="E6" s="505">
        <v>10000</v>
      </c>
    </row>
    <row r="7" spans="1:16" x14ac:dyDescent="0.3">
      <c r="A7" s="501"/>
      <c r="B7" s="503">
        <v>43983</v>
      </c>
      <c r="C7" s="501" t="s">
        <v>180</v>
      </c>
      <c r="D7" s="501" t="s">
        <v>175</v>
      </c>
      <c r="E7" s="506">
        <v>10000</v>
      </c>
    </row>
    <row r="8" spans="1:16" x14ac:dyDescent="0.3">
      <c r="A8" s="501">
        <v>563</v>
      </c>
      <c r="B8" s="503">
        <v>43986</v>
      </c>
      <c r="C8" s="501" t="s">
        <v>180</v>
      </c>
      <c r="D8" s="501" t="s">
        <v>176</v>
      </c>
      <c r="E8" s="506">
        <v>10000</v>
      </c>
    </row>
    <row r="9" spans="1:16" x14ac:dyDescent="0.3">
      <c r="A9" s="501">
        <v>564</v>
      </c>
      <c r="B9" s="503">
        <v>43987</v>
      </c>
      <c r="C9" s="501" t="s">
        <v>180</v>
      </c>
      <c r="D9" s="501" t="s">
        <v>177</v>
      </c>
      <c r="E9" s="506">
        <v>10000</v>
      </c>
    </row>
    <row r="10" spans="1:16" x14ac:dyDescent="0.3">
      <c r="A10" s="501">
        <v>576</v>
      </c>
      <c r="B10" s="503">
        <v>43995</v>
      </c>
      <c r="C10" s="501" t="s">
        <v>180</v>
      </c>
      <c r="D10" s="501" t="s">
        <v>178</v>
      </c>
      <c r="E10" s="506">
        <v>10000</v>
      </c>
    </row>
    <row r="11" spans="1:16" x14ac:dyDescent="0.3">
      <c r="A11" s="501">
        <v>577</v>
      </c>
      <c r="B11" s="503">
        <v>43995</v>
      </c>
      <c r="C11" s="501" t="s">
        <v>180</v>
      </c>
      <c r="D11" s="501" t="s">
        <v>179</v>
      </c>
      <c r="E11" s="506">
        <v>10000</v>
      </c>
    </row>
    <row r="12" spans="1:16" x14ac:dyDescent="0.3">
      <c r="A12" s="501"/>
      <c r="B12" s="503"/>
      <c r="C12" s="501"/>
      <c r="D12" s="501"/>
      <c r="E12" s="506"/>
    </row>
    <row r="13" spans="1:16" x14ac:dyDescent="0.3">
      <c r="A13" s="501"/>
      <c r="B13" s="503"/>
      <c r="C13" s="501"/>
      <c r="D13" s="501"/>
      <c r="E13" s="506"/>
    </row>
    <row r="14" spans="1:16" x14ac:dyDescent="0.3">
      <c r="A14" s="501"/>
      <c r="B14" s="503"/>
      <c r="C14" s="501"/>
      <c r="D14" s="501"/>
      <c r="E14" s="506"/>
    </row>
    <row r="15" spans="1:16" x14ac:dyDescent="0.3">
      <c r="A15" s="501"/>
      <c r="B15" s="503"/>
      <c r="C15" s="501"/>
      <c r="D15" s="501"/>
      <c r="E15" s="506"/>
    </row>
    <row r="16" spans="1:16" x14ac:dyDescent="0.3">
      <c r="A16" s="501"/>
      <c r="B16" s="503"/>
      <c r="C16" s="501"/>
      <c r="D16" s="501"/>
      <c r="E16" s="506"/>
    </row>
    <row r="17" spans="1:5" x14ac:dyDescent="0.3">
      <c r="A17" s="501"/>
      <c r="B17" s="503"/>
      <c r="C17" s="501"/>
      <c r="D17" s="501"/>
      <c r="E17" s="506"/>
    </row>
    <row r="18" spans="1:5" x14ac:dyDescent="0.3">
      <c r="A18" s="501"/>
      <c r="B18" s="503"/>
      <c r="C18" s="501"/>
      <c r="D18" s="501"/>
      <c r="E18" s="506"/>
    </row>
    <row r="19" spans="1:5" x14ac:dyDescent="0.3">
      <c r="A19" s="501"/>
      <c r="B19" s="503"/>
      <c r="C19" s="501"/>
      <c r="D19" s="501"/>
      <c r="E19" s="506"/>
    </row>
    <row r="20" spans="1:5" x14ac:dyDescent="0.3">
      <c r="A20" s="501"/>
      <c r="B20" s="503"/>
      <c r="C20" s="501"/>
      <c r="D20" s="501"/>
      <c r="E20" s="506"/>
    </row>
    <row r="21" spans="1:5" x14ac:dyDescent="0.3">
      <c r="A21" s="501"/>
      <c r="B21" s="503"/>
      <c r="C21" s="501"/>
      <c r="D21" s="501"/>
      <c r="E21" s="506"/>
    </row>
    <row r="22" spans="1:5" x14ac:dyDescent="0.3">
      <c r="A22" s="501"/>
      <c r="B22" s="503"/>
      <c r="C22" s="501"/>
      <c r="D22" s="501"/>
      <c r="E22" s="506"/>
    </row>
    <row r="23" spans="1:5" x14ac:dyDescent="0.3">
      <c r="A23" s="501"/>
      <c r="B23" s="503"/>
      <c r="C23" s="501"/>
      <c r="D23" s="501"/>
      <c r="E23" s="506"/>
    </row>
    <row r="24" spans="1:5" x14ac:dyDescent="0.3">
      <c r="A24" s="501"/>
      <c r="B24" s="503"/>
      <c r="C24" s="501"/>
      <c r="D24" s="501"/>
      <c r="E24" s="506"/>
    </row>
    <row r="25" spans="1:5" x14ac:dyDescent="0.3">
      <c r="A25" s="501"/>
      <c r="B25" s="503"/>
      <c r="C25" s="501"/>
      <c r="D25" s="501"/>
      <c r="E25" s="506"/>
    </row>
    <row r="26" spans="1:5" x14ac:dyDescent="0.3">
      <c r="A26" s="501"/>
      <c r="B26" s="503"/>
      <c r="C26" s="501"/>
      <c r="D26" s="501"/>
      <c r="E26" s="506"/>
    </row>
    <row r="27" spans="1:5" x14ac:dyDescent="0.3">
      <c r="A27" s="501"/>
      <c r="B27" s="503"/>
      <c r="C27" s="501"/>
      <c r="D27" s="501"/>
      <c r="E27" s="506"/>
    </row>
    <row r="28" spans="1:5" x14ac:dyDescent="0.3">
      <c r="A28" s="501"/>
      <c r="B28" s="503"/>
      <c r="C28" s="501"/>
      <c r="D28" s="501"/>
      <c r="E28" s="506"/>
    </row>
    <row r="29" spans="1:5" x14ac:dyDescent="0.3">
      <c r="A29" s="501"/>
      <c r="B29" s="503"/>
      <c r="C29" s="501"/>
      <c r="D29" s="501"/>
      <c r="E29" s="506"/>
    </row>
    <row r="30" spans="1:5" x14ac:dyDescent="0.3">
      <c r="A30" s="501"/>
      <c r="B30" s="503"/>
      <c r="C30" s="501"/>
      <c r="D30" s="501"/>
      <c r="E30" s="506"/>
    </row>
    <row r="31" spans="1:5" x14ac:dyDescent="0.3">
      <c r="A31" s="501"/>
      <c r="B31" s="503"/>
      <c r="C31" s="501"/>
      <c r="D31" s="501"/>
      <c r="E31" s="506"/>
    </row>
    <row r="32" spans="1:5" s="516" customFormat="1" ht="17.399999999999999" x14ac:dyDescent="0.3">
      <c r="A32" s="512" t="s">
        <v>36</v>
      </c>
      <c r="B32" s="513"/>
      <c r="C32" s="513"/>
      <c r="D32" s="514"/>
      <c r="E32" s="515">
        <f>SUM(E6:E31)</f>
        <v>60000</v>
      </c>
    </row>
  </sheetData>
  <mergeCells count="4">
    <mergeCell ref="A1:D1"/>
    <mergeCell ref="A2:D2"/>
    <mergeCell ref="A3:E3"/>
    <mergeCell ref="A32:D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2020-06-13T02:53:03Z</dcterms:modified>
</cp:coreProperties>
</file>