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BÁO CÁO" sheetId="3" r:id="rId3"/>
    <sheet name="Hàng khách trả" sheetId="8" r:id="rId4"/>
    <sheet name="Bảng lương" sheetId="5" r:id="rId5"/>
  </sheets>
  <definedNames>
    <definedName name="_xlnm._FilterDatabase" localSheetId="1" hidden="1">'DOANH THU'!$A$5:$P$82</definedName>
    <definedName name="_xlnm._FilterDatabase" localSheetId="0" hidden="1">'THU CHI'!$A$4:$H$74</definedName>
  </definedNames>
  <calcPr calcId="162913"/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13" i="8"/>
  <c r="I14" i="8"/>
  <c r="I15" i="8"/>
  <c r="I16" i="8"/>
  <c r="I17" i="8"/>
  <c r="I18" i="8"/>
  <c r="I7" i="8"/>
  <c r="L9" i="9"/>
  <c r="L10" i="9"/>
  <c r="L11" i="9"/>
  <c r="L12" i="9"/>
  <c r="L13" i="9"/>
  <c r="L14" i="9"/>
  <c r="L15" i="9"/>
  <c r="L16" i="9"/>
  <c r="L17" i="9"/>
  <c r="L18" i="9"/>
  <c r="L8" i="9"/>
  <c r="I9" i="9"/>
  <c r="I10" i="9"/>
  <c r="I11" i="9"/>
  <c r="I12" i="9"/>
  <c r="I13" i="9"/>
  <c r="I14" i="9"/>
  <c r="I15" i="9"/>
  <c r="I16" i="9"/>
  <c r="I17" i="9"/>
  <c r="I18" i="9"/>
  <c r="I8" i="9"/>
  <c r="H12" i="5" l="1"/>
  <c r="G13" i="5" l="1"/>
  <c r="F7" i="1" l="1"/>
  <c r="L82" i="9" l="1"/>
  <c r="H13" i="5" l="1"/>
  <c r="I13" i="5"/>
  <c r="G9" i="5"/>
  <c r="H9" i="5"/>
  <c r="I9" i="5"/>
  <c r="H15" i="5" l="1"/>
  <c r="I15" i="5"/>
  <c r="C28" i="3"/>
  <c r="F74" i="1" l="1"/>
  <c r="G74" i="1"/>
  <c r="E74" i="1"/>
  <c r="D28" i="3" l="1"/>
  <c r="D29" i="3" s="1"/>
  <c r="G78" i="9"/>
  <c r="G79" i="9" s="1"/>
  <c r="C8" i="3" s="1"/>
  <c r="H74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0" i="8"/>
  <c r="D14" i="3" s="1"/>
  <c r="N30" i="8"/>
  <c r="I78" i="9"/>
  <c r="D8" i="3" s="1"/>
  <c r="L81" i="9"/>
  <c r="I30" i="8"/>
  <c r="D13" i="3" s="1"/>
  <c r="H30" i="8"/>
  <c r="G30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<sst xmlns="http://schemas.openxmlformats.org/spreadsheetml/2006/main" count="227" uniqueCount="151">
  <si>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</si>
  <si>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</si>
  <si>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</si>
  <si>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</si>
  <si>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</si>
  <si>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</si>
  <si>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</si>
  <si>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</si>
  <si>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</si>
  <si>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</si>
  <si>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</si>
  <si>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</si>
  <si>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</si>
  <si>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</si>
  <si>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</si>
  <si>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</si>
  <si>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</si>
  <si>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</si>
  <si>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</si>
  <si>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</si>
  <si>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</si>
  <si>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</si>
  <si>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</si>
  <si>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</si>
  <si>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</si>
  <si>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</si>
  <si>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</si>
  <si>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</si>
  <si>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</si>
  <si>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</si>
  <si>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</si>
  <si>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</si>
  <si>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</si>
  <si>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</si>
  <si>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</si>
  <si>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</si>
  <si>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</si>
  <si>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</si>
  <si>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</si>
  <si>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</si>
  <si>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</si>
  <si>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</si>
  <si>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</si>
  <si>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</si>
  <si>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</si>
  <si>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</si>
  <si>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</si>
  <si>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</si>
  <si>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</si>
  <si>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</si>
  <si>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</si>
  <si>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</si>
  <si>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</si>
  <si>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</si>
  <si>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</si>
  <si>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</si>
  <si>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</si>
  <si>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</si>
  <si>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</si>
  <si>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</si>
  <si>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</si>
  <si>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</si>
  <si>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</si>
  <si>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</si>
  <si>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</si>
  <si>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</si>
  <si>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</si>
  <si>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</si>
  <si>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</si>
  <si>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</si>
  <si>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</si>
  <si>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</si>
  <si>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</si>
  <si>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</si>
  <si>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</si>
  <si>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</si>
  <si>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</si>
  <si>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</si>
  <si>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</si>
  <si>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</si>
  <si>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</si>
  <si>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</si>
  <si>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</si>
  <si>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</si>
  <si>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</si>
  <si>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</si>
  <si>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</si>
  <si>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</si>
  <si>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</si>
  <si>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</si>
  <si>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</si>
  <si>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</si>
  <si>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</si>
  <si>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</si>
  <si>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</si>
  <si>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</si>
  <si>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</si>
  <si>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</si>
  <si>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</si>
  <si>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</si>
  <si>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</si>
  <si>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</si>
  <si>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</si>
  <si>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</si>
  <si>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</si>
  <si>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</si>
  <si>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</si>
  <si>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</si>
  <si>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</si>
  <si>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</si>
  <si>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</si>
  <si>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</si>
  <si>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</si>
  <si>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</si>
  <si>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</si>
  <si>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</si>
  <si>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</si>
  <si>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</si>
  <si>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</si>
  <si>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Kho vận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</si>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</sst>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3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vertical="center"/>
    </xf>
    <xf numFmtId="165" fontId="22" fillId="0" borderId="4" xfId="1" applyNumberFormat="1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5" fontId="22" fillId="0" borderId="2" xfId="1" applyNumberFormat="1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5" fontId="22" fillId="0" borderId="5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vertical="center"/>
    </xf>
    <xf numFmtId="9" fontId="22" fillId="0" borderId="4" xfId="2" applyFont="1" applyBorder="1" applyAlignment="1">
      <alignment vertical="center"/>
    </xf>
    <xf numFmtId="9" fontId="22" fillId="0" borderId="5" xfId="2" applyFont="1" applyBorder="1" applyAlignment="1">
      <alignment vertic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6" fillId="0" borderId="1" xfId="0" applyFont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9" fontId="16" fillId="0" borderId="1" xfId="2" applyFont="1" applyBorder="1" applyAlignment="1">
      <alignment vertical="center"/>
    </xf>
    <xf numFmtId="167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9" fontId="22" fillId="0" borderId="2" xfId="2" applyFont="1" applyBorder="1" applyAlignment="1">
      <alignment vertical="center"/>
    </xf>
    <xf numFmtId="167" fontId="22" fillId="0" borderId="2" xfId="1" applyNumberFormat="1" applyFont="1" applyBorder="1" applyAlignment="1">
      <alignment vertical="center"/>
    </xf>
    <xf numFmtId="167" fontId="22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5" fontId="23" fillId="0" borderId="1" xfId="1" applyNumberFormat="1" applyFont="1" applyBorder="1" applyAlignment="1">
      <alignment horizontal="center" vertical="center" wrapText="1"/>
    </xf>
    <xf numFmtId="9" fontId="23" fillId="0" borderId="1" xfId="2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165" fontId="22" fillId="0" borderId="10" xfId="1" applyNumberFormat="1" applyFont="1" applyBorder="1" applyAlignment="1">
      <alignment vertical="center"/>
    </xf>
    <xf numFmtId="9" fontId="22" fillId="0" borderId="10" xfId="2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0" xfId="0" applyFont="1" applyFill="1" applyAlignment="1">
      <alignment horizontal="left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23" fillId="0" borderId="1" xfId="2" applyFont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6" fontId="22" fillId="0" borderId="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166" fontId="22" fillId="0" borderId="5" xfId="0" applyNumberFormat="1" applyFont="1" applyBorder="1" applyAlignment="1">
      <alignment vertical="center"/>
    </xf>
    <xf numFmtId="166" fontId="22" fillId="0" borderId="10" xfId="0" applyNumberFormat="1" applyFont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8" fontId="27" fillId="3" borderId="1" xfId="0" applyNumberFormat="1" applyFont="1" applyFill="1" applyBorder="1" applyAlignment="1">
      <alignment horizontal="center" vertical="center" wrapText="1"/>
    </xf>
    <xf numFmtId="167" fontId="27" fillId="3" borderId="1" xfId="1" applyNumberFormat="1" applyFont="1" applyFill="1" applyBorder="1" applyAlignment="1">
      <alignment horizontal="center" vertical="center" wrapText="1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zoomScale="85" zoomScaleNormal="85" workbookViewId="0">
      <pane ySplit="5" topLeftCell="A6" activePane="bottomLeft" state="frozen"/>
      <selection pane="bottomLeft" activeCell="D25" sqref="D25"/>
    </sheetView>
  </sheetViews>
  <sheetFormatPr defaultColWidth="9.140625" defaultRowHeight="15" x14ac:dyDescent="0.25"/>
  <cols>
    <col min="1" max="2" width="11.42578125" style="108" customWidth="1"/>
    <col min="3" max="3" width="18.7109375" style="108" bestFit="1" customWidth="1"/>
    <col min="4" max="4" width="37.42578125" style="108" bestFit="1" customWidth="1"/>
    <col min="5" max="5" width="13" style="113" customWidth="1"/>
    <col min="6" max="6" width="14.28515625" style="113" customWidth="1"/>
    <col min="7" max="7" width="15.42578125" style="113" bestFit="1" customWidth="1"/>
    <col min="8" max="8" width="17.5703125" style="113" bestFit="1" customWidth="1"/>
    <col min="9" max="9" width="9.140625" style="108"/>
    <col min="10" max="10" width="14" style="108" bestFit="1" customWidth="1"/>
    <col min="11" max="16384" width="9.140625" style="108"/>
  </cols>
  <sheetData>
    <row r="1" spans="1:17" x14ac:dyDescent="0.25">
      <c r="A1" s="109" t="s">
        <v>0</v>
      </c>
      <c r="B1" s="109"/>
      <c r="C1" s="109"/>
      <c r="D1" s="110"/>
      <c r="E1" s="111"/>
      <c r="F1" s="112" t="s">
        <v>1</v>
      </c>
      <c r="H1" s="112"/>
      <c r="I1" s="114"/>
      <c r="J1" s="114"/>
      <c r="K1" s="114"/>
      <c r="L1" s="114"/>
      <c r="M1" s="114"/>
      <c r="N1" s="114"/>
      <c r="O1" s="114"/>
      <c r="P1" s="114"/>
      <c r="Q1" s="114"/>
    </row>
    <row r="2" spans="1:17" x14ac:dyDescent="0.25">
      <c r="A2" s="115" t="s">
        <v>114</v>
      </c>
      <c r="B2" s="115"/>
      <c r="C2" s="115"/>
      <c r="D2" s="116"/>
      <c r="E2" s="117"/>
      <c r="F2" s="118" t="s">
        <v>2</v>
      </c>
      <c r="H2" s="118"/>
      <c r="I2" s="119"/>
      <c r="J2" s="119"/>
      <c r="K2" s="119"/>
      <c r="L2" s="119"/>
      <c r="M2" s="119"/>
      <c r="N2" s="119"/>
      <c r="O2" s="119"/>
      <c r="P2" s="119"/>
      <c r="Q2" s="119"/>
    </row>
    <row r="3" spans="1:17" x14ac:dyDescent="0.25">
      <c r="A3" s="247" t="s">
        <v>115</v>
      </c>
      <c r="B3" s="247"/>
      <c r="C3" s="247"/>
      <c r="D3" s="247"/>
      <c r="E3" s="247"/>
      <c r="F3" s="247"/>
      <c r="G3" s="247"/>
      <c r="H3" s="247"/>
      <c r="I3" s="120"/>
      <c r="J3" s="120"/>
      <c r="K3" s="120"/>
      <c r="L3" s="120"/>
      <c r="M3" s="120"/>
      <c r="N3" s="120"/>
      <c r="O3" s="120"/>
      <c r="P3" s="120"/>
      <c r="Q3" s="120"/>
    </row>
    <row r="4" spans="1:17" s="119" customFormat="1" x14ac:dyDescent="0.25">
      <c r="A4" s="311" t="s">
        <v>3</v>
      </c>
      <c r="B4" s="311" t="s">
        <v>88</v>
      </c>
      <c r="C4" s="311" t="s">
        <v>4</v>
      </c>
      <c r="D4" s="312" t="s">
        <v>5</v>
      </c>
      <c r="E4" s="313" t="s">
        <v>6</v>
      </c>
      <c r="F4" s="313"/>
      <c r="G4" s="313" t="s">
        <v>7</v>
      </c>
      <c r="H4" s="313"/>
    </row>
    <row r="5" spans="1:17" s="119" customFormat="1" x14ac:dyDescent="0.25">
      <c r="A5" s="311"/>
      <c r="B5" s="311"/>
      <c r="C5" s="311"/>
      <c r="D5" s="312"/>
      <c r="E5" s="314" t="s">
        <v>83</v>
      </c>
      <c r="F5" s="314" t="s">
        <v>52</v>
      </c>
      <c r="G5" s="314" t="s">
        <v>83</v>
      </c>
      <c r="H5" s="314" t="s">
        <v>52</v>
      </c>
    </row>
    <row r="6" spans="1:17" x14ac:dyDescent="0.25">
      <c r="A6" s="306">
        <v>44105</v>
      </c>
      <c r="B6" s="306"/>
      <c r="C6" s="307" t="s">
        <v>147</v>
      </c>
      <c r="D6" s="308" t="s">
        <v>99</v>
      </c>
      <c r="E6" s="309"/>
      <c r="F6" s="310"/>
      <c r="G6" s="309"/>
      <c r="H6" s="310">
        <v>400000</v>
      </c>
    </row>
    <row r="7" spans="1:17" x14ac:dyDescent="0.25">
      <c r="A7" s="104">
        <v>44106</v>
      </c>
      <c r="B7" s="104"/>
      <c r="C7" s="105" t="s">
        <v>56</v>
      </c>
      <c r="D7" s="106" t="s">
        <v>100</v>
      </c>
      <c r="E7" s="107"/>
      <c r="F7" s="121">
        <f>455000*(1-41%)</f>
        <v>268450.00000000006</v>
      </c>
      <c r="G7" s="107"/>
      <c r="H7" s="121"/>
    </row>
    <row r="8" spans="1:17" x14ac:dyDescent="0.25">
      <c r="A8" s="104">
        <v>44106</v>
      </c>
      <c r="B8" s="104"/>
      <c r="C8" s="105" t="s">
        <v>148</v>
      </c>
      <c r="D8" s="106" t="s">
        <v>101</v>
      </c>
      <c r="E8" s="107"/>
      <c r="F8" s="121"/>
      <c r="G8" s="107"/>
      <c r="H8" s="121">
        <v>455000</v>
      </c>
    </row>
    <row r="9" spans="1:17" x14ac:dyDescent="0.25">
      <c r="A9" s="104">
        <v>44110</v>
      </c>
      <c r="B9" s="104"/>
      <c r="C9" s="105" t="s">
        <v>149</v>
      </c>
      <c r="D9" s="106" t="s">
        <v>102</v>
      </c>
      <c r="E9" s="107"/>
      <c r="F9" s="121"/>
      <c r="G9" s="107">
        <v>1629900</v>
      </c>
      <c r="H9" s="121"/>
    </row>
    <row r="10" spans="1:17" x14ac:dyDescent="0.25">
      <c r="A10" s="327">
        <v>44111</v>
      </c>
      <c r="B10" s="327"/>
      <c r="C10" s="324" t="s">
        <v>149</v>
      </c>
      <c r="D10" s="106" t="s">
        <v>150</v>
      </c>
      <c r="E10" s="107"/>
      <c r="F10" s="121"/>
      <c r="G10" s="107"/>
      <c r="H10" s="121"/>
    </row>
    <row r="11" spans="1:17" x14ac:dyDescent="0.25">
      <c r="A11" s="328"/>
      <c r="B11" s="328"/>
      <c r="C11" s="325"/>
      <c r="D11" s="330" t="s">
        <v>103</v>
      </c>
      <c r="E11" s="107"/>
      <c r="F11" s="121"/>
      <c r="G11" s="107"/>
      <c r="H11" s="121">
        <v>105000</v>
      </c>
    </row>
    <row r="12" spans="1:17" x14ac:dyDescent="0.25">
      <c r="A12" s="328"/>
      <c r="B12" s="328"/>
      <c r="C12" s="325"/>
      <c r="D12" s="330" t="s">
        <v>104</v>
      </c>
      <c r="E12" s="107"/>
      <c r="F12" s="121"/>
      <c r="G12" s="107"/>
      <c r="H12" s="121">
        <v>902000</v>
      </c>
    </row>
    <row r="13" spans="1:17" x14ac:dyDescent="0.25">
      <c r="A13" s="328"/>
      <c r="B13" s="328"/>
      <c r="C13" s="325"/>
      <c r="D13" s="330" t="s">
        <v>105</v>
      </c>
      <c r="E13" s="107"/>
      <c r="F13" s="121"/>
      <c r="G13" s="107"/>
      <c r="H13" s="121">
        <v>200000</v>
      </c>
    </row>
    <row r="14" spans="1:17" x14ac:dyDescent="0.25">
      <c r="A14" s="328"/>
      <c r="B14" s="328"/>
      <c r="C14" s="325"/>
      <c r="D14" s="331" t="s">
        <v>106</v>
      </c>
      <c r="E14" s="107"/>
      <c r="F14" s="121"/>
      <c r="G14" s="107"/>
      <c r="H14" s="121">
        <v>600000</v>
      </c>
    </row>
    <row r="15" spans="1:17" x14ac:dyDescent="0.25">
      <c r="A15" s="328"/>
      <c r="B15" s="328"/>
      <c r="C15" s="325"/>
      <c r="D15" s="330" t="s">
        <v>107</v>
      </c>
      <c r="E15" s="107"/>
      <c r="F15" s="121"/>
      <c r="G15" s="107"/>
      <c r="H15" s="123">
        <v>500000</v>
      </c>
    </row>
    <row r="16" spans="1:17" x14ac:dyDescent="0.25">
      <c r="A16" s="329"/>
      <c r="B16" s="329"/>
      <c r="C16" s="326"/>
      <c r="D16" s="330" t="s">
        <v>108</v>
      </c>
      <c r="E16" s="107"/>
      <c r="F16" s="121"/>
      <c r="G16" s="107"/>
      <c r="H16" s="123">
        <v>100000</v>
      </c>
    </row>
    <row r="17" spans="1:8" x14ac:dyDescent="0.25">
      <c r="A17" s="104">
        <v>44115</v>
      </c>
      <c r="B17" s="104"/>
      <c r="C17" s="105" t="s">
        <v>149</v>
      </c>
      <c r="D17" s="106" t="s">
        <v>111</v>
      </c>
      <c r="E17" s="107"/>
      <c r="F17" s="121"/>
      <c r="G17" s="107"/>
      <c r="H17" s="123">
        <v>700000</v>
      </c>
    </row>
    <row r="18" spans="1:8" x14ac:dyDescent="0.25">
      <c r="A18" s="104">
        <v>44116</v>
      </c>
      <c r="B18" s="104"/>
      <c r="C18" s="105" t="s">
        <v>148</v>
      </c>
      <c r="D18" s="106" t="s">
        <v>101</v>
      </c>
      <c r="E18" s="107"/>
      <c r="F18" s="121"/>
      <c r="G18" s="107">
        <v>2000000</v>
      </c>
      <c r="H18" s="123"/>
    </row>
    <row r="19" spans="1:8" x14ac:dyDescent="0.25">
      <c r="A19" s="104">
        <v>44116</v>
      </c>
      <c r="B19" s="104"/>
      <c r="C19" s="105" t="s">
        <v>147</v>
      </c>
      <c r="D19" s="122" t="s">
        <v>109</v>
      </c>
      <c r="E19" s="107"/>
      <c r="F19" s="121"/>
      <c r="G19" s="107">
        <v>3100000</v>
      </c>
      <c r="H19" s="123"/>
    </row>
    <row r="20" spans="1:8" x14ac:dyDescent="0.25">
      <c r="A20" s="104">
        <v>44117</v>
      </c>
      <c r="B20" s="104"/>
      <c r="C20" s="105" t="s">
        <v>147</v>
      </c>
      <c r="D20" s="106" t="s">
        <v>110</v>
      </c>
      <c r="E20" s="107"/>
      <c r="F20" s="121"/>
      <c r="G20" s="107">
        <v>1280000</v>
      </c>
      <c r="H20" s="123"/>
    </row>
    <row r="21" spans="1:8" x14ac:dyDescent="0.25">
      <c r="A21" s="104"/>
      <c r="B21" s="104"/>
      <c r="C21" s="105"/>
      <c r="D21" s="106"/>
      <c r="E21" s="107"/>
      <c r="F21" s="121"/>
      <c r="G21" s="107"/>
      <c r="H21" s="123"/>
    </row>
    <row r="22" spans="1:8" x14ac:dyDescent="0.25">
      <c r="A22" s="104"/>
      <c r="B22" s="104"/>
      <c r="C22" s="105"/>
      <c r="D22" s="106"/>
      <c r="E22" s="107"/>
      <c r="F22" s="121"/>
      <c r="G22" s="107"/>
      <c r="H22" s="123"/>
    </row>
    <row r="23" spans="1:8" x14ac:dyDescent="0.25">
      <c r="A23" s="104"/>
      <c r="B23" s="104"/>
      <c r="C23" s="105"/>
      <c r="D23" s="106"/>
      <c r="F23" s="107"/>
      <c r="G23" s="107"/>
      <c r="H23" s="123"/>
    </row>
    <row r="24" spans="1:8" x14ac:dyDescent="0.25">
      <c r="A24" s="104"/>
      <c r="B24" s="104"/>
      <c r="C24" s="105"/>
      <c r="D24" s="106"/>
      <c r="E24" s="107"/>
      <c r="F24" s="121"/>
      <c r="G24" s="107"/>
      <c r="H24" s="123"/>
    </row>
    <row r="25" spans="1:8" x14ac:dyDescent="0.25">
      <c r="A25" s="104"/>
      <c r="B25" s="104"/>
      <c r="C25" s="105"/>
      <c r="D25" s="106"/>
      <c r="E25" s="107"/>
      <c r="F25" s="121"/>
      <c r="G25" s="107"/>
      <c r="H25" s="123"/>
    </row>
    <row r="26" spans="1:8" x14ac:dyDescent="0.25">
      <c r="A26" s="104"/>
      <c r="B26" s="104"/>
      <c r="C26" s="105"/>
      <c r="D26" s="106"/>
      <c r="E26" s="107"/>
      <c r="F26" s="107"/>
      <c r="G26" s="107"/>
      <c r="H26" s="123"/>
    </row>
    <row r="27" spans="1:8" ht="17.25" customHeight="1" x14ac:dyDescent="0.25">
      <c r="A27" s="104"/>
      <c r="B27" s="104"/>
      <c r="C27" s="105"/>
      <c r="D27" s="106"/>
      <c r="E27" s="107"/>
      <c r="F27" s="107"/>
      <c r="G27" s="107"/>
      <c r="H27" s="123"/>
    </row>
    <row r="28" spans="1:8" ht="17.25" customHeight="1" x14ac:dyDescent="0.25">
      <c r="A28" s="104"/>
      <c r="B28" s="104"/>
      <c r="C28" s="105"/>
      <c r="D28" s="106"/>
      <c r="E28" s="107"/>
      <c r="F28" s="121"/>
      <c r="G28" s="107"/>
      <c r="H28" s="123"/>
    </row>
    <row r="29" spans="1:8" ht="17.25" customHeight="1" x14ac:dyDescent="0.25">
      <c r="A29" s="104"/>
      <c r="B29" s="104"/>
      <c r="C29" s="105"/>
      <c r="D29" s="106"/>
      <c r="E29" s="107"/>
      <c r="F29" s="121"/>
      <c r="G29" s="107"/>
      <c r="H29" s="123"/>
    </row>
    <row r="30" spans="1:8" x14ac:dyDescent="0.25">
      <c r="A30" s="104"/>
      <c r="B30" s="104"/>
      <c r="C30" s="105"/>
      <c r="D30" s="106"/>
      <c r="E30" s="107"/>
      <c r="F30" s="121"/>
      <c r="G30" s="107"/>
      <c r="H30" s="123"/>
    </row>
    <row r="31" spans="1:8" x14ac:dyDescent="0.25">
      <c r="A31" s="104"/>
      <c r="B31" s="104"/>
      <c r="C31" s="105"/>
      <c r="D31" s="106"/>
      <c r="F31" s="107"/>
      <c r="G31" s="107"/>
      <c r="H31" s="123"/>
    </row>
    <row r="32" spans="1:8" x14ac:dyDescent="0.25">
      <c r="A32" s="104"/>
      <c r="B32" s="104"/>
      <c r="C32" s="105"/>
      <c r="D32" s="106"/>
      <c r="E32" s="107"/>
      <c r="F32" s="121"/>
      <c r="G32" s="107"/>
      <c r="H32" s="123"/>
    </row>
    <row r="33" spans="1:8" x14ac:dyDescent="0.25">
      <c r="A33" s="104"/>
      <c r="B33" s="104"/>
      <c r="C33" s="105"/>
      <c r="D33" s="106"/>
      <c r="E33" s="121"/>
      <c r="G33" s="107"/>
      <c r="H33" s="123"/>
    </row>
    <row r="34" spans="1:8" x14ac:dyDescent="0.25">
      <c r="A34" s="104"/>
      <c r="B34" s="104"/>
      <c r="C34" s="105"/>
      <c r="D34" s="106"/>
      <c r="E34" s="107"/>
      <c r="F34" s="121"/>
      <c r="G34" s="107"/>
      <c r="H34" s="123"/>
    </row>
    <row r="35" spans="1:8" x14ac:dyDescent="0.25">
      <c r="A35" s="104"/>
      <c r="B35" s="104"/>
      <c r="C35" s="105"/>
      <c r="D35" s="106"/>
      <c r="E35" s="107"/>
      <c r="F35" s="121"/>
      <c r="G35" s="107"/>
      <c r="H35" s="123"/>
    </row>
    <row r="36" spans="1:8" x14ac:dyDescent="0.25">
      <c r="A36" s="104"/>
      <c r="B36" s="104"/>
      <c r="C36" s="105"/>
      <c r="D36" s="106"/>
      <c r="F36" s="107"/>
      <c r="G36" s="107"/>
      <c r="H36" s="123"/>
    </row>
    <row r="37" spans="1:8" x14ac:dyDescent="0.25">
      <c r="A37" s="104"/>
      <c r="B37" s="104"/>
      <c r="C37" s="105"/>
      <c r="D37" s="106"/>
      <c r="E37" s="107"/>
      <c r="F37" s="121"/>
      <c r="G37" s="107"/>
      <c r="H37" s="123"/>
    </row>
    <row r="38" spans="1:8" x14ac:dyDescent="0.25">
      <c r="A38" s="104"/>
      <c r="B38" s="104"/>
      <c r="C38" s="105"/>
      <c r="D38" s="106"/>
      <c r="E38" s="107"/>
      <c r="F38" s="121"/>
      <c r="G38" s="107"/>
      <c r="H38" s="123"/>
    </row>
    <row r="39" spans="1:8" x14ac:dyDescent="0.25">
      <c r="A39" s="104"/>
      <c r="B39" s="104"/>
      <c r="C39" s="105"/>
      <c r="D39" s="106"/>
      <c r="E39" s="107"/>
      <c r="F39" s="121"/>
      <c r="G39" s="107"/>
      <c r="H39" s="123"/>
    </row>
    <row r="40" spans="1:8" x14ac:dyDescent="0.25">
      <c r="A40" s="104"/>
      <c r="B40" s="104"/>
      <c r="C40" s="105"/>
      <c r="D40" s="106"/>
      <c r="E40" s="107"/>
      <c r="F40" s="121"/>
      <c r="G40" s="107"/>
      <c r="H40" s="123"/>
    </row>
    <row r="41" spans="1:8" x14ac:dyDescent="0.25">
      <c r="A41" s="104"/>
      <c r="B41" s="104"/>
      <c r="C41" s="105"/>
      <c r="D41" s="106"/>
      <c r="E41" s="107"/>
      <c r="F41" s="121"/>
      <c r="G41" s="107"/>
      <c r="H41" s="123"/>
    </row>
    <row r="42" spans="1:8" x14ac:dyDescent="0.25">
      <c r="A42" s="104"/>
      <c r="B42" s="104"/>
      <c r="C42" s="105"/>
      <c r="D42" s="106"/>
      <c r="E42" s="107"/>
      <c r="F42" s="121"/>
      <c r="G42" s="107"/>
      <c r="H42" s="123"/>
    </row>
    <row r="43" spans="1:8" x14ac:dyDescent="0.25">
      <c r="A43" s="104"/>
      <c r="B43" s="104"/>
      <c r="C43" s="105"/>
      <c r="D43" s="106"/>
      <c r="E43" s="107"/>
      <c r="F43" s="121"/>
      <c r="G43" s="107"/>
      <c r="H43" s="123"/>
    </row>
    <row r="44" spans="1:8" x14ac:dyDescent="0.25">
      <c r="A44" s="104"/>
      <c r="B44" s="104"/>
      <c r="C44" s="105"/>
      <c r="D44" s="106"/>
      <c r="E44" s="107"/>
      <c r="F44" s="107"/>
      <c r="G44" s="107"/>
      <c r="H44" s="123"/>
    </row>
    <row r="45" spans="1:8" x14ac:dyDescent="0.25">
      <c r="A45" s="104"/>
      <c r="B45" s="104"/>
      <c r="C45" s="105"/>
      <c r="D45" s="106"/>
      <c r="E45" s="107"/>
      <c r="F45" s="107"/>
      <c r="G45" s="107"/>
      <c r="H45" s="123"/>
    </row>
    <row r="46" spans="1:8" x14ac:dyDescent="0.25">
      <c r="A46" s="104"/>
      <c r="B46" s="104"/>
      <c r="C46" s="105"/>
      <c r="D46" s="106"/>
      <c r="E46" s="107"/>
      <c r="F46" s="107"/>
      <c r="G46" s="107"/>
      <c r="H46" s="123"/>
    </row>
    <row r="47" spans="1:8" x14ac:dyDescent="0.25">
      <c r="A47" s="104"/>
      <c r="B47" s="104"/>
      <c r="C47" s="105"/>
      <c r="D47" s="106"/>
      <c r="E47" s="107"/>
      <c r="F47" s="121"/>
      <c r="G47" s="107"/>
      <c r="H47" s="123"/>
    </row>
    <row r="48" spans="1:8" x14ac:dyDescent="0.25">
      <c r="A48" s="104"/>
      <c r="B48" s="104"/>
      <c r="C48" s="105"/>
      <c r="D48" s="106"/>
      <c r="E48" s="107"/>
      <c r="F48" s="121"/>
      <c r="G48" s="107"/>
      <c r="H48" s="123"/>
    </row>
    <row r="49" spans="1:8" x14ac:dyDescent="0.25">
      <c r="A49" s="104"/>
      <c r="B49" s="104"/>
      <c r="C49" s="105"/>
      <c r="D49" s="106"/>
      <c r="E49" s="107"/>
      <c r="F49" s="121"/>
      <c r="G49" s="107"/>
      <c r="H49" s="123"/>
    </row>
    <row r="50" spans="1:8" x14ac:dyDescent="0.25">
      <c r="A50" s="104"/>
      <c r="B50" s="104"/>
      <c r="C50" s="105"/>
      <c r="D50" s="106"/>
      <c r="E50" s="107"/>
      <c r="F50" s="107"/>
      <c r="G50" s="107"/>
      <c r="H50" s="123"/>
    </row>
    <row r="51" spans="1:8" x14ac:dyDescent="0.25">
      <c r="A51" s="104"/>
      <c r="B51" s="104"/>
      <c r="C51" s="105"/>
      <c r="D51" s="106"/>
      <c r="E51" s="107"/>
      <c r="F51" s="107"/>
      <c r="G51" s="107"/>
      <c r="H51" s="123"/>
    </row>
    <row r="52" spans="1:8" x14ac:dyDescent="0.25">
      <c r="A52" s="104"/>
      <c r="B52" s="104"/>
      <c r="C52" s="105"/>
      <c r="D52" s="106"/>
      <c r="E52" s="107"/>
      <c r="F52" s="121"/>
      <c r="G52" s="107"/>
      <c r="H52" s="123"/>
    </row>
    <row r="53" spans="1:8" x14ac:dyDescent="0.25">
      <c r="A53" s="104"/>
      <c r="B53" s="104"/>
      <c r="C53" s="105"/>
      <c r="D53" s="106"/>
      <c r="E53" s="107"/>
      <c r="F53" s="121"/>
      <c r="G53" s="107"/>
      <c r="H53" s="123"/>
    </row>
    <row r="54" spans="1:8" x14ac:dyDescent="0.25">
      <c r="A54" s="104"/>
      <c r="B54" s="104"/>
      <c r="C54" s="105"/>
      <c r="D54" s="106"/>
      <c r="E54" s="107"/>
      <c r="F54" s="121"/>
      <c r="G54" s="107"/>
      <c r="H54" s="123"/>
    </row>
    <row r="55" spans="1:8" x14ac:dyDescent="0.25">
      <c r="A55" s="104"/>
      <c r="B55" s="104"/>
      <c r="C55" s="105"/>
      <c r="D55" s="106"/>
      <c r="E55" s="107"/>
      <c r="F55" s="121"/>
      <c r="G55" s="107"/>
      <c r="H55" s="123"/>
    </row>
    <row r="56" spans="1:8" x14ac:dyDescent="0.25">
      <c r="A56" s="104"/>
      <c r="B56" s="104"/>
      <c r="C56" s="105"/>
      <c r="D56" s="106"/>
      <c r="E56" s="107"/>
      <c r="F56" s="121"/>
      <c r="G56" s="107"/>
      <c r="H56" s="123"/>
    </row>
    <row r="57" spans="1:8" x14ac:dyDescent="0.25">
      <c r="A57" s="104"/>
      <c r="B57" s="104"/>
      <c r="C57" s="105"/>
      <c r="D57" s="106"/>
      <c r="E57" s="121"/>
      <c r="G57" s="107"/>
      <c r="H57" s="123"/>
    </row>
    <row r="58" spans="1:8" x14ac:dyDescent="0.25">
      <c r="A58" s="104"/>
      <c r="B58" s="104"/>
      <c r="C58" s="105"/>
      <c r="D58" s="106"/>
      <c r="E58" s="107"/>
      <c r="F58" s="121"/>
      <c r="G58" s="107"/>
      <c r="H58" s="123"/>
    </row>
    <row r="59" spans="1:8" ht="18.75" customHeight="1" x14ac:dyDescent="0.25">
      <c r="A59" s="104"/>
      <c r="B59" s="104"/>
      <c r="C59" s="105"/>
      <c r="D59" s="124"/>
      <c r="E59" s="107"/>
      <c r="F59" s="121"/>
      <c r="G59" s="107"/>
      <c r="H59" s="123"/>
    </row>
    <row r="60" spans="1:8" x14ac:dyDescent="0.25">
      <c r="A60" s="104"/>
      <c r="B60" s="104"/>
      <c r="C60" s="105"/>
      <c r="D60" s="124"/>
      <c r="E60" s="107"/>
      <c r="F60" s="121"/>
      <c r="G60" s="107"/>
      <c r="H60" s="123"/>
    </row>
    <row r="61" spans="1:8" x14ac:dyDescent="0.25">
      <c r="A61" s="104"/>
      <c r="B61" s="104"/>
      <c r="C61" s="105"/>
      <c r="D61" s="124"/>
      <c r="E61" s="121"/>
      <c r="G61" s="107"/>
      <c r="H61" s="123"/>
    </row>
    <row r="62" spans="1:8" ht="18" customHeight="1" x14ac:dyDescent="0.25">
      <c r="A62" s="104"/>
      <c r="B62" s="104"/>
      <c r="C62" s="105"/>
      <c r="D62" s="124"/>
      <c r="E62" s="107"/>
      <c r="F62" s="121"/>
      <c r="G62" s="107"/>
      <c r="H62" s="123"/>
    </row>
    <row r="63" spans="1:8" x14ac:dyDescent="0.25">
      <c r="A63" s="104"/>
      <c r="B63" s="104"/>
      <c r="C63" s="105"/>
      <c r="D63" s="124"/>
      <c r="E63" s="107"/>
      <c r="F63" s="121"/>
      <c r="G63" s="107"/>
      <c r="H63" s="123"/>
    </row>
    <row r="64" spans="1:8" x14ac:dyDescent="0.25">
      <c r="A64" s="104"/>
      <c r="B64" s="104"/>
      <c r="C64" s="105"/>
      <c r="D64" s="106"/>
      <c r="E64" s="107"/>
      <c r="F64" s="121"/>
      <c r="G64" s="107"/>
      <c r="H64" s="123"/>
    </row>
    <row r="65" spans="1:10" x14ac:dyDescent="0.25">
      <c r="A65" s="104"/>
      <c r="B65" s="104"/>
      <c r="C65" s="105"/>
      <c r="D65" s="106"/>
      <c r="E65" s="107"/>
      <c r="F65" s="121"/>
      <c r="G65" s="107"/>
      <c r="H65" s="123"/>
    </row>
    <row r="66" spans="1:10" x14ac:dyDescent="0.25">
      <c r="A66" s="104"/>
      <c r="B66" s="104"/>
      <c r="C66" s="105"/>
      <c r="D66" s="106"/>
      <c r="E66" s="107"/>
      <c r="F66" s="121"/>
      <c r="G66" s="107"/>
      <c r="H66" s="123"/>
    </row>
    <row r="67" spans="1:10" x14ac:dyDescent="0.25">
      <c r="A67" s="104"/>
      <c r="B67" s="104"/>
      <c r="C67" s="105"/>
      <c r="D67" s="106"/>
      <c r="E67" s="107"/>
      <c r="F67" s="121"/>
      <c r="G67" s="107"/>
      <c r="H67" s="123"/>
    </row>
    <row r="68" spans="1:10" x14ac:dyDescent="0.25">
      <c r="A68" s="104"/>
      <c r="B68" s="104"/>
      <c r="C68" s="105"/>
      <c r="D68" s="106"/>
      <c r="E68" s="107"/>
      <c r="F68" s="121"/>
      <c r="G68" s="107"/>
      <c r="H68" s="123"/>
    </row>
    <row r="69" spans="1:10" x14ac:dyDescent="0.25">
      <c r="A69" s="104"/>
      <c r="B69" s="104"/>
      <c r="C69" s="105"/>
      <c r="D69" s="106"/>
      <c r="E69" s="107"/>
      <c r="F69" s="121"/>
      <c r="G69" s="107"/>
      <c r="H69" s="123"/>
    </row>
    <row r="70" spans="1:10" x14ac:dyDescent="0.25">
      <c r="A70" s="104"/>
      <c r="B70" s="104"/>
      <c r="C70" s="105"/>
      <c r="D70" s="106"/>
      <c r="E70" s="107"/>
      <c r="F70" s="121"/>
      <c r="G70" s="107"/>
      <c r="H70" s="123"/>
    </row>
    <row r="71" spans="1:10" x14ac:dyDescent="0.25">
      <c r="A71" s="104"/>
      <c r="B71" s="104"/>
      <c r="C71" s="105"/>
      <c r="D71" s="106"/>
      <c r="E71" s="107"/>
      <c r="F71" s="121"/>
      <c r="G71" s="107"/>
      <c r="H71" s="123"/>
    </row>
    <row r="72" spans="1:10" x14ac:dyDescent="0.25">
      <c r="A72" s="104"/>
      <c r="B72" s="104"/>
      <c r="C72" s="105"/>
      <c r="D72" s="106"/>
      <c r="E72" s="107"/>
      <c r="F72" s="121"/>
      <c r="G72" s="107"/>
      <c r="H72" s="123"/>
    </row>
    <row r="73" spans="1:10" x14ac:dyDescent="0.25">
      <c r="A73" s="104"/>
      <c r="B73" s="104"/>
      <c r="C73" s="105"/>
      <c r="D73" s="106"/>
      <c r="E73" s="107"/>
      <c r="F73" s="121"/>
      <c r="G73" s="107"/>
      <c r="H73" s="123"/>
    </row>
    <row r="74" spans="1:10" s="126" customFormat="1" ht="14.25" x14ac:dyDescent="0.2">
      <c r="A74" s="244" t="s">
        <v>9</v>
      </c>
      <c r="B74" s="245"/>
      <c r="C74" s="245"/>
      <c r="D74" s="246"/>
      <c r="E74" s="125">
        <f>SUM(E7:E73)</f>
        <v>0</v>
      </c>
      <c r="F74" s="125">
        <f>SUM(F7:F73)</f>
        <v>268450.00000000006</v>
      </c>
      <c r="G74" s="125">
        <f>SUM(G7:G73)</f>
        <v>8009900</v>
      </c>
      <c r="H74" s="125">
        <f>SUM(H7:H73)</f>
        <v>3562000</v>
      </c>
      <c r="J74" s="127"/>
    </row>
    <row r="75" spans="1:10" s="126" customFormat="1" ht="14.25" x14ac:dyDescent="0.2">
      <c r="A75" s="128"/>
      <c r="B75" s="128"/>
      <c r="C75" s="128"/>
      <c r="D75" s="128"/>
      <c r="E75" s="129"/>
      <c r="F75" s="129"/>
      <c r="G75" s="129"/>
      <c r="H75" s="129"/>
      <c r="J75" s="127"/>
    </row>
    <row r="76" spans="1:10" s="126" customFormat="1" ht="18.75" x14ac:dyDescent="0.3">
      <c r="A76" s="243" t="s">
        <v>84</v>
      </c>
      <c r="B76" s="243"/>
      <c r="C76" s="243"/>
      <c r="D76" s="128"/>
      <c r="E76" s="129"/>
      <c r="F76" s="129"/>
      <c r="G76" s="129"/>
      <c r="H76" s="129"/>
      <c r="J76" s="127"/>
    </row>
    <row r="77" spans="1:10" s="62" customFormat="1" x14ac:dyDescent="0.25">
      <c r="C77" s="207" t="s">
        <v>87</v>
      </c>
      <c r="D77" s="64"/>
      <c r="F77" s="207" t="s">
        <v>13</v>
      </c>
      <c r="G77" s="64"/>
      <c r="H77" s="64"/>
    </row>
    <row r="78" spans="1:10" s="62" customFormat="1" x14ac:dyDescent="0.25">
      <c r="C78" s="4" t="s">
        <v>94</v>
      </c>
      <c r="D78" s="5"/>
      <c r="F78" s="4" t="s">
        <v>15</v>
      </c>
      <c r="G78" s="5"/>
      <c r="H78" s="5"/>
    </row>
    <row r="81" spans="3:5" x14ac:dyDescent="0.25">
      <c r="C81" s="100"/>
      <c r="D81" s="100"/>
      <c r="E81" s="141"/>
    </row>
  </sheetData>
  <autoFilter ref="A4:H74">
    <filterColumn colId="4" hiddenButton="1" showButton="0"/>
    <filterColumn colId="6" hiddenButton="1" showButton="0"/>
  </autoFilter>
  <mergeCells count="12">
    <mergeCell ref="A76:C76"/>
    <mergeCell ref="A74:D74"/>
    <mergeCell ref="A3:H3"/>
    <mergeCell ref="A4:A5"/>
    <mergeCell ref="C4:C5"/>
    <mergeCell ref="D4:D5"/>
    <mergeCell ref="E4:F4"/>
    <mergeCell ref="G4:H4"/>
    <mergeCell ref="B4:B5"/>
    <mergeCell ref="C10:C16"/>
    <mergeCell ref="A10:A16"/>
    <mergeCell ref="B10:B1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P5" sqref="P5:P7"/>
    </sheetView>
  </sheetViews>
  <sheetFormatPr defaultColWidth="8.5703125" defaultRowHeight="12" x14ac:dyDescent="0.2"/>
  <cols>
    <col min="1" max="1" width="5.42578125" style="147" customWidth="1"/>
    <col min="2" max="2" width="8.5703125" style="202"/>
    <col min="3" max="3" width="7.5703125" style="147" customWidth="1"/>
    <col min="4" max="5" width="8.5703125" style="147"/>
    <col min="6" max="6" width="8.5703125" style="179"/>
    <col min="7" max="7" width="5.5703125" style="179" customWidth="1"/>
    <col min="8" max="8" width="9.7109375" style="178" customWidth="1"/>
    <col min="9" max="9" width="11.140625" style="178" bestFit="1" customWidth="1"/>
    <col min="10" max="10" width="9" style="178" bestFit="1" customWidth="1"/>
    <col min="11" max="11" width="8.5703125" style="203"/>
    <col min="12" max="12" width="16.42578125" style="178" bestFit="1" customWidth="1"/>
    <col min="13" max="13" width="10.85546875" style="178" customWidth="1"/>
    <col min="14" max="14" width="11.140625" style="178" customWidth="1"/>
    <col min="15" max="15" width="11.140625" style="178" bestFit="1" customWidth="1"/>
    <col min="16" max="16" width="14.140625" style="179" bestFit="1" customWidth="1"/>
    <col min="17" max="16384" width="8.5703125" style="179"/>
  </cols>
  <sheetData>
    <row r="1" spans="1:16" s="142" customFormat="1" x14ac:dyDescent="0.25">
      <c r="A1" s="251" t="s">
        <v>0</v>
      </c>
      <c r="B1" s="251"/>
      <c r="C1" s="251"/>
      <c r="D1" s="251"/>
      <c r="E1" s="251"/>
      <c r="H1" s="143"/>
      <c r="I1" s="143"/>
      <c r="J1" s="143"/>
      <c r="K1" s="144"/>
      <c r="L1" s="143"/>
      <c r="M1" s="143"/>
      <c r="N1" s="145"/>
      <c r="O1" s="146"/>
      <c r="P1" s="147"/>
    </row>
    <row r="2" spans="1:16" s="142" customFormat="1" x14ac:dyDescent="0.25">
      <c r="A2" s="148" t="s">
        <v>113</v>
      </c>
      <c r="B2" s="148"/>
      <c r="C2" s="148"/>
      <c r="D2" s="148"/>
      <c r="E2" s="148"/>
      <c r="H2" s="143"/>
      <c r="I2" s="143"/>
      <c r="J2" s="143"/>
      <c r="K2" s="144"/>
      <c r="L2" s="143"/>
      <c r="M2" s="143"/>
      <c r="N2" s="149"/>
      <c r="O2" s="146"/>
      <c r="P2" s="147"/>
    </row>
    <row r="3" spans="1:16" s="142" customFormat="1" x14ac:dyDescent="0.25">
      <c r="A3" s="258" t="s">
        <v>38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</row>
    <row r="4" spans="1:16" s="142" customFormat="1" x14ac:dyDescent="0.25">
      <c r="A4" s="258" t="s">
        <v>112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</row>
    <row r="5" spans="1:16" s="142" customFormat="1" ht="25.5" customHeight="1" x14ac:dyDescent="0.25">
      <c r="A5" s="259" t="s">
        <v>78</v>
      </c>
      <c r="B5" s="315" t="s">
        <v>26</v>
      </c>
      <c r="C5" s="259" t="s">
        <v>27</v>
      </c>
      <c r="D5" s="259" t="s">
        <v>39</v>
      </c>
      <c r="E5" s="259"/>
      <c r="F5" s="260" t="s">
        <v>28</v>
      </c>
      <c r="G5" s="260"/>
      <c r="H5" s="260"/>
      <c r="I5" s="260"/>
      <c r="J5" s="260"/>
      <c r="K5" s="260"/>
      <c r="L5" s="260"/>
      <c r="M5" s="261"/>
      <c r="N5" s="261"/>
      <c r="O5" s="261"/>
      <c r="P5" s="260" t="s">
        <v>19</v>
      </c>
    </row>
    <row r="6" spans="1:16" s="142" customFormat="1" ht="22.5" customHeight="1" x14ac:dyDescent="0.25">
      <c r="A6" s="259"/>
      <c r="B6" s="315"/>
      <c r="C6" s="259"/>
      <c r="D6" s="259" t="s">
        <v>40</v>
      </c>
      <c r="E6" s="259" t="s">
        <v>41</v>
      </c>
      <c r="F6" s="259" t="s">
        <v>30</v>
      </c>
      <c r="G6" s="259" t="s">
        <v>31</v>
      </c>
      <c r="H6" s="316" t="s">
        <v>32</v>
      </c>
      <c r="I6" s="316" t="s">
        <v>42</v>
      </c>
      <c r="J6" s="262" t="s">
        <v>34</v>
      </c>
      <c r="K6" s="262"/>
      <c r="L6" s="316" t="s">
        <v>43</v>
      </c>
      <c r="M6" s="316" t="s">
        <v>52</v>
      </c>
      <c r="N6" s="316" t="s">
        <v>83</v>
      </c>
      <c r="O6" s="316" t="s">
        <v>85</v>
      </c>
      <c r="P6" s="260"/>
    </row>
    <row r="7" spans="1:16" s="142" customFormat="1" x14ac:dyDescent="0.25">
      <c r="A7" s="259"/>
      <c r="B7" s="315"/>
      <c r="C7" s="259"/>
      <c r="D7" s="259"/>
      <c r="E7" s="259"/>
      <c r="F7" s="259"/>
      <c r="G7" s="259"/>
      <c r="H7" s="316"/>
      <c r="I7" s="316"/>
      <c r="J7" s="317" t="s">
        <v>86</v>
      </c>
      <c r="K7" s="239" t="s">
        <v>44</v>
      </c>
      <c r="L7" s="316"/>
      <c r="M7" s="316"/>
      <c r="N7" s="316"/>
      <c r="O7" s="316"/>
      <c r="P7" s="260"/>
    </row>
    <row r="8" spans="1:16" x14ac:dyDescent="0.2">
      <c r="A8" s="255">
        <v>808</v>
      </c>
      <c r="B8" s="252">
        <v>44107</v>
      </c>
      <c r="C8" s="255"/>
      <c r="D8" s="255" t="s">
        <v>126</v>
      </c>
      <c r="E8" s="255" t="s">
        <v>127</v>
      </c>
      <c r="F8" s="181" t="s">
        <v>128</v>
      </c>
      <c r="G8" s="181">
        <v>24</v>
      </c>
      <c r="H8" s="182">
        <v>225000</v>
      </c>
      <c r="I8" s="182">
        <f>G8*H8</f>
        <v>5400000</v>
      </c>
      <c r="J8" s="182">
        <v>200000</v>
      </c>
      <c r="K8" s="183">
        <v>0.41</v>
      </c>
      <c r="L8" s="182">
        <f>I8*(1-K8)</f>
        <v>3186000.0000000005</v>
      </c>
      <c r="M8" s="182"/>
      <c r="N8" s="182"/>
      <c r="O8" s="182"/>
      <c r="P8" s="181"/>
    </row>
    <row r="9" spans="1:16" ht="14.25" customHeight="1" x14ac:dyDescent="0.2">
      <c r="A9" s="256"/>
      <c r="B9" s="253"/>
      <c r="C9" s="256"/>
      <c r="D9" s="256"/>
      <c r="E9" s="256"/>
      <c r="F9" s="194" t="s">
        <v>129</v>
      </c>
      <c r="G9" s="194">
        <v>24</v>
      </c>
      <c r="H9" s="195">
        <v>455000</v>
      </c>
      <c r="I9" s="195">
        <f t="shared" ref="I9:I18" si="0">G9*H9</f>
        <v>10920000</v>
      </c>
      <c r="J9" s="195"/>
      <c r="K9" s="196">
        <v>0.41</v>
      </c>
      <c r="L9" s="195">
        <f t="shared" ref="L9:L18" si="1">I9*(1-K9)</f>
        <v>6442800.0000000009</v>
      </c>
      <c r="M9" s="195"/>
      <c r="N9" s="195"/>
      <c r="O9" s="195"/>
      <c r="P9" s="194"/>
    </row>
    <row r="10" spans="1:16" ht="15" customHeight="1" x14ac:dyDescent="0.2">
      <c r="A10" s="257"/>
      <c r="B10" s="254"/>
      <c r="C10" s="257"/>
      <c r="D10" s="257"/>
      <c r="E10" s="257"/>
      <c r="F10" s="185" t="s">
        <v>130</v>
      </c>
      <c r="G10" s="185">
        <v>12</v>
      </c>
      <c r="H10" s="186">
        <v>485000</v>
      </c>
      <c r="I10" s="186">
        <f t="shared" si="0"/>
        <v>5820000</v>
      </c>
      <c r="J10" s="186"/>
      <c r="K10" s="187">
        <v>0.41</v>
      </c>
      <c r="L10" s="186">
        <f t="shared" si="1"/>
        <v>3433800.0000000005</v>
      </c>
      <c r="M10" s="186"/>
      <c r="N10" s="186"/>
      <c r="O10" s="186"/>
      <c r="P10" s="185"/>
    </row>
    <row r="11" spans="1:16" x14ac:dyDescent="0.2">
      <c r="A11" s="236">
        <v>813</v>
      </c>
      <c r="B11" s="174">
        <v>44106</v>
      </c>
      <c r="C11" s="236" t="s">
        <v>134</v>
      </c>
      <c r="D11" s="236" t="s">
        <v>135</v>
      </c>
      <c r="E11" s="236" t="s">
        <v>136</v>
      </c>
      <c r="F11" s="175" t="s">
        <v>137</v>
      </c>
      <c r="G11" s="175">
        <v>1</v>
      </c>
      <c r="H11" s="176">
        <v>455000</v>
      </c>
      <c r="I11" s="182">
        <f t="shared" si="0"/>
        <v>455000</v>
      </c>
      <c r="J11" s="176"/>
      <c r="K11" s="177">
        <v>0.41</v>
      </c>
      <c r="L11" s="182">
        <f t="shared" si="1"/>
        <v>268450.00000000006</v>
      </c>
      <c r="M11" s="180"/>
      <c r="N11" s="180"/>
      <c r="O11" s="180"/>
      <c r="P11" s="175"/>
    </row>
    <row r="12" spans="1:16" x14ac:dyDescent="0.2">
      <c r="A12" s="236">
        <v>814</v>
      </c>
      <c r="B12" s="174">
        <v>44111</v>
      </c>
      <c r="C12" s="236"/>
      <c r="D12" s="236" t="s">
        <v>138</v>
      </c>
      <c r="E12" s="236" t="s">
        <v>139</v>
      </c>
      <c r="F12" s="175" t="s">
        <v>130</v>
      </c>
      <c r="G12" s="175">
        <v>36</v>
      </c>
      <c r="H12" s="176">
        <v>485000</v>
      </c>
      <c r="I12" s="182">
        <f t="shared" si="0"/>
        <v>17460000</v>
      </c>
      <c r="J12" s="323"/>
      <c r="K12" s="177">
        <v>0.41</v>
      </c>
      <c r="L12" s="182">
        <f t="shared" si="1"/>
        <v>10301400.000000002</v>
      </c>
      <c r="M12" s="180"/>
      <c r="N12" s="180"/>
      <c r="O12" s="180"/>
      <c r="P12" s="180"/>
    </row>
    <row r="13" spans="1:16" x14ac:dyDescent="0.2">
      <c r="A13" s="255">
        <v>816</v>
      </c>
      <c r="B13" s="252">
        <v>44112</v>
      </c>
      <c r="C13" s="255"/>
      <c r="D13" s="255" t="s">
        <v>131</v>
      </c>
      <c r="E13" s="255"/>
      <c r="F13" s="181" t="s">
        <v>128</v>
      </c>
      <c r="G13" s="181">
        <v>4</v>
      </c>
      <c r="H13" s="182">
        <v>225000</v>
      </c>
      <c r="I13" s="182">
        <f t="shared" si="0"/>
        <v>900000</v>
      </c>
      <c r="J13" s="182"/>
      <c r="K13" s="183">
        <v>0.5</v>
      </c>
      <c r="L13" s="182">
        <f t="shared" si="1"/>
        <v>450000</v>
      </c>
      <c r="M13" s="184"/>
      <c r="N13" s="184"/>
      <c r="O13" s="184"/>
      <c r="P13" s="184"/>
    </row>
    <row r="14" spans="1:16" ht="15" customHeight="1" x14ac:dyDescent="0.2">
      <c r="A14" s="257"/>
      <c r="B14" s="254"/>
      <c r="C14" s="257"/>
      <c r="D14" s="257"/>
      <c r="E14" s="257"/>
      <c r="F14" s="185" t="s">
        <v>129</v>
      </c>
      <c r="G14" s="185">
        <v>12</v>
      </c>
      <c r="H14" s="186">
        <v>455000</v>
      </c>
      <c r="I14" s="186">
        <f t="shared" si="0"/>
        <v>5460000</v>
      </c>
      <c r="J14" s="186"/>
      <c r="K14" s="187">
        <v>0.5</v>
      </c>
      <c r="L14" s="186">
        <f t="shared" si="1"/>
        <v>2730000</v>
      </c>
      <c r="M14" s="188"/>
      <c r="N14" s="188"/>
      <c r="O14" s="188"/>
      <c r="P14" s="185"/>
    </row>
    <row r="15" spans="1:16" x14ac:dyDescent="0.2">
      <c r="A15" s="236">
        <v>819</v>
      </c>
      <c r="B15" s="174">
        <v>44116</v>
      </c>
      <c r="C15" s="236" t="s">
        <v>134</v>
      </c>
      <c r="D15" s="236" t="s">
        <v>142</v>
      </c>
      <c r="E15" s="236"/>
      <c r="F15" s="175" t="s">
        <v>143</v>
      </c>
      <c r="G15" s="175">
        <v>2</v>
      </c>
      <c r="H15" s="176">
        <v>550000</v>
      </c>
      <c r="I15" s="182">
        <f t="shared" si="0"/>
        <v>1100000</v>
      </c>
      <c r="J15" s="176"/>
      <c r="K15" s="177">
        <v>1</v>
      </c>
      <c r="L15" s="182">
        <f t="shared" si="1"/>
        <v>0</v>
      </c>
      <c r="M15" s="180"/>
      <c r="N15" s="180"/>
      <c r="O15" s="180"/>
      <c r="P15" s="189"/>
    </row>
    <row r="16" spans="1:16" x14ac:dyDescent="0.2">
      <c r="A16" s="236">
        <v>821</v>
      </c>
      <c r="B16" s="174">
        <v>44113</v>
      </c>
      <c r="C16" s="236"/>
      <c r="D16" s="236" t="s">
        <v>145</v>
      </c>
      <c r="E16" s="236"/>
      <c r="F16" s="175" t="s">
        <v>129</v>
      </c>
      <c r="G16" s="175">
        <v>48</v>
      </c>
      <c r="H16" s="176">
        <v>455000</v>
      </c>
      <c r="I16" s="182">
        <f t="shared" si="0"/>
        <v>21840000</v>
      </c>
      <c r="J16" s="176"/>
      <c r="K16" s="177">
        <v>0.5</v>
      </c>
      <c r="L16" s="182">
        <f t="shared" si="1"/>
        <v>10920000</v>
      </c>
      <c r="M16" s="176"/>
      <c r="N16" s="176"/>
      <c r="O16" s="176"/>
      <c r="P16" s="175"/>
    </row>
    <row r="17" spans="1:16" x14ac:dyDescent="0.2">
      <c r="A17" s="255">
        <v>822</v>
      </c>
      <c r="B17" s="252">
        <v>44113</v>
      </c>
      <c r="C17" s="255"/>
      <c r="D17" s="255" t="s">
        <v>146</v>
      </c>
      <c r="E17" s="255"/>
      <c r="F17" s="181" t="s">
        <v>128</v>
      </c>
      <c r="G17" s="181">
        <v>12</v>
      </c>
      <c r="H17" s="182">
        <v>225000</v>
      </c>
      <c r="I17" s="182">
        <f t="shared" si="0"/>
        <v>2700000</v>
      </c>
      <c r="J17" s="182"/>
      <c r="K17" s="183">
        <v>0.5</v>
      </c>
      <c r="L17" s="182">
        <f t="shared" si="1"/>
        <v>1350000</v>
      </c>
      <c r="M17" s="182"/>
      <c r="N17" s="182"/>
      <c r="O17" s="182"/>
      <c r="P17" s="181"/>
    </row>
    <row r="18" spans="1:16" ht="15" customHeight="1" x14ac:dyDescent="0.2">
      <c r="A18" s="257"/>
      <c r="B18" s="254"/>
      <c r="C18" s="257"/>
      <c r="D18" s="257"/>
      <c r="E18" s="257"/>
      <c r="F18" s="185" t="s">
        <v>129</v>
      </c>
      <c r="G18" s="185">
        <v>12</v>
      </c>
      <c r="H18" s="186">
        <v>455000</v>
      </c>
      <c r="I18" s="186">
        <f t="shared" si="0"/>
        <v>5460000</v>
      </c>
      <c r="J18" s="186"/>
      <c r="K18" s="187">
        <v>0.5</v>
      </c>
      <c r="L18" s="186">
        <f t="shared" si="1"/>
        <v>2730000</v>
      </c>
      <c r="M18" s="186"/>
      <c r="N18" s="186"/>
      <c r="O18" s="186"/>
      <c r="P18" s="185"/>
    </row>
    <row r="19" spans="1:16" x14ac:dyDescent="0.2">
      <c r="A19" s="318"/>
      <c r="B19" s="319"/>
      <c r="C19" s="318"/>
      <c r="D19" s="318"/>
      <c r="E19" s="318"/>
      <c r="F19" s="320"/>
      <c r="G19" s="320"/>
      <c r="H19" s="321"/>
      <c r="I19" s="321"/>
      <c r="J19" s="321"/>
      <c r="K19" s="322"/>
      <c r="L19" s="321"/>
      <c r="M19" s="321"/>
      <c r="N19" s="321"/>
      <c r="O19" s="321"/>
      <c r="P19" s="320"/>
    </row>
    <row r="20" spans="1:16" x14ac:dyDescent="0.2">
      <c r="A20" s="238"/>
      <c r="B20" s="237"/>
      <c r="C20" s="238"/>
      <c r="D20" s="238"/>
      <c r="E20" s="238"/>
      <c r="F20" s="194"/>
      <c r="G20" s="194"/>
      <c r="H20" s="195"/>
      <c r="I20" s="195"/>
      <c r="J20" s="195"/>
      <c r="K20" s="196"/>
      <c r="L20" s="195"/>
      <c r="M20" s="195"/>
      <c r="N20" s="195"/>
      <c r="O20" s="195"/>
      <c r="P20" s="194"/>
    </row>
    <row r="21" spans="1:16" x14ac:dyDescent="0.2">
      <c r="A21" s="190"/>
      <c r="B21" s="301"/>
      <c r="C21" s="190"/>
      <c r="D21" s="303"/>
      <c r="E21" s="190"/>
      <c r="F21" s="190"/>
      <c r="G21" s="190"/>
      <c r="H21" s="191"/>
      <c r="I21" s="191"/>
      <c r="J21" s="191"/>
      <c r="K21" s="192"/>
      <c r="L21" s="191"/>
      <c r="M21" s="191"/>
      <c r="N21" s="191"/>
      <c r="O21" s="191"/>
      <c r="P21" s="190"/>
    </row>
    <row r="22" spans="1:16" x14ac:dyDescent="0.2">
      <c r="A22" s="190"/>
      <c r="B22" s="301"/>
      <c r="C22" s="190"/>
      <c r="D22" s="303"/>
      <c r="E22" s="190"/>
      <c r="F22" s="190"/>
      <c r="G22" s="190"/>
      <c r="H22" s="191"/>
      <c r="I22" s="191"/>
      <c r="J22" s="191"/>
      <c r="K22" s="192"/>
      <c r="L22" s="191"/>
      <c r="M22" s="191"/>
      <c r="N22" s="191"/>
      <c r="O22" s="191"/>
      <c r="P22" s="190"/>
    </row>
    <row r="23" spans="1:16" x14ac:dyDescent="0.2">
      <c r="A23" s="190"/>
      <c r="B23" s="301"/>
      <c r="C23" s="190"/>
      <c r="D23" s="303"/>
      <c r="E23" s="190"/>
      <c r="F23" s="190"/>
      <c r="G23" s="190"/>
      <c r="H23" s="191"/>
      <c r="I23" s="191"/>
      <c r="J23" s="191"/>
      <c r="K23" s="192"/>
      <c r="L23" s="191"/>
      <c r="M23" s="191"/>
      <c r="N23" s="191"/>
      <c r="O23" s="191"/>
      <c r="P23" s="190"/>
    </row>
    <row r="24" spans="1:16" x14ac:dyDescent="0.2">
      <c r="A24" s="190"/>
      <c r="B24" s="301"/>
      <c r="C24" s="190"/>
      <c r="D24" s="303"/>
      <c r="E24" s="190"/>
      <c r="F24" s="190"/>
      <c r="G24" s="190"/>
      <c r="H24" s="191"/>
      <c r="I24" s="191"/>
      <c r="J24" s="191"/>
      <c r="K24" s="192"/>
      <c r="L24" s="191"/>
      <c r="M24" s="191"/>
      <c r="N24" s="191"/>
      <c r="O24" s="191"/>
      <c r="P24" s="190"/>
    </row>
    <row r="25" spans="1:16" x14ac:dyDescent="0.2">
      <c r="A25" s="190"/>
      <c r="B25" s="301"/>
      <c r="C25" s="190"/>
      <c r="D25" s="303"/>
      <c r="E25" s="190"/>
      <c r="F25" s="190"/>
      <c r="G25" s="190"/>
      <c r="H25" s="191"/>
      <c r="I25" s="191"/>
      <c r="J25" s="191"/>
      <c r="K25" s="192"/>
      <c r="L25" s="191"/>
      <c r="M25" s="191"/>
      <c r="N25" s="191"/>
      <c r="O25" s="191"/>
      <c r="P25" s="190"/>
    </row>
    <row r="26" spans="1:16" x14ac:dyDescent="0.2">
      <c r="A26" s="190"/>
      <c r="B26" s="301"/>
      <c r="C26" s="190"/>
      <c r="D26" s="303"/>
      <c r="E26" s="190"/>
      <c r="F26" s="190"/>
      <c r="G26" s="190"/>
      <c r="H26" s="191"/>
      <c r="I26" s="191"/>
      <c r="J26" s="191"/>
      <c r="K26" s="192"/>
      <c r="L26" s="191"/>
      <c r="M26" s="191"/>
      <c r="N26" s="191"/>
      <c r="O26" s="191"/>
      <c r="P26" s="190"/>
    </row>
    <row r="27" spans="1:16" x14ac:dyDescent="0.2">
      <c r="A27" s="190"/>
      <c r="B27" s="301"/>
      <c r="C27" s="190"/>
      <c r="D27" s="303"/>
      <c r="E27" s="190"/>
      <c r="F27" s="190"/>
      <c r="G27" s="190"/>
      <c r="H27" s="191"/>
      <c r="I27" s="191"/>
      <c r="J27" s="191"/>
      <c r="K27" s="192"/>
      <c r="L27" s="191"/>
      <c r="M27" s="191"/>
      <c r="N27" s="191"/>
      <c r="O27" s="191"/>
      <c r="P27" s="190"/>
    </row>
    <row r="28" spans="1:16" x14ac:dyDescent="0.2">
      <c r="A28" s="305"/>
      <c r="B28" s="237"/>
      <c r="C28" s="238"/>
      <c r="D28" s="238"/>
      <c r="E28" s="238"/>
      <c r="F28" s="194"/>
      <c r="G28" s="194"/>
      <c r="H28" s="195"/>
      <c r="I28" s="195"/>
      <c r="J28" s="195"/>
      <c r="K28" s="196"/>
      <c r="L28" s="195"/>
      <c r="M28" s="195"/>
      <c r="N28" s="195"/>
      <c r="O28" s="195"/>
      <c r="P28" s="194"/>
    </row>
    <row r="29" spans="1:16" x14ac:dyDescent="0.2">
      <c r="A29" s="190"/>
      <c r="B29" s="301"/>
      <c r="C29" s="190"/>
      <c r="D29" s="190"/>
      <c r="E29" s="190"/>
      <c r="F29" s="194"/>
      <c r="G29" s="194"/>
      <c r="H29" s="195"/>
      <c r="I29" s="195"/>
      <c r="J29" s="195"/>
      <c r="K29" s="196"/>
      <c r="L29" s="195"/>
      <c r="M29" s="195"/>
      <c r="N29" s="195"/>
      <c r="O29" s="195"/>
      <c r="P29" s="194"/>
    </row>
    <row r="30" spans="1:16" x14ac:dyDescent="0.2">
      <c r="A30" s="190"/>
      <c r="B30" s="301"/>
      <c r="C30" s="190"/>
      <c r="D30" s="190"/>
      <c r="E30" s="190"/>
      <c r="F30" s="194"/>
      <c r="G30" s="194"/>
      <c r="H30" s="195"/>
      <c r="I30" s="195"/>
      <c r="J30" s="195"/>
      <c r="K30" s="196"/>
      <c r="L30" s="195"/>
      <c r="M30" s="195"/>
      <c r="N30" s="195"/>
      <c r="O30" s="195"/>
      <c r="P30" s="194"/>
    </row>
    <row r="31" spans="1:16" x14ac:dyDescent="0.2">
      <c r="A31" s="190"/>
      <c r="B31" s="301"/>
      <c r="C31" s="190"/>
      <c r="D31" s="190"/>
      <c r="E31" s="190"/>
      <c r="F31" s="194"/>
      <c r="G31" s="194"/>
      <c r="H31" s="195"/>
      <c r="I31" s="195"/>
      <c r="J31" s="195"/>
      <c r="K31" s="196"/>
      <c r="L31" s="195"/>
      <c r="M31" s="195"/>
      <c r="N31" s="195"/>
      <c r="O31" s="195"/>
      <c r="P31" s="194"/>
    </row>
    <row r="32" spans="1:16" x14ac:dyDescent="0.2">
      <c r="A32" s="190"/>
      <c r="B32" s="301"/>
      <c r="C32" s="190"/>
      <c r="D32" s="190"/>
      <c r="E32" s="190"/>
      <c r="F32" s="194"/>
      <c r="G32" s="194"/>
      <c r="H32" s="195"/>
      <c r="I32" s="195"/>
      <c r="J32" s="195"/>
      <c r="K32" s="196"/>
      <c r="L32" s="195"/>
      <c r="M32" s="195"/>
      <c r="N32" s="195"/>
      <c r="O32" s="195"/>
      <c r="P32" s="194"/>
    </row>
    <row r="33" spans="1:16" x14ac:dyDescent="0.2">
      <c r="A33" s="238"/>
      <c r="B33" s="237"/>
      <c r="C33" s="238"/>
      <c r="D33" s="238"/>
      <c r="E33" s="238"/>
      <c r="F33" s="194"/>
      <c r="G33" s="194"/>
      <c r="H33" s="195"/>
      <c r="I33" s="195"/>
      <c r="J33" s="195"/>
      <c r="K33" s="196"/>
      <c r="L33" s="195"/>
      <c r="M33" s="195"/>
      <c r="N33" s="195"/>
      <c r="O33" s="195"/>
      <c r="P33" s="194"/>
    </row>
    <row r="34" spans="1:16" x14ac:dyDescent="0.2">
      <c r="A34" s="238"/>
      <c r="B34" s="237"/>
      <c r="C34" s="238"/>
      <c r="D34" s="238"/>
      <c r="E34" s="238"/>
      <c r="F34" s="194"/>
      <c r="G34" s="194"/>
      <c r="H34" s="195"/>
      <c r="I34" s="195"/>
      <c r="J34" s="195"/>
      <c r="K34" s="196"/>
      <c r="L34" s="195"/>
      <c r="M34" s="195"/>
      <c r="N34" s="195"/>
      <c r="O34" s="195"/>
      <c r="P34" s="194"/>
    </row>
    <row r="35" spans="1:16" x14ac:dyDescent="0.2">
      <c r="A35" s="238"/>
      <c r="B35" s="237"/>
      <c r="C35" s="238"/>
      <c r="D35" s="238"/>
      <c r="E35" s="238"/>
      <c r="F35" s="194"/>
      <c r="G35" s="194"/>
      <c r="H35" s="195"/>
      <c r="I35" s="195"/>
      <c r="J35" s="195"/>
      <c r="K35" s="196"/>
      <c r="L35" s="195"/>
      <c r="M35" s="195"/>
      <c r="N35" s="195"/>
      <c r="O35" s="195"/>
      <c r="P35" s="194"/>
    </row>
    <row r="36" spans="1:16" x14ac:dyDescent="0.2">
      <c r="A36" s="238"/>
      <c r="B36" s="237"/>
      <c r="C36" s="238"/>
      <c r="D36" s="238"/>
      <c r="E36" s="238"/>
      <c r="F36" s="194"/>
      <c r="G36" s="194"/>
      <c r="H36" s="195"/>
      <c r="I36" s="195"/>
      <c r="J36" s="195"/>
      <c r="K36" s="196"/>
      <c r="L36" s="195"/>
      <c r="M36" s="195"/>
      <c r="N36" s="195"/>
      <c r="O36" s="195"/>
      <c r="P36" s="194"/>
    </row>
    <row r="37" spans="1:16" x14ac:dyDescent="0.2">
      <c r="A37" s="190"/>
      <c r="B37" s="301"/>
      <c r="C37" s="190"/>
      <c r="D37" s="190"/>
      <c r="E37" s="190"/>
      <c r="F37" s="194"/>
      <c r="G37" s="194"/>
      <c r="H37" s="195"/>
      <c r="I37" s="195"/>
      <c r="J37" s="195"/>
      <c r="K37" s="196"/>
      <c r="L37" s="195"/>
      <c r="M37" s="195"/>
      <c r="N37" s="195"/>
      <c r="O37" s="195"/>
      <c r="P37" s="194"/>
    </row>
    <row r="38" spans="1:16" x14ac:dyDescent="0.2">
      <c r="A38" s="190"/>
      <c r="B38" s="301"/>
      <c r="C38" s="190"/>
      <c r="D38" s="190"/>
      <c r="E38" s="190"/>
      <c r="F38" s="194"/>
      <c r="G38" s="194"/>
      <c r="H38" s="195"/>
      <c r="I38" s="195"/>
      <c r="J38" s="195"/>
      <c r="K38" s="196"/>
      <c r="L38" s="195"/>
      <c r="M38" s="195"/>
      <c r="N38" s="195"/>
      <c r="O38" s="195"/>
      <c r="P38" s="194"/>
    </row>
    <row r="39" spans="1:16" x14ac:dyDescent="0.2">
      <c r="A39" s="190"/>
      <c r="B39" s="301"/>
      <c r="C39" s="190"/>
      <c r="D39" s="190"/>
      <c r="E39" s="190"/>
      <c r="F39" s="194"/>
      <c r="G39" s="194"/>
      <c r="H39" s="195"/>
      <c r="I39" s="195"/>
      <c r="J39" s="195"/>
      <c r="K39" s="196"/>
      <c r="L39" s="195"/>
      <c r="M39" s="195"/>
      <c r="N39" s="195"/>
      <c r="O39" s="195"/>
      <c r="P39" s="194"/>
    </row>
    <row r="40" spans="1:16" x14ac:dyDescent="0.2">
      <c r="A40" s="190"/>
      <c r="B40" s="301"/>
      <c r="C40" s="190"/>
      <c r="D40" s="190"/>
      <c r="E40" s="190"/>
      <c r="F40" s="194"/>
      <c r="G40" s="194"/>
      <c r="H40" s="195"/>
      <c r="I40" s="195"/>
      <c r="J40" s="195"/>
      <c r="K40" s="196"/>
      <c r="L40" s="195"/>
      <c r="M40" s="195"/>
      <c r="N40" s="195"/>
      <c r="O40" s="195"/>
      <c r="P40" s="194"/>
    </row>
    <row r="41" spans="1:16" x14ac:dyDescent="0.2">
      <c r="A41" s="190"/>
      <c r="B41" s="301"/>
      <c r="C41" s="190"/>
      <c r="D41" s="190"/>
      <c r="E41" s="190"/>
      <c r="F41" s="194"/>
      <c r="G41" s="194"/>
      <c r="H41" s="195"/>
      <c r="I41" s="195"/>
      <c r="J41" s="195"/>
      <c r="K41" s="196"/>
      <c r="L41" s="195"/>
      <c r="M41" s="195"/>
      <c r="N41" s="195"/>
      <c r="O41" s="195"/>
      <c r="P41" s="263"/>
    </row>
    <row r="42" spans="1:16" x14ac:dyDescent="0.2">
      <c r="A42" s="190"/>
      <c r="B42" s="301"/>
      <c r="C42" s="190"/>
      <c r="D42" s="190"/>
      <c r="E42" s="190"/>
      <c r="F42" s="194"/>
      <c r="G42" s="194"/>
      <c r="H42" s="195"/>
      <c r="I42" s="195"/>
      <c r="J42" s="195"/>
      <c r="K42" s="196"/>
      <c r="L42" s="195"/>
      <c r="M42" s="195"/>
      <c r="N42" s="195"/>
      <c r="O42" s="195"/>
      <c r="P42" s="263"/>
    </row>
    <row r="43" spans="1:16" x14ac:dyDescent="0.2">
      <c r="A43" s="190"/>
      <c r="B43" s="301"/>
      <c r="C43" s="190"/>
      <c r="D43" s="190"/>
      <c r="E43" s="190"/>
      <c r="F43" s="194"/>
      <c r="G43" s="194"/>
      <c r="H43" s="195"/>
      <c r="I43" s="195"/>
      <c r="J43" s="195"/>
      <c r="K43" s="196"/>
      <c r="L43" s="195"/>
      <c r="M43" s="195"/>
      <c r="N43" s="195"/>
      <c r="O43" s="195"/>
      <c r="P43" s="263"/>
    </row>
    <row r="44" spans="1:16" x14ac:dyDescent="0.2">
      <c r="A44" s="190"/>
      <c r="B44" s="301"/>
      <c r="C44" s="190"/>
      <c r="D44" s="190"/>
      <c r="E44" s="190"/>
      <c r="F44" s="194"/>
      <c r="G44" s="194"/>
      <c r="H44" s="195"/>
      <c r="I44" s="195"/>
      <c r="J44" s="195"/>
      <c r="K44" s="196"/>
      <c r="L44" s="195"/>
      <c r="M44" s="195"/>
      <c r="N44" s="195"/>
      <c r="O44" s="195"/>
      <c r="P44" s="263"/>
    </row>
    <row r="45" spans="1:16" ht="15" customHeight="1" x14ac:dyDescent="0.2">
      <c r="A45" s="190"/>
      <c r="B45" s="301"/>
      <c r="C45" s="190"/>
      <c r="D45" s="190"/>
      <c r="E45" s="190"/>
      <c r="F45" s="194"/>
      <c r="G45" s="194"/>
      <c r="H45" s="195"/>
      <c r="I45" s="195"/>
      <c r="J45" s="195"/>
      <c r="K45" s="196"/>
      <c r="L45" s="195"/>
      <c r="M45" s="195"/>
      <c r="N45" s="195"/>
      <c r="O45" s="195"/>
      <c r="P45" s="263"/>
    </row>
    <row r="46" spans="1:16" ht="15" customHeight="1" x14ac:dyDescent="0.2">
      <c r="A46" s="190"/>
      <c r="B46" s="301"/>
      <c r="C46" s="190"/>
      <c r="D46" s="190"/>
      <c r="E46" s="190"/>
      <c r="F46" s="194"/>
      <c r="G46" s="194"/>
      <c r="H46" s="195"/>
      <c r="I46" s="195"/>
      <c r="J46" s="195"/>
      <c r="K46" s="196"/>
      <c r="L46" s="195"/>
      <c r="M46" s="195"/>
      <c r="N46" s="195"/>
      <c r="O46" s="195"/>
      <c r="P46" s="263"/>
    </row>
    <row r="47" spans="1:16" x14ac:dyDescent="0.2">
      <c r="A47" s="238"/>
      <c r="B47" s="237"/>
      <c r="C47" s="238"/>
      <c r="D47" s="238"/>
      <c r="E47" s="238"/>
      <c r="F47" s="194"/>
      <c r="G47" s="194"/>
      <c r="H47" s="195"/>
      <c r="I47" s="195"/>
      <c r="J47" s="195"/>
      <c r="K47" s="196"/>
      <c r="L47" s="195"/>
      <c r="M47" s="195"/>
      <c r="N47" s="195"/>
      <c r="O47" s="195"/>
      <c r="P47" s="304"/>
    </row>
    <row r="48" spans="1:16" x14ac:dyDescent="0.2">
      <c r="A48" s="238"/>
      <c r="B48" s="237"/>
      <c r="C48" s="238"/>
      <c r="D48" s="238"/>
      <c r="E48" s="238"/>
      <c r="F48" s="194"/>
      <c r="G48" s="194"/>
      <c r="H48" s="195"/>
      <c r="I48" s="195"/>
      <c r="J48" s="195"/>
      <c r="K48" s="196"/>
      <c r="L48" s="195"/>
      <c r="M48" s="195"/>
      <c r="N48" s="195"/>
      <c r="O48" s="195"/>
      <c r="P48" s="194"/>
    </row>
    <row r="49" spans="1:16" x14ac:dyDescent="0.2">
      <c r="A49" s="190"/>
      <c r="B49" s="301"/>
      <c r="C49" s="190"/>
      <c r="D49" s="190"/>
      <c r="E49" s="190"/>
      <c r="F49" s="194"/>
      <c r="G49" s="194"/>
      <c r="H49" s="195"/>
      <c r="I49" s="195"/>
      <c r="J49" s="195"/>
      <c r="K49" s="196"/>
      <c r="L49" s="195"/>
      <c r="M49" s="195"/>
      <c r="N49" s="195"/>
      <c r="O49" s="195"/>
      <c r="P49" s="263"/>
    </row>
    <row r="50" spans="1:16" x14ac:dyDescent="0.2">
      <c r="A50" s="190"/>
      <c r="B50" s="301"/>
      <c r="C50" s="190"/>
      <c r="D50" s="190"/>
      <c r="E50" s="190"/>
      <c r="F50" s="194"/>
      <c r="G50" s="194"/>
      <c r="H50" s="195"/>
      <c r="I50" s="195"/>
      <c r="J50" s="195"/>
      <c r="K50" s="196"/>
      <c r="L50" s="195"/>
      <c r="M50" s="195"/>
      <c r="N50" s="195"/>
      <c r="O50" s="195"/>
      <c r="P50" s="263"/>
    </row>
    <row r="51" spans="1:16" x14ac:dyDescent="0.2">
      <c r="A51" s="190"/>
      <c r="B51" s="301"/>
      <c r="C51" s="190"/>
      <c r="D51" s="190"/>
      <c r="E51" s="190"/>
      <c r="F51" s="194"/>
      <c r="G51" s="194"/>
      <c r="H51" s="195"/>
      <c r="I51" s="195"/>
      <c r="J51" s="195"/>
      <c r="K51" s="196"/>
      <c r="L51" s="195"/>
      <c r="M51" s="195"/>
      <c r="N51" s="195"/>
      <c r="O51" s="195"/>
      <c r="P51" s="263"/>
    </row>
    <row r="52" spans="1:16" x14ac:dyDescent="0.2">
      <c r="A52" s="238"/>
      <c r="B52" s="237"/>
      <c r="C52" s="238"/>
      <c r="D52" s="238"/>
      <c r="E52" s="238"/>
      <c r="F52" s="194"/>
      <c r="G52" s="194"/>
      <c r="H52" s="195"/>
      <c r="I52" s="195"/>
      <c r="J52" s="195"/>
      <c r="K52" s="196"/>
      <c r="L52" s="195"/>
      <c r="M52" s="195"/>
      <c r="N52" s="195"/>
      <c r="O52" s="195"/>
      <c r="P52" s="304"/>
    </row>
    <row r="53" spans="1:16" x14ac:dyDescent="0.2">
      <c r="A53" s="238"/>
      <c r="B53" s="237"/>
      <c r="C53" s="238"/>
      <c r="D53" s="238"/>
      <c r="E53" s="238"/>
      <c r="F53" s="194"/>
      <c r="G53" s="194"/>
      <c r="H53" s="195"/>
      <c r="I53" s="195"/>
      <c r="J53" s="195"/>
      <c r="K53" s="196"/>
      <c r="L53" s="195"/>
      <c r="M53" s="195"/>
      <c r="N53" s="195"/>
      <c r="O53" s="195"/>
      <c r="P53" s="194"/>
    </row>
    <row r="54" spans="1:16" x14ac:dyDescent="0.2">
      <c r="A54" s="238"/>
      <c r="B54" s="237"/>
      <c r="C54" s="238"/>
      <c r="D54" s="238"/>
      <c r="E54" s="238"/>
      <c r="F54" s="194"/>
      <c r="G54" s="194"/>
      <c r="H54" s="195"/>
      <c r="I54" s="195"/>
      <c r="J54" s="195"/>
      <c r="K54" s="196"/>
      <c r="L54" s="195"/>
      <c r="M54" s="195"/>
      <c r="N54" s="195"/>
      <c r="O54" s="195"/>
      <c r="P54" s="194"/>
    </row>
    <row r="55" spans="1:16" x14ac:dyDescent="0.2">
      <c r="A55" s="238"/>
      <c r="B55" s="237"/>
      <c r="C55" s="238"/>
      <c r="D55" s="238"/>
      <c r="E55" s="238"/>
      <c r="F55" s="194"/>
      <c r="G55" s="194"/>
      <c r="H55" s="195"/>
      <c r="I55" s="195"/>
      <c r="J55" s="195"/>
      <c r="K55" s="196"/>
      <c r="L55" s="195"/>
      <c r="M55" s="195"/>
      <c r="N55" s="195"/>
      <c r="O55" s="195"/>
      <c r="P55" s="194"/>
    </row>
    <row r="56" spans="1:16" x14ac:dyDescent="0.2">
      <c r="A56" s="238"/>
      <c r="B56" s="237"/>
      <c r="C56" s="238"/>
      <c r="D56" s="238"/>
      <c r="E56" s="238"/>
      <c r="F56" s="194"/>
      <c r="G56" s="194"/>
      <c r="H56" s="195"/>
      <c r="I56" s="195"/>
      <c r="J56" s="195"/>
      <c r="K56" s="196"/>
      <c r="L56" s="195"/>
      <c r="M56" s="195"/>
      <c r="N56" s="195"/>
      <c r="O56" s="195"/>
      <c r="P56" s="194"/>
    </row>
    <row r="57" spans="1:16" x14ac:dyDescent="0.2">
      <c r="A57" s="238"/>
      <c r="B57" s="237"/>
      <c r="C57" s="238"/>
      <c r="D57" s="238"/>
      <c r="E57" s="238"/>
      <c r="F57" s="194"/>
      <c r="G57" s="194"/>
      <c r="H57" s="195"/>
      <c r="I57" s="195"/>
      <c r="J57" s="195"/>
      <c r="K57" s="196"/>
      <c r="L57" s="195"/>
      <c r="M57" s="195"/>
      <c r="N57" s="195"/>
      <c r="O57" s="195"/>
      <c r="P57" s="194"/>
    </row>
    <row r="58" spans="1:16" x14ac:dyDescent="0.2">
      <c r="A58" s="238"/>
      <c r="B58" s="237"/>
      <c r="C58" s="238"/>
      <c r="D58" s="238"/>
      <c r="E58" s="238"/>
      <c r="F58" s="194"/>
      <c r="G58" s="194"/>
      <c r="H58" s="195"/>
      <c r="I58" s="195"/>
      <c r="J58" s="195"/>
      <c r="K58" s="196"/>
      <c r="L58" s="195"/>
      <c r="M58" s="195"/>
      <c r="N58" s="195"/>
      <c r="O58" s="195"/>
      <c r="P58" s="194"/>
    </row>
    <row r="59" spans="1:16" x14ac:dyDescent="0.2">
      <c r="A59" s="190"/>
      <c r="B59" s="301"/>
      <c r="C59" s="190"/>
      <c r="D59" s="190"/>
      <c r="E59" s="190"/>
      <c r="F59" s="194"/>
      <c r="G59" s="194"/>
      <c r="H59" s="195"/>
      <c r="I59" s="195"/>
      <c r="J59" s="195"/>
      <c r="K59" s="196"/>
      <c r="L59" s="195"/>
      <c r="M59" s="195"/>
      <c r="N59" s="195"/>
      <c r="O59" s="195"/>
      <c r="P59" s="194"/>
    </row>
    <row r="60" spans="1:16" x14ac:dyDescent="0.2">
      <c r="A60" s="190"/>
      <c r="B60" s="301"/>
      <c r="C60" s="190"/>
      <c r="D60" s="190"/>
      <c r="E60" s="190"/>
      <c r="F60" s="194"/>
      <c r="G60" s="194"/>
      <c r="H60" s="195"/>
      <c r="I60" s="195"/>
      <c r="J60" s="195"/>
      <c r="K60" s="196"/>
      <c r="L60" s="195"/>
      <c r="M60" s="195"/>
      <c r="N60" s="195"/>
      <c r="O60" s="195"/>
      <c r="P60" s="194"/>
    </row>
    <row r="61" spans="1:16" x14ac:dyDescent="0.2">
      <c r="A61" s="190"/>
      <c r="B61" s="301"/>
      <c r="C61" s="190"/>
      <c r="D61" s="190"/>
      <c r="E61" s="190"/>
      <c r="F61" s="194"/>
      <c r="G61" s="194"/>
      <c r="H61" s="195"/>
      <c r="I61" s="195"/>
      <c r="J61" s="195"/>
      <c r="K61" s="196"/>
      <c r="L61" s="195"/>
      <c r="M61" s="195"/>
      <c r="N61" s="195"/>
      <c r="O61" s="195"/>
      <c r="P61" s="194"/>
    </row>
    <row r="62" spans="1:16" x14ac:dyDescent="0.2">
      <c r="A62" s="190"/>
      <c r="B62" s="301"/>
      <c r="C62" s="190"/>
      <c r="D62" s="190"/>
      <c r="E62" s="190"/>
      <c r="F62" s="194"/>
      <c r="G62" s="194"/>
      <c r="H62" s="195"/>
      <c r="I62" s="195"/>
      <c r="J62" s="195"/>
      <c r="K62" s="196"/>
      <c r="L62" s="195"/>
      <c r="M62" s="195"/>
      <c r="N62" s="195"/>
      <c r="O62" s="195"/>
      <c r="P62" s="194"/>
    </row>
    <row r="63" spans="1:16" x14ac:dyDescent="0.2">
      <c r="A63" s="190"/>
      <c r="B63" s="301"/>
      <c r="C63" s="190"/>
      <c r="D63" s="190"/>
      <c r="E63" s="190"/>
      <c r="F63" s="194"/>
      <c r="G63" s="194"/>
      <c r="H63" s="195"/>
      <c r="I63" s="195"/>
      <c r="J63" s="195"/>
      <c r="K63" s="196"/>
      <c r="L63" s="195"/>
      <c r="M63" s="195"/>
      <c r="N63" s="195"/>
      <c r="O63" s="195"/>
      <c r="P63" s="194"/>
    </row>
    <row r="64" spans="1:16" x14ac:dyDescent="0.2">
      <c r="A64" s="190"/>
      <c r="B64" s="301"/>
      <c r="C64" s="190"/>
      <c r="D64" s="190"/>
      <c r="E64" s="190"/>
      <c r="F64" s="194"/>
      <c r="G64" s="194"/>
      <c r="H64" s="195"/>
      <c r="I64" s="195"/>
      <c r="J64" s="195"/>
      <c r="K64" s="196"/>
      <c r="L64" s="195"/>
      <c r="M64" s="195"/>
      <c r="N64" s="195"/>
      <c r="O64" s="195"/>
      <c r="P64" s="194"/>
    </row>
    <row r="65" spans="1:17" x14ac:dyDescent="0.2">
      <c r="A65" s="190"/>
      <c r="B65" s="301"/>
      <c r="C65" s="190"/>
      <c r="D65" s="190"/>
      <c r="E65" s="190"/>
      <c r="F65" s="194"/>
      <c r="G65" s="194"/>
      <c r="H65" s="195"/>
      <c r="I65" s="195"/>
      <c r="J65" s="195"/>
      <c r="K65" s="196"/>
      <c r="L65" s="195"/>
      <c r="M65" s="195"/>
      <c r="N65" s="195"/>
      <c r="O65" s="195"/>
      <c r="P65" s="194"/>
    </row>
    <row r="66" spans="1:17" x14ac:dyDescent="0.2">
      <c r="A66" s="190"/>
      <c r="B66" s="301"/>
      <c r="C66" s="190"/>
      <c r="D66" s="190"/>
      <c r="E66" s="190"/>
      <c r="F66" s="194"/>
      <c r="G66" s="194"/>
      <c r="H66" s="195"/>
      <c r="I66" s="195"/>
      <c r="J66" s="195"/>
      <c r="K66" s="196"/>
      <c r="L66" s="195"/>
      <c r="M66" s="195"/>
      <c r="N66" s="195"/>
      <c r="O66" s="195"/>
      <c r="P66" s="194"/>
    </row>
    <row r="67" spans="1:17" x14ac:dyDescent="0.2">
      <c r="A67" s="190"/>
      <c r="B67" s="301"/>
      <c r="C67" s="190"/>
      <c r="D67" s="190"/>
      <c r="E67" s="190"/>
      <c r="F67" s="194"/>
      <c r="G67" s="194"/>
      <c r="H67" s="195"/>
      <c r="I67" s="195"/>
      <c r="J67" s="195"/>
      <c r="K67" s="196"/>
      <c r="L67" s="195"/>
      <c r="M67" s="195"/>
      <c r="N67" s="195"/>
      <c r="O67" s="195"/>
      <c r="P67" s="194"/>
    </row>
    <row r="68" spans="1:17" x14ac:dyDescent="0.2">
      <c r="A68" s="190"/>
      <c r="B68" s="301"/>
      <c r="C68" s="190"/>
      <c r="D68" s="190"/>
      <c r="E68" s="190"/>
      <c r="F68" s="194"/>
      <c r="G68" s="194"/>
      <c r="H68" s="195"/>
      <c r="I68" s="195"/>
      <c r="J68" s="195"/>
      <c r="K68" s="196"/>
      <c r="L68" s="195"/>
      <c r="M68" s="195"/>
      <c r="N68" s="195"/>
      <c r="O68" s="195"/>
      <c r="P68" s="194"/>
    </row>
    <row r="69" spans="1:17" x14ac:dyDescent="0.2">
      <c r="A69" s="190"/>
      <c r="B69" s="301"/>
      <c r="C69" s="190"/>
      <c r="D69" s="190"/>
      <c r="E69" s="190"/>
      <c r="F69" s="194"/>
      <c r="G69" s="194"/>
      <c r="H69" s="195"/>
      <c r="I69" s="195"/>
      <c r="J69" s="195"/>
      <c r="K69" s="196"/>
      <c r="L69" s="195"/>
      <c r="M69" s="195"/>
      <c r="N69" s="195"/>
      <c r="O69" s="195"/>
      <c r="P69" s="194"/>
    </row>
    <row r="70" spans="1:17" x14ac:dyDescent="0.2">
      <c r="A70" s="238"/>
      <c r="B70" s="237"/>
      <c r="C70" s="238"/>
      <c r="D70" s="238"/>
      <c r="E70" s="238"/>
      <c r="F70" s="194"/>
      <c r="G70" s="194"/>
      <c r="H70" s="195"/>
      <c r="I70" s="195"/>
      <c r="J70" s="195"/>
      <c r="K70" s="196"/>
      <c r="L70" s="195"/>
      <c r="M70" s="195"/>
      <c r="N70" s="195"/>
      <c r="O70" s="195"/>
      <c r="P70" s="194"/>
    </row>
    <row r="71" spans="1:17" x14ac:dyDescent="0.2">
      <c r="A71" s="190"/>
      <c r="B71" s="301"/>
      <c r="C71" s="190"/>
      <c r="D71" s="190"/>
      <c r="E71" s="190"/>
      <c r="F71" s="194"/>
      <c r="G71" s="194"/>
      <c r="H71" s="195"/>
      <c r="I71" s="195"/>
      <c r="J71" s="195"/>
      <c r="K71" s="196"/>
      <c r="L71" s="195"/>
      <c r="M71" s="195"/>
      <c r="N71" s="195"/>
      <c r="O71" s="195"/>
      <c r="P71" s="194"/>
    </row>
    <row r="72" spans="1:17" x14ac:dyDescent="0.2">
      <c r="A72" s="190"/>
      <c r="B72" s="301"/>
      <c r="C72" s="190"/>
      <c r="D72" s="190"/>
      <c r="E72" s="190"/>
      <c r="F72" s="194"/>
      <c r="G72" s="194"/>
      <c r="H72" s="195"/>
      <c r="I72" s="195"/>
      <c r="J72" s="195"/>
      <c r="K72" s="196"/>
      <c r="L72" s="195"/>
      <c r="M72" s="195"/>
      <c r="N72" s="195"/>
      <c r="O72" s="195"/>
      <c r="P72" s="194"/>
    </row>
    <row r="73" spans="1:17" x14ac:dyDescent="0.2">
      <c r="A73" s="190"/>
      <c r="B73" s="301"/>
      <c r="C73" s="190"/>
      <c r="D73" s="190"/>
      <c r="E73" s="190"/>
      <c r="F73" s="194"/>
      <c r="G73" s="194"/>
      <c r="H73" s="195"/>
      <c r="I73" s="195"/>
      <c r="J73" s="195"/>
      <c r="K73" s="196"/>
      <c r="L73" s="195"/>
      <c r="M73" s="195"/>
      <c r="N73" s="195"/>
      <c r="O73" s="195"/>
      <c r="P73" s="194"/>
    </row>
    <row r="74" spans="1:17" x14ac:dyDescent="0.2">
      <c r="A74" s="238"/>
      <c r="B74" s="237"/>
      <c r="C74" s="238"/>
      <c r="D74" s="238"/>
      <c r="E74" s="238"/>
      <c r="F74" s="194"/>
      <c r="G74" s="194"/>
      <c r="H74" s="195"/>
      <c r="I74" s="195"/>
      <c r="J74" s="195"/>
      <c r="K74" s="196"/>
      <c r="L74" s="195"/>
      <c r="M74" s="195"/>
      <c r="N74" s="195"/>
      <c r="O74" s="195"/>
      <c r="P74" s="304"/>
    </row>
    <row r="75" spans="1:17" x14ac:dyDescent="0.2">
      <c r="A75" s="238"/>
      <c r="B75" s="237"/>
      <c r="C75" s="238"/>
      <c r="D75" s="238"/>
      <c r="E75" s="238"/>
      <c r="F75" s="194"/>
      <c r="G75" s="194"/>
      <c r="H75" s="195"/>
      <c r="I75" s="195"/>
      <c r="J75" s="195"/>
      <c r="K75" s="196"/>
      <c r="L75" s="195"/>
      <c r="M75" s="195"/>
      <c r="N75" s="195"/>
      <c r="O75" s="195"/>
      <c r="P75" s="194"/>
    </row>
    <row r="76" spans="1:17" x14ac:dyDescent="0.2">
      <c r="A76" s="190"/>
      <c r="B76" s="301"/>
      <c r="C76" s="190"/>
      <c r="D76" s="190"/>
      <c r="E76" s="190"/>
      <c r="F76" s="194"/>
      <c r="G76" s="194"/>
      <c r="H76" s="195"/>
      <c r="I76" s="195"/>
      <c r="J76" s="195"/>
      <c r="K76" s="196"/>
      <c r="L76" s="195"/>
      <c r="M76" s="195"/>
      <c r="N76" s="195"/>
      <c r="O76" s="195"/>
      <c r="P76" s="194"/>
    </row>
    <row r="77" spans="1:17" x14ac:dyDescent="0.2">
      <c r="A77" s="193"/>
      <c r="B77" s="302"/>
      <c r="C77" s="193"/>
      <c r="D77" s="193"/>
      <c r="E77" s="193"/>
      <c r="F77" s="185"/>
      <c r="G77" s="185"/>
      <c r="H77" s="186"/>
      <c r="I77" s="186"/>
      <c r="J77" s="186"/>
      <c r="K77" s="187"/>
      <c r="L77" s="186"/>
      <c r="M77" s="186"/>
      <c r="N77" s="186"/>
      <c r="O77" s="186"/>
      <c r="P77" s="185"/>
    </row>
    <row r="78" spans="1:17" s="154" customFormat="1" x14ac:dyDescent="0.2">
      <c r="A78" s="250" t="s">
        <v>79</v>
      </c>
      <c r="B78" s="250"/>
      <c r="C78" s="250"/>
      <c r="D78" s="250"/>
      <c r="E78" s="250"/>
      <c r="F78" s="250"/>
      <c r="G78" s="150">
        <f>SUM(G8:G77)</f>
        <v>187</v>
      </c>
      <c r="H78" s="151"/>
      <c r="I78" s="152">
        <f>SUM(I8:I77)</f>
        <v>77515000</v>
      </c>
      <c r="J78" s="173"/>
      <c r="K78" s="152"/>
      <c r="L78" s="153">
        <f>SUM(L8:L77)</f>
        <v>41812450</v>
      </c>
      <c r="M78" s="151"/>
      <c r="N78" s="151"/>
      <c r="O78" s="151"/>
      <c r="P78" s="151"/>
      <c r="Q78" s="248"/>
    </row>
    <row r="79" spans="1:17" s="154" customFormat="1" x14ac:dyDescent="0.2">
      <c r="A79" s="249" t="s">
        <v>116</v>
      </c>
      <c r="B79" s="249"/>
      <c r="C79" s="249"/>
      <c r="D79" s="249"/>
      <c r="E79" s="249"/>
      <c r="F79" s="249"/>
      <c r="G79" s="150">
        <f>G78</f>
        <v>187</v>
      </c>
      <c r="H79" s="155"/>
      <c r="I79" s="152"/>
      <c r="J79" s="155"/>
      <c r="K79" s="152"/>
      <c r="L79" s="153">
        <f>L78</f>
        <v>41812450</v>
      </c>
      <c r="M79" s="155"/>
      <c r="N79" s="155"/>
      <c r="O79" s="155"/>
      <c r="P79" s="155"/>
      <c r="Q79" s="248"/>
    </row>
    <row r="80" spans="1:17" s="154" customFormat="1" x14ac:dyDescent="0.2">
      <c r="A80" s="249" t="s">
        <v>80</v>
      </c>
      <c r="B80" s="249"/>
      <c r="C80" s="249"/>
      <c r="D80" s="249"/>
      <c r="E80" s="249"/>
      <c r="F80" s="249"/>
      <c r="G80" s="156" t="s">
        <v>45</v>
      </c>
      <c r="H80" s="156"/>
      <c r="I80" s="156"/>
      <c r="J80" s="156"/>
      <c r="K80" s="156"/>
      <c r="L80" s="153">
        <f>SUM(M8:M77)</f>
        <v>0</v>
      </c>
      <c r="M80" s="155"/>
      <c r="N80" s="155"/>
      <c r="O80" s="155"/>
      <c r="P80" s="157"/>
    </row>
    <row r="81" spans="1:16" s="154" customFormat="1" x14ac:dyDescent="0.2">
      <c r="A81" s="249" t="s">
        <v>81</v>
      </c>
      <c r="B81" s="249"/>
      <c r="C81" s="249"/>
      <c r="D81" s="249"/>
      <c r="E81" s="249"/>
      <c r="F81" s="249"/>
      <c r="G81" s="155"/>
      <c r="H81" s="155"/>
      <c r="I81" s="151"/>
      <c r="J81" s="155"/>
      <c r="K81" s="152"/>
      <c r="L81" s="153">
        <f>SUM(N8:N77)</f>
        <v>0</v>
      </c>
      <c r="M81" s="155"/>
      <c r="N81" s="155"/>
      <c r="O81" s="155"/>
      <c r="P81" s="157"/>
    </row>
    <row r="82" spans="1:16" s="154" customFormat="1" x14ac:dyDescent="0.2">
      <c r="A82" s="249" t="s">
        <v>82</v>
      </c>
      <c r="B82" s="249"/>
      <c r="C82" s="249"/>
      <c r="D82" s="249"/>
      <c r="E82" s="249"/>
      <c r="F82" s="249"/>
      <c r="G82" s="155"/>
      <c r="H82" s="155"/>
      <c r="I82" s="151"/>
      <c r="J82" s="155"/>
      <c r="K82" s="152"/>
      <c r="L82" s="153">
        <f>SUM(O8:O77)</f>
        <v>0</v>
      </c>
      <c r="M82" s="155"/>
      <c r="N82" s="155"/>
      <c r="O82" s="155"/>
      <c r="P82" s="157"/>
    </row>
    <row r="85" spans="1:16" s="197" customFormat="1" x14ac:dyDescent="0.2">
      <c r="C85" s="198"/>
      <c r="E85" s="199" t="s">
        <v>87</v>
      </c>
      <c r="F85" s="198"/>
      <c r="G85" s="198"/>
      <c r="H85" s="198"/>
      <c r="I85" s="198"/>
      <c r="L85" s="199" t="s">
        <v>13</v>
      </c>
    </row>
    <row r="86" spans="1:16" s="197" customFormat="1" x14ac:dyDescent="0.2">
      <c r="C86" s="200"/>
      <c r="E86" s="201" t="s">
        <v>14</v>
      </c>
      <c r="F86" s="200"/>
      <c r="G86" s="200"/>
      <c r="H86" s="200"/>
      <c r="I86" s="200"/>
      <c r="L86" s="201" t="s">
        <v>15</v>
      </c>
    </row>
    <row r="89" spans="1:16" x14ac:dyDescent="0.2">
      <c r="A89" s="179"/>
      <c r="B89" s="179"/>
      <c r="C89" s="199"/>
      <c r="D89" s="179"/>
      <c r="E89" s="199"/>
      <c r="F89" s="178"/>
      <c r="G89" s="178"/>
      <c r="H89" s="179"/>
      <c r="I89" s="179"/>
      <c r="J89" s="179"/>
      <c r="K89" s="179"/>
      <c r="L89" s="179"/>
      <c r="M89" s="179"/>
      <c r="N89" s="179"/>
      <c r="O89" s="17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C13:C14"/>
    <mergeCell ref="B13:B14"/>
    <mergeCell ref="A13:A14"/>
    <mergeCell ref="D17:D18"/>
    <mergeCell ref="E17:E18"/>
    <mergeCell ref="C17:C18"/>
    <mergeCell ref="B17:B18"/>
    <mergeCell ref="A17:A18"/>
    <mergeCell ref="E8:E10"/>
    <mergeCell ref="D8:D10"/>
    <mergeCell ref="C8:C10"/>
    <mergeCell ref="B8:B10"/>
    <mergeCell ref="A8:A10"/>
    <mergeCell ref="P45:P46"/>
    <mergeCell ref="P41:P44"/>
    <mergeCell ref="P49:P51"/>
    <mergeCell ref="D13:D14"/>
    <mergeCell ref="E13:E14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A5:A7"/>
    <mergeCell ref="B5:B7"/>
    <mergeCell ref="C5:C7"/>
    <mergeCell ref="D5:E5"/>
    <mergeCell ref="F5:L5"/>
    <mergeCell ref="A1:E1"/>
    <mergeCell ref="A3:P3"/>
    <mergeCell ref="A4:P4"/>
    <mergeCell ref="A81:F81"/>
    <mergeCell ref="A82:F82"/>
    <mergeCell ref="A78:F78"/>
    <mergeCell ref="Q78:Q79"/>
    <mergeCell ref="A79:F79"/>
    <mergeCell ref="A80:F8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264" t="s">
        <v>16</v>
      </c>
      <c r="B4" s="264"/>
      <c r="C4" s="264"/>
      <c r="D4" s="264"/>
      <c r="E4" s="264"/>
      <c r="F4" s="18"/>
      <c r="G4" s="18"/>
    </row>
    <row r="5" spans="1:7" x14ac:dyDescent="0.25">
      <c r="A5" s="265" t="s">
        <v>112</v>
      </c>
      <c r="B5" s="265"/>
      <c r="C5" s="265"/>
      <c r="D5" s="265"/>
      <c r="E5" s="265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187</v>
      </c>
      <c r="D8" s="70">
        <f>'DOANH THU'!I78</f>
        <v>77515000</v>
      </c>
      <c r="E8" s="69"/>
      <c r="F8" s="61"/>
      <c r="G8" s="61"/>
    </row>
    <row r="9" spans="1:7" s="62" customFormat="1" ht="15.75" x14ac:dyDescent="0.25">
      <c r="A9" s="231">
        <v>2</v>
      </c>
      <c r="B9" s="232" t="s">
        <v>97</v>
      </c>
      <c r="C9" s="233"/>
      <c r="D9" s="234">
        <f>'DOANH THU'!L78</f>
        <v>41812450</v>
      </c>
      <c r="E9" s="23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266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267"/>
      <c r="F11" s="61"/>
      <c r="G11" s="61"/>
    </row>
    <row r="12" spans="1:7" s="62" customFormat="1" ht="15.75" x14ac:dyDescent="0.25">
      <c r="A12" s="131">
        <v>5</v>
      </c>
      <c r="B12" s="132"/>
      <c r="C12" s="132"/>
      <c r="D12" s="160"/>
      <c r="E12" s="268"/>
      <c r="F12" s="61"/>
      <c r="G12" s="61"/>
    </row>
    <row r="13" spans="1:7" s="62" customFormat="1" ht="15.75" x14ac:dyDescent="0.25">
      <c r="A13" s="131">
        <v>6</v>
      </c>
      <c r="B13" s="138" t="s">
        <v>96</v>
      </c>
      <c r="C13" s="140"/>
      <c r="D13" s="139">
        <f>'Hàng khách trả'!I30</f>
        <v>74595000</v>
      </c>
      <c r="E13" s="132"/>
      <c r="F13" s="61"/>
      <c r="G13" s="61"/>
    </row>
    <row r="14" spans="1:7" s="62" customFormat="1" ht="15.75" x14ac:dyDescent="0.25">
      <c r="A14" s="131">
        <v>7</v>
      </c>
      <c r="B14" s="138" t="s">
        <v>97</v>
      </c>
      <c r="C14" s="140"/>
      <c r="D14" s="139">
        <f>'Hàng khách trả'!K30</f>
        <v>0</v>
      </c>
      <c r="E14" s="132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41812450</v>
      </c>
      <c r="E15" s="75" t="s">
        <v>98</v>
      </c>
      <c r="F15" s="61"/>
      <c r="G15" s="16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210"/>
    </row>
    <row r="20" spans="1:7" s="62" customFormat="1" x14ac:dyDescent="0.25">
      <c r="A20" s="208">
        <v>2</v>
      </c>
      <c r="B20" s="158" t="s">
        <v>89</v>
      </c>
      <c r="C20" s="159"/>
      <c r="D20" s="22"/>
      <c r="E20" s="211"/>
    </row>
    <row r="21" spans="1:7" x14ac:dyDescent="0.25">
      <c r="A21" s="208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208">
        <v>5</v>
      </c>
      <c r="B23" s="21" t="s">
        <v>90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208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209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87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00"/>
      <c r="C36" s="100"/>
      <c r="D36" s="14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4" sqref="J14"/>
    </sheetView>
  </sheetViews>
  <sheetFormatPr defaultRowHeight="15" x14ac:dyDescent="0.25"/>
  <cols>
    <col min="1" max="1" width="9.140625" style="81"/>
    <col min="2" max="2" width="12" style="81" bestFit="1" customWidth="1"/>
    <col min="3" max="3" width="6.42578125" style="81" customWidth="1"/>
    <col min="4" max="4" width="12.140625" style="81" customWidth="1"/>
    <col min="5" max="5" width="6.7109375" style="81" customWidth="1"/>
    <col min="6" max="6" width="9.140625" style="81"/>
    <col min="7" max="7" width="6.28515625" style="81" customWidth="1"/>
    <col min="8" max="8" width="11.42578125" style="81" customWidth="1"/>
    <col min="9" max="9" width="14" style="81" bestFit="1" customWidth="1"/>
    <col min="10" max="10" width="6.42578125" style="101" customWidth="1"/>
    <col min="11" max="11" width="15.7109375" style="130" customWidth="1"/>
    <col min="12" max="12" width="4.42578125" style="215" customWidth="1"/>
    <col min="13" max="13" width="4" style="215" customWidth="1"/>
    <col min="14" max="14" width="12.7109375" style="215" bestFit="1" customWidth="1"/>
    <col min="15" max="16384" width="9.140625" style="81"/>
  </cols>
  <sheetData>
    <row r="1" spans="1:14" x14ac:dyDescent="0.25">
      <c r="A1" s="80" t="s">
        <v>0</v>
      </c>
    </row>
    <row r="2" spans="1:14" x14ac:dyDescent="0.25">
      <c r="A2" s="79" t="s">
        <v>118</v>
      </c>
    </row>
    <row r="3" spans="1:14" x14ac:dyDescent="0.25">
      <c r="A3" s="271" t="s">
        <v>53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12"/>
      <c r="M3" s="212"/>
      <c r="N3" s="212"/>
    </row>
    <row r="4" spans="1:14" x14ac:dyDescent="0.25">
      <c r="A4" s="272" t="s">
        <v>112</v>
      </c>
      <c r="B4" s="272"/>
      <c r="C4" s="272"/>
      <c r="D4" s="272"/>
      <c r="E4" s="272"/>
      <c r="F4" s="272"/>
      <c r="G4" s="272"/>
      <c r="H4" s="272"/>
      <c r="I4" s="272"/>
      <c r="J4" s="273"/>
      <c r="K4" s="272"/>
      <c r="L4" s="213"/>
      <c r="M4" s="213"/>
      <c r="N4" s="213"/>
    </row>
    <row r="5" spans="1:14" x14ac:dyDescent="0.25">
      <c r="A5" s="274" t="s">
        <v>17</v>
      </c>
      <c r="B5" s="275" t="s">
        <v>26</v>
      </c>
      <c r="C5" s="274" t="s">
        <v>27</v>
      </c>
      <c r="D5" s="274" t="s">
        <v>39</v>
      </c>
      <c r="E5" s="274"/>
      <c r="F5" s="276" t="s">
        <v>28</v>
      </c>
      <c r="G5" s="276"/>
      <c r="H5" s="276"/>
      <c r="I5" s="276"/>
      <c r="J5" s="277"/>
      <c r="K5" s="278" t="s">
        <v>29</v>
      </c>
      <c r="L5" s="270" t="s">
        <v>95</v>
      </c>
      <c r="M5" s="270"/>
      <c r="N5" s="270"/>
    </row>
    <row r="6" spans="1:14" ht="42.75" x14ac:dyDescent="0.25">
      <c r="A6" s="274"/>
      <c r="B6" s="275"/>
      <c r="C6" s="274"/>
      <c r="D6" s="225" t="s">
        <v>40</v>
      </c>
      <c r="E6" s="241" t="s">
        <v>41</v>
      </c>
      <c r="F6" s="241" t="s">
        <v>30</v>
      </c>
      <c r="G6" s="241" t="s">
        <v>31</v>
      </c>
      <c r="H6" s="226" t="s">
        <v>32</v>
      </c>
      <c r="I6" s="242" t="s">
        <v>33</v>
      </c>
      <c r="J6" s="227" t="s">
        <v>34</v>
      </c>
      <c r="K6" s="278"/>
      <c r="L6" s="216" t="s">
        <v>52</v>
      </c>
      <c r="M6" s="216" t="s">
        <v>83</v>
      </c>
      <c r="N6" s="216" t="s">
        <v>85</v>
      </c>
    </row>
    <row r="7" spans="1:14" ht="15" customHeight="1" x14ac:dyDescent="0.25">
      <c r="A7" s="82">
        <v>806</v>
      </c>
      <c r="B7" s="296">
        <v>44107</v>
      </c>
      <c r="C7" s="82"/>
      <c r="D7" s="82" t="s">
        <v>124</v>
      </c>
      <c r="E7" s="82"/>
      <c r="F7" s="82" t="s">
        <v>125</v>
      </c>
      <c r="G7" s="82">
        <v>11</v>
      </c>
      <c r="H7" s="83">
        <v>455000</v>
      </c>
      <c r="I7" s="83">
        <f>H7*G7</f>
        <v>5005000</v>
      </c>
      <c r="J7" s="102">
        <v>0.41</v>
      </c>
      <c r="K7" s="83"/>
      <c r="L7" s="30"/>
      <c r="M7" s="30"/>
      <c r="N7" s="217"/>
    </row>
    <row r="8" spans="1:14" ht="15" customHeight="1" x14ac:dyDescent="0.25">
      <c r="A8" s="228">
        <v>811</v>
      </c>
      <c r="B8" s="299">
        <v>44107</v>
      </c>
      <c r="C8" s="228" t="s">
        <v>132</v>
      </c>
      <c r="D8" s="228" t="s">
        <v>133</v>
      </c>
      <c r="E8" s="228"/>
      <c r="F8" s="228" t="s">
        <v>128</v>
      </c>
      <c r="G8" s="228">
        <v>1</v>
      </c>
      <c r="H8" s="229">
        <v>225000</v>
      </c>
      <c r="I8" s="83">
        <f t="shared" ref="I8:I18" si="0">H8*G8</f>
        <v>225000</v>
      </c>
      <c r="J8" s="230">
        <v>1</v>
      </c>
      <c r="K8" s="229"/>
      <c r="L8" s="158"/>
      <c r="M8" s="158"/>
      <c r="N8" s="222"/>
    </row>
    <row r="9" spans="1:14" ht="15" customHeight="1" x14ac:dyDescent="0.25">
      <c r="A9" s="228"/>
      <c r="B9" s="299"/>
      <c r="C9" s="228"/>
      <c r="D9" s="228"/>
      <c r="E9" s="228"/>
      <c r="F9" s="228" t="s">
        <v>129</v>
      </c>
      <c r="G9" s="228">
        <v>2</v>
      </c>
      <c r="H9" s="229">
        <v>455000</v>
      </c>
      <c r="I9" s="83">
        <f t="shared" si="0"/>
        <v>910000</v>
      </c>
      <c r="J9" s="230">
        <v>1</v>
      </c>
      <c r="K9" s="229"/>
      <c r="L9" s="158"/>
      <c r="M9" s="158"/>
      <c r="N9" s="222"/>
    </row>
    <row r="10" spans="1:14" ht="15" customHeight="1" x14ac:dyDescent="0.25">
      <c r="A10" s="228">
        <v>817</v>
      </c>
      <c r="B10" s="299">
        <v>44107</v>
      </c>
      <c r="C10" s="228"/>
      <c r="D10" s="228" t="s">
        <v>131</v>
      </c>
      <c r="E10" s="228"/>
      <c r="F10" s="228" t="s">
        <v>128</v>
      </c>
      <c r="G10" s="228">
        <v>21</v>
      </c>
      <c r="H10" s="229">
        <v>225000</v>
      </c>
      <c r="I10" s="83">
        <f t="shared" si="0"/>
        <v>4725000</v>
      </c>
      <c r="J10" s="230">
        <v>0.5</v>
      </c>
      <c r="K10" s="229"/>
      <c r="L10" s="158"/>
      <c r="M10" s="158"/>
      <c r="N10" s="222"/>
    </row>
    <row r="11" spans="1:14" ht="15" customHeight="1" x14ac:dyDescent="0.25">
      <c r="A11" s="228"/>
      <c r="B11" s="299"/>
      <c r="C11" s="228"/>
      <c r="D11" s="228"/>
      <c r="E11" s="228"/>
      <c r="F11" s="228" t="s">
        <v>129</v>
      </c>
      <c r="G11" s="228">
        <v>8</v>
      </c>
      <c r="H11" s="229">
        <v>455000</v>
      </c>
      <c r="I11" s="83">
        <f t="shared" si="0"/>
        <v>3640000</v>
      </c>
      <c r="J11" s="230">
        <v>0.5</v>
      </c>
      <c r="K11" s="229"/>
      <c r="L11" s="158"/>
      <c r="M11" s="158"/>
      <c r="N11" s="222"/>
    </row>
    <row r="12" spans="1:14" ht="15" customHeight="1" x14ac:dyDescent="0.25">
      <c r="A12" s="228"/>
      <c r="B12" s="299"/>
      <c r="C12" s="228"/>
      <c r="D12" s="228"/>
      <c r="E12" s="228"/>
      <c r="F12" s="228" t="s">
        <v>130</v>
      </c>
      <c r="G12" s="228">
        <v>12</v>
      </c>
      <c r="H12" s="229">
        <v>485000</v>
      </c>
      <c r="I12" s="83">
        <f t="shared" si="0"/>
        <v>5820000</v>
      </c>
      <c r="J12" s="230">
        <v>0.5</v>
      </c>
      <c r="K12" s="229"/>
      <c r="L12" s="158"/>
      <c r="M12" s="158"/>
      <c r="N12" s="222"/>
    </row>
    <row r="13" spans="1:14" ht="15" customHeight="1" x14ac:dyDescent="0.25">
      <c r="A13" s="228">
        <v>818</v>
      </c>
      <c r="B13" s="299">
        <v>44107</v>
      </c>
      <c r="C13" s="228"/>
      <c r="D13" s="228" t="s">
        <v>141</v>
      </c>
      <c r="E13" s="228"/>
      <c r="F13" s="228" t="s">
        <v>128</v>
      </c>
      <c r="G13" s="228">
        <v>2</v>
      </c>
      <c r="H13" s="229">
        <v>225000</v>
      </c>
      <c r="I13" s="83">
        <f t="shared" si="0"/>
        <v>450000</v>
      </c>
      <c r="J13" s="230">
        <v>0.35</v>
      </c>
      <c r="K13" s="229"/>
      <c r="L13" s="158"/>
      <c r="M13" s="158"/>
      <c r="N13" s="222"/>
    </row>
    <row r="14" spans="1:14" x14ac:dyDescent="0.25">
      <c r="A14" s="84">
        <v>810</v>
      </c>
      <c r="B14" s="297">
        <v>44109</v>
      </c>
      <c r="C14" s="84"/>
      <c r="D14" s="84" t="s">
        <v>131</v>
      </c>
      <c r="E14" s="84"/>
      <c r="F14" s="84" t="s">
        <v>130</v>
      </c>
      <c r="G14" s="84">
        <v>36</v>
      </c>
      <c r="H14" s="85">
        <v>485000</v>
      </c>
      <c r="I14" s="83">
        <f t="shared" si="0"/>
        <v>17460000</v>
      </c>
      <c r="J14" s="204">
        <v>0.5</v>
      </c>
      <c r="K14" s="85"/>
      <c r="L14" s="218"/>
      <c r="M14" s="218"/>
      <c r="N14" s="219"/>
    </row>
    <row r="15" spans="1:14" x14ac:dyDescent="0.25">
      <c r="A15" s="84">
        <v>815</v>
      </c>
      <c r="B15" s="297">
        <v>44112</v>
      </c>
      <c r="C15" s="84"/>
      <c r="D15" s="84" t="s">
        <v>140</v>
      </c>
      <c r="E15" s="84"/>
      <c r="F15" s="84" t="s">
        <v>128</v>
      </c>
      <c r="G15" s="84">
        <v>4</v>
      </c>
      <c r="H15" s="85">
        <v>225000</v>
      </c>
      <c r="I15" s="83">
        <f t="shared" si="0"/>
        <v>900000</v>
      </c>
      <c r="J15" s="204">
        <v>0.38</v>
      </c>
      <c r="K15" s="85"/>
      <c r="L15" s="218"/>
      <c r="M15" s="218"/>
      <c r="N15" s="219"/>
    </row>
    <row r="16" spans="1:14" x14ac:dyDescent="0.25">
      <c r="A16" s="84"/>
      <c r="B16" s="297"/>
      <c r="C16" s="84"/>
      <c r="D16" s="84"/>
      <c r="E16" s="84"/>
      <c r="F16" s="84" t="s">
        <v>129</v>
      </c>
      <c r="G16" s="84">
        <v>12</v>
      </c>
      <c r="H16" s="85">
        <v>455000</v>
      </c>
      <c r="I16" s="83">
        <f t="shared" si="0"/>
        <v>5460000</v>
      </c>
      <c r="J16" s="204">
        <v>0.38</v>
      </c>
      <c r="K16" s="85"/>
      <c r="L16" s="218"/>
      <c r="M16" s="218"/>
      <c r="N16" s="219"/>
    </row>
    <row r="17" spans="1:14" x14ac:dyDescent="0.25">
      <c r="A17" s="84">
        <v>820</v>
      </c>
      <c r="B17" s="297">
        <v>44113</v>
      </c>
      <c r="C17" s="84"/>
      <c r="D17" s="84" t="s">
        <v>144</v>
      </c>
      <c r="E17" s="84"/>
      <c r="F17" s="84" t="s">
        <v>128</v>
      </c>
      <c r="G17" s="84">
        <v>12</v>
      </c>
      <c r="H17" s="85">
        <v>225000</v>
      </c>
      <c r="I17" s="83">
        <f t="shared" si="0"/>
        <v>2700000</v>
      </c>
      <c r="J17" s="204">
        <v>0.38</v>
      </c>
      <c r="K17" s="85"/>
      <c r="L17" s="218"/>
      <c r="M17" s="218"/>
      <c r="N17" s="219"/>
    </row>
    <row r="18" spans="1:14" x14ac:dyDescent="0.25">
      <c r="A18" s="84"/>
      <c r="B18" s="297"/>
      <c r="C18" s="84"/>
      <c r="D18" s="84"/>
      <c r="E18" s="84"/>
      <c r="F18" s="84" t="s">
        <v>129</v>
      </c>
      <c r="G18" s="84">
        <v>60</v>
      </c>
      <c r="H18" s="85">
        <v>455000</v>
      </c>
      <c r="I18" s="83">
        <f t="shared" si="0"/>
        <v>27300000</v>
      </c>
      <c r="J18" s="204">
        <v>0.38</v>
      </c>
      <c r="K18" s="85"/>
      <c r="L18" s="218"/>
      <c r="M18" s="218"/>
      <c r="N18" s="219"/>
    </row>
    <row r="19" spans="1:14" x14ac:dyDescent="0.25">
      <c r="A19" s="84"/>
      <c r="B19" s="297"/>
      <c r="C19" s="84"/>
      <c r="D19" s="84"/>
      <c r="E19" s="84"/>
      <c r="F19" s="84"/>
      <c r="G19" s="84"/>
      <c r="H19" s="85"/>
      <c r="I19" s="85"/>
      <c r="J19" s="204"/>
      <c r="K19" s="85"/>
      <c r="L19" s="218"/>
      <c r="M19" s="218"/>
      <c r="N19" s="219"/>
    </row>
    <row r="20" spans="1:14" x14ac:dyDescent="0.25">
      <c r="A20" s="84"/>
      <c r="B20" s="297"/>
      <c r="C20" s="84"/>
      <c r="D20" s="84"/>
      <c r="E20" s="84"/>
      <c r="F20" s="84"/>
      <c r="G20" s="84"/>
      <c r="H20" s="85"/>
      <c r="I20" s="85"/>
      <c r="J20" s="204"/>
      <c r="K20" s="85"/>
      <c r="L20" s="218"/>
      <c r="M20" s="218"/>
      <c r="N20" s="219"/>
    </row>
    <row r="21" spans="1:14" x14ac:dyDescent="0.25">
      <c r="A21" s="84"/>
      <c r="B21" s="297"/>
      <c r="C21" s="84"/>
      <c r="D21" s="84"/>
      <c r="E21" s="84"/>
      <c r="F21" s="84"/>
      <c r="G21" s="84"/>
      <c r="H21" s="85"/>
      <c r="I21" s="85"/>
      <c r="J21" s="204"/>
      <c r="K21" s="205"/>
      <c r="L21" s="218"/>
      <c r="M21" s="218"/>
      <c r="N21" s="219"/>
    </row>
    <row r="22" spans="1:14" ht="15" customHeight="1" x14ac:dyDescent="0.25">
      <c r="A22" s="84"/>
      <c r="B22" s="297"/>
      <c r="C22" s="84"/>
      <c r="D22" s="84"/>
      <c r="E22" s="84"/>
      <c r="F22" s="84"/>
      <c r="G22" s="84"/>
      <c r="H22" s="85"/>
      <c r="I22" s="85"/>
      <c r="J22" s="204"/>
      <c r="K22" s="205"/>
      <c r="L22" s="218"/>
      <c r="M22" s="218"/>
      <c r="N22" s="219"/>
    </row>
    <row r="23" spans="1:14" x14ac:dyDescent="0.25">
      <c r="A23" s="84"/>
      <c r="B23" s="297"/>
      <c r="C23" s="84"/>
      <c r="D23" s="84"/>
      <c r="E23" s="84"/>
      <c r="F23" s="84"/>
      <c r="G23" s="84"/>
      <c r="H23" s="85"/>
      <c r="I23" s="85"/>
      <c r="J23" s="204"/>
      <c r="K23" s="205"/>
      <c r="L23" s="218"/>
      <c r="M23" s="218"/>
      <c r="N23" s="219"/>
    </row>
    <row r="24" spans="1:14" x14ac:dyDescent="0.25">
      <c r="A24" s="84"/>
      <c r="B24" s="297"/>
      <c r="C24" s="84"/>
      <c r="D24" s="84"/>
      <c r="E24" s="84"/>
      <c r="F24" s="84"/>
      <c r="G24" s="84"/>
      <c r="H24" s="85"/>
      <c r="I24" s="85"/>
      <c r="J24" s="204"/>
      <c r="K24" s="205"/>
      <c r="L24" s="218"/>
      <c r="M24" s="218"/>
      <c r="N24" s="219"/>
    </row>
    <row r="25" spans="1:14" x14ac:dyDescent="0.25">
      <c r="A25" s="84"/>
      <c r="B25" s="297"/>
      <c r="C25" s="84"/>
      <c r="D25" s="84"/>
      <c r="E25" s="84"/>
      <c r="F25" s="84"/>
      <c r="G25" s="84"/>
      <c r="H25" s="85"/>
      <c r="I25" s="85"/>
      <c r="J25" s="204"/>
      <c r="K25" s="205"/>
      <c r="L25" s="218"/>
      <c r="M25" s="218"/>
      <c r="N25" s="219"/>
    </row>
    <row r="26" spans="1:14" x14ac:dyDescent="0.25">
      <c r="A26" s="84"/>
      <c r="B26" s="297"/>
      <c r="C26" s="84"/>
      <c r="D26" s="84"/>
      <c r="E26" s="84"/>
      <c r="F26" s="84"/>
      <c r="G26" s="84"/>
      <c r="H26" s="85"/>
      <c r="I26" s="85"/>
      <c r="J26" s="204"/>
      <c r="K26" s="205"/>
      <c r="L26" s="218"/>
      <c r="M26" s="218"/>
      <c r="N26" s="219"/>
    </row>
    <row r="27" spans="1:14" x14ac:dyDescent="0.25">
      <c r="A27" s="84"/>
      <c r="B27" s="297"/>
      <c r="C27" s="84"/>
      <c r="D27" s="84"/>
      <c r="E27" s="84"/>
      <c r="F27" s="84"/>
      <c r="G27" s="84"/>
      <c r="H27" s="85"/>
      <c r="I27" s="85"/>
      <c r="J27" s="204"/>
      <c r="K27" s="205"/>
      <c r="L27" s="218"/>
      <c r="M27" s="218"/>
      <c r="N27" s="219"/>
    </row>
    <row r="28" spans="1:14" x14ac:dyDescent="0.25">
      <c r="A28" s="84"/>
      <c r="B28" s="297"/>
      <c r="C28" s="84"/>
      <c r="D28" s="84"/>
      <c r="E28" s="84"/>
      <c r="F28" s="84"/>
      <c r="G28" s="84"/>
      <c r="H28" s="85"/>
      <c r="I28" s="85"/>
      <c r="J28" s="204"/>
      <c r="K28" s="205"/>
      <c r="L28" s="218"/>
      <c r="M28" s="218"/>
      <c r="N28" s="219"/>
    </row>
    <row r="29" spans="1:14" x14ac:dyDescent="0.25">
      <c r="A29" s="240"/>
      <c r="B29" s="298"/>
      <c r="C29" s="86"/>
      <c r="D29" s="300"/>
      <c r="E29" s="86"/>
      <c r="F29" s="86"/>
      <c r="G29" s="86"/>
      <c r="H29" s="87"/>
      <c r="I29" s="87"/>
      <c r="J29" s="103"/>
      <c r="K29" s="206"/>
      <c r="L29" s="220"/>
      <c r="M29" s="220"/>
      <c r="N29" s="221"/>
    </row>
    <row r="30" spans="1:14" s="137" customFormat="1" ht="30" customHeight="1" x14ac:dyDescent="0.25">
      <c r="A30" s="269" t="s">
        <v>55</v>
      </c>
      <c r="B30" s="269"/>
      <c r="C30" s="269"/>
      <c r="D30" s="269"/>
      <c r="E30" s="269"/>
      <c r="F30" s="133"/>
      <c r="G30" s="133">
        <f>SUM(G7:G29)</f>
        <v>181</v>
      </c>
      <c r="H30" s="134">
        <f>SUM(H7:H29)</f>
        <v>4370000</v>
      </c>
      <c r="I30" s="134">
        <f>SUM(I7:I29)</f>
        <v>74595000</v>
      </c>
      <c r="J30" s="135"/>
      <c r="K30" s="136">
        <f>SUM(K7:K29)</f>
        <v>0</v>
      </c>
      <c r="L30" s="223"/>
      <c r="M30" s="223"/>
      <c r="N30" s="224">
        <f>SUM(N7:N29)</f>
        <v>0</v>
      </c>
    </row>
    <row r="31" spans="1:14" x14ac:dyDescent="0.25">
      <c r="G31" s="88"/>
      <c r="H31" s="88"/>
    </row>
    <row r="32" spans="1:14" x14ac:dyDescent="0.25">
      <c r="G32" s="88"/>
      <c r="H32" s="88"/>
    </row>
    <row r="33" spans="3:14" s="62" customFormat="1" x14ac:dyDescent="0.25">
      <c r="C33" s="64"/>
      <c r="E33" s="100" t="s">
        <v>87</v>
      </c>
      <c r="F33" s="64"/>
      <c r="G33" s="64"/>
      <c r="H33" s="64"/>
      <c r="K33" s="100"/>
      <c r="L33" s="214" t="s">
        <v>13</v>
      </c>
    </row>
    <row r="34" spans="3:14" s="62" customFormat="1" x14ac:dyDescent="0.25">
      <c r="C34" s="5"/>
      <c r="E34" s="4" t="s">
        <v>14</v>
      </c>
      <c r="F34" s="5"/>
      <c r="G34" s="5"/>
      <c r="H34" s="5"/>
      <c r="K34" s="4"/>
      <c r="L34" s="4" t="s">
        <v>15</v>
      </c>
    </row>
    <row r="35" spans="3:14" x14ac:dyDescent="0.25">
      <c r="G35" s="88"/>
      <c r="H35" s="88"/>
    </row>
    <row r="36" spans="3:14" x14ac:dyDescent="0.25">
      <c r="G36" s="88"/>
      <c r="H36" s="88"/>
    </row>
    <row r="37" spans="3:14" s="108" customFormat="1" x14ac:dyDescent="0.25">
      <c r="C37" s="100"/>
      <c r="E37" s="100"/>
      <c r="F37" s="113"/>
      <c r="K37" s="141"/>
      <c r="L37" s="215"/>
      <c r="M37" s="215"/>
      <c r="N37" s="215"/>
    </row>
    <row r="38" spans="3:14" x14ac:dyDescent="0.25">
      <c r="G38" s="88"/>
      <c r="H38" s="88"/>
    </row>
    <row r="39" spans="3:14" x14ac:dyDescent="0.25">
      <c r="G39" s="88"/>
      <c r="H39" s="88"/>
    </row>
    <row r="40" spans="3:14" x14ac:dyDescent="0.25">
      <c r="G40" s="88"/>
      <c r="H40" s="88"/>
    </row>
  </sheetData>
  <mergeCells count="10"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A30:E30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12" sqref="H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286" t="s">
        <v>0</v>
      </c>
      <c r="B1" s="286"/>
      <c r="C1" s="286"/>
      <c r="D1" s="286"/>
      <c r="E1" s="89"/>
      <c r="F1" s="287" t="s">
        <v>1</v>
      </c>
      <c r="G1" s="287"/>
      <c r="H1" s="287"/>
      <c r="I1" s="287"/>
      <c r="J1" s="287"/>
      <c r="K1" s="287"/>
    </row>
    <row r="2" spans="1:12" s="39" customFormat="1" ht="15" x14ac:dyDescent="0.2">
      <c r="A2" s="288" t="s">
        <v>123</v>
      </c>
      <c r="B2" s="288"/>
      <c r="C2" s="288"/>
      <c r="D2" s="288"/>
      <c r="E2" s="89"/>
      <c r="F2" s="289" t="s">
        <v>2</v>
      </c>
      <c r="G2" s="289"/>
      <c r="H2" s="289"/>
      <c r="I2" s="289"/>
      <c r="J2" s="289"/>
      <c r="K2" s="289"/>
    </row>
    <row r="3" spans="1:12" s="39" customFormat="1" ht="14.25" x14ac:dyDescent="0.2">
      <c r="A3" s="40"/>
      <c r="B3" s="40"/>
      <c r="C3" s="40"/>
      <c r="E3" s="90"/>
      <c r="F3" s="90"/>
      <c r="G3" s="41"/>
      <c r="H3" s="90"/>
      <c r="I3" s="90"/>
    </row>
    <row r="4" spans="1:12" s="42" customFormat="1" ht="26.25" x14ac:dyDescent="0.25">
      <c r="A4" s="290" t="s">
        <v>57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</row>
    <row r="5" spans="1:12" s="43" customFormat="1" x14ac:dyDescent="0.25">
      <c r="A5" s="291" t="s">
        <v>120</v>
      </c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</row>
    <row r="6" spans="1:12" x14ac:dyDescent="0.25">
      <c r="J6" s="292" t="s">
        <v>58</v>
      </c>
      <c r="K6" s="292"/>
      <c r="L6" s="292"/>
    </row>
    <row r="7" spans="1:12" ht="38.25" x14ac:dyDescent="0.25">
      <c r="A7" s="165" t="s">
        <v>17</v>
      </c>
      <c r="B7" s="166" t="s">
        <v>59</v>
      </c>
      <c r="C7" s="166" t="s">
        <v>60</v>
      </c>
      <c r="D7" s="166" t="s">
        <v>61</v>
      </c>
      <c r="E7" s="167" t="s">
        <v>62</v>
      </c>
      <c r="F7" s="165" t="s">
        <v>63</v>
      </c>
      <c r="G7" s="165" t="s">
        <v>64</v>
      </c>
      <c r="H7" s="165" t="s">
        <v>121</v>
      </c>
      <c r="I7" s="165" t="s">
        <v>122</v>
      </c>
      <c r="J7" s="165" t="s">
        <v>65</v>
      </c>
      <c r="K7" s="168" t="s">
        <v>66</v>
      </c>
      <c r="L7" s="165" t="s">
        <v>19</v>
      </c>
    </row>
    <row r="8" spans="1:12" ht="12.75" customHeight="1" x14ac:dyDescent="0.25">
      <c r="A8" s="165"/>
      <c r="B8" s="166"/>
      <c r="C8" s="166"/>
      <c r="D8" s="166"/>
      <c r="E8" s="167">
        <v>26</v>
      </c>
      <c r="F8" s="167" t="s">
        <v>67</v>
      </c>
      <c r="G8" s="167" t="s">
        <v>68</v>
      </c>
      <c r="H8" s="167" t="s">
        <v>69</v>
      </c>
      <c r="I8" s="167" t="s">
        <v>70</v>
      </c>
      <c r="J8" s="168" t="s">
        <v>71</v>
      </c>
      <c r="K8" s="166"/>
      <c r="L8" s="165"/>
    </row>
    <row r="9" spans="1:12" ht="12.75" customHeight="1" x14ac:dyDescent="0.25">
      <c r="A9" s="283" t="s">
        <v>72</v>
      </c>
      <c r="B9" s="284"/>
      <c r="C9" s="284"/>
      <c r="D9" s="285"/>
      <c r="E9" s="167"/>
      <c r="F9" s="171">
        <f>SUM(F10:F12)</f>
        <v>27000000</v>
      </c>
      <c r="G9" s="171">
        <f>SUM(G10:G12)</f>
        <v>0</v>
      </c>
      <c r="H9" s="171">
        <f>SUM(H10:H12)</f>
        <v>2455000</v>
      </c>
      <c r="I9" s="171">
        <f>SUM(I10:I12)</f>
        <v>0</v>
      </c>
      <c r="J9" s="171">
        <f>SUM(J10:J12)</f>
        <v>24545000</v>
      </c>
      <c r="K9" s="166"/>
      <c r="L9" s="165"/>
    </row>
    <row r="10" spans="1:12" ht="23.25" customHeight="1" x14ac:dyDescent="0.25">
      <c r="A10" s="169">
        <v>1</v>
      </c>
      <c r="B10" s="169" t="s">
        <v>37</v>
      </c>
      <c r="C10" s="170" t="s">
        <v>73</v>
      </c>
      <c r="D10" s="93">
        <v>15000000</v>
      </c>
      <c r="E10" s="99">
        <v>26</v>
      </c>
      <c r="F10" s="93">
        <f>D10/26*E10</f>
        <v>14999999.999999998</v>
      </c>
      <c r="G10" s="92"/>
      <c r="H10" s="92"/>
      <c r="I10" s="92"/>
      <c r="J10" s="92">
        <f>F10-G10-H10+I10</f>
        <v>14999999.999999998</v>
      </c>
      <c r="K10" s="92"/>
      <c r="L10" s="169"/>
    </row>
    <row r="11" spans="1:12" ht="25.5" x14ac:dyDescent="0.25">
      <c r="A11" s="45">
        <v>3</v>
      </c>
      <c r="B11" s="45" t="s">
        <v>74</v>
      </c>
      <c r="C11" s="46" t="s">
        <v>91</v>
      </c>
      <c r="D11" s="47">
        <v>6000000</v>
      </c>
      <c r="E11" s="99"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99">
        <v>26</v>
      </c>
      <c r="F12" s="52">
        <f>D12/26*E12</f>
        <v>6000000</v>
      </c>
      <c r="G12" s="53"/>
      <c r="H12" s="53">
        <f>455000+2000000</f>
        <v>2455000</v>
      </c>
      <c r="I12" s="53"/>
      <c r="J12" s="53">
        <f>F12-G12-H12+I12</f>
        <v>3545000</v>
      </c>
      <c r="K12" s="53"/>
      <c r="L12" s="50"/>
    </row>
    <row r="13" spans="1:12" s="49" customFormat="1" x14ac:dyDescent="0.25">
      <c r="A13" s="280" t="s">
        <v>76</v>
      </c>
      <c r="B13" s="281"/>
      <c r="C13" s="281"/>
      <c r="D13" s="282"/>
      <c r="E13" s="98"/>
      <c r="F13" s="171">
        <f>SUM(F14:F14)</f>
        <v>0</v>
      </c>
      <c r="G13" s="171">
        <f>SUM(G14:G14)</f>
        <v>0</v>
      </c>
      <c r="H13" s="171">
        <f>SUM(H14:H14)</f>
        <v>0</v>
      </c>
      <c r="I13" s="171">
        <f>SUM(I14:I14)</f>
        <v>0</v>
      </c>
      <c r="J13" s="171">
        <f>SUM(J14:J14)</f>
        <v>0</v>
      </c>
      <c r="K13" s="172"/>
      <c r="L13" s="166"/>
    </row>
    <row r="14" spans="1:12" x14ac:dyDescent="0.25">
      <c r="A14" s="54">
        <v>2</v>
      </c>
      <c r="B14" s="54" t="s">
        <v>77</v>
      </c>
      <c r="C14" s="55" t="s">
        <v>119</v>
      </c>
      <c r="D14" s="56">
        <v>5000000</v>
      </c>
      <c r="E14" s="97">
        <v>0</v>
      </c>
      <c r="F14" s="56">
        <f>D14/26*E14</f>
        <v>0</v>
      </c>
      <c r="G14" s="57"/>
      <c r="H14" s="57"/>
      <c r="I14" s="57"/>
      <c r="J14" s="57">
        <f>F14-G14-H14+I14</f>
        <v>0</v>
      </c>
      <c r="K14" s="57"/>
      <c r="L14" s="54"/>
    </row>
    <row r="15" spans="1:12" s="58" customFormat="1" ht="14.25" x14ac:dyDescent="0.25">
      <c r="A15" s="293" t="s">
        <v>35</v>
      </c>
      <c r="B15" s="294"/>
      <c r="C15" s="295"/>
      <c r="D15" s="95"/>
      <c r="E15" s="96"/>
      <c r="F15" s="95">
        <f>F13+F9</f>
        <v>27000000</v>
      </c>
      <c r="G15" s="95">
        <f>G13+G9</f>
        <v>0</v>
      </c>
      <c r="H15" s="95">
        <f>H13+H9</f>
        <v>2455000</v>
      </c>
      <c r="I15" s="95">
        <f>I13+I9</f>
        <v>0</v>
      </c>
      <c r="J15" s="95">
        <f>J13+J9</f>
        <v>24545000</v>
      </c>
      <c r="K15" s="94"/>
      <c r="L15" s="94"/>
    </row>
    <row r="17" spans="2:11" s="58" customFormat="1" ht="14.25" x14ac:dyDescent="0.25">
      <c r="B17" s="271"/>
      <c r="C17" s="271"/>
      <c r="D17" s="271"/>
      <c r="E17" s="91"/>
      <c r="H17" s="271"/>
      <c r="I17" s="271"/>
      <c r="J17" s="271"/>
      <c r="K17" s="271"/>
    </row>
    <row r="18" spans="2:11" s="58" customFormat="1" ht="14.25" x14ac:dyDescent="0.25">
      <c r="B18" s="162" t="s">
        <v>92</v>
      </c>
      <c r="C18" s="162"/>
      <c r="D18" s="162"/>
      <c r="F18" s="162" t="s">
        <v>87</v>
      </c>
      <c r="G18" s="162"/>
      <c r="H18" s="271" t="s">
        <v>93</v>
      </c>
      <c r="I18" s="271"/>
      <c r="J18" s="271"/>
      <c r="K18" s="271"/>
    </row>
    <row r="19" spans="2:11" s="163" customFormat="1" ht="12" x14ac:dyDescent="0.25">
      <c r="B19" s="164" t="s">
        <v>94</v>
      </c>
      <c r="C19" s="164"/>
      <c r="D19" s="164"/>
      <c r="F19" s="164" t="s">
        <v>94</v>
      </c>
      <c r="G19" s="164"/>
      <c r="H19" s="279" t="s">
        <v>94</v>
      </c>
      <c r="I19" s="279"/>
      <c r="J19" s="279"/>
      <c r="K19" s="279"/>
    </row>
    <row r="22" spans="2:11" s="108" customFormat="1" ht="15" x14ac:dyDescent="0.25">
      <c r="B22" s="100"/>
      <c r="C22" s="100"/>
      <c r="F22" s="113"/>
      <c r="G22" s="113"/>
      <c r="H22" s="14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THU CHI</vt:lpstr>
      <vt:lpstr>DOANH THU</vt:lpstr>
      <vt:lpstr>BÁO CÁO</vt:lpstr>
      <vt:lpstr>Hàng khách trả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2020-10-14T05:51:25Z</dcterms:modified>
</cp:coreProperties>
</file>