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OANH THU" sheetId="1" r:id="rId1"/>
    <sheet name="HÀNG TRẢ VỀ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L7" i="2" l="1"/>
  <c r="L8" i="2" s="1"/>
  <c r="J7" i="2"/>
  <c r="J42" i="1"/>
  <c r="J43" i="1" s="1"/>
  <c r="J40" i="1"/>
  <c r="L40" i="1" s="1"/>
  <c r="O40" i="1" s="1"/>
  <c r="J39" i="1"/>
  <c r="J36" i="1"/>
  <c r="J37" i="1" s="1"/>
  <c r="J34" i="1"/>
  <c r="L34" i="1" s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3" i="1"/>
  <c r="J24" i="1" s="1"/>
  <c r="L21" i="1"/>
  <c r="J21" i="1"/>
  <c r="L19" i="1"/>
  <c r="J19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15" i="1" l="1"/>
  <c r="L33" i="1"/>
  <c r="J41" i="1"/>
  <c r="L35" i="1"/>
  <c r="O34" i="1"/>
  <c r="J35" i="1"/>
  <c r="J15" i="1"/>
  <c r="J33" i="1"/>
  <c r="L36" i="1"/>
  <c r="L37" i="1" s="1"/>
  <c r="O6" i="1"/>
  <c r="O25" i="1"/>
  <c r="L39" i="1"/>
  <c r="L42" i="1"/>
  <c r="J48" i="1" l="1"/>
  <c r="O36" i="1"/>
  <c r="O48" i="1" s="1"/>
  <c r="O42" i="1"/>
  <c r="L43" i="1"/>
  <c r="L41" i="1"/>
  <c r="L48" i="1" s="1"/>
  <c r="O39" i="1"/>
</calcChain>
</file>

<file path=xl/sharedStrings.xml><?xml version="1.0" encoding="utf-8"?>
<sst xmlns="http://schemas.openxmlformats.org/spreadsheetml/2006/main" count="184" uniqueCount="69">
  <si>
    <t>CÔNG TY CỔ PHẦN ĐT &amp; PT NANO MILK</t>
  </si>
  <si>
    <t xml:space="preserve"> Số:………./PKD. MST: 0108806878</t>
  </si>
  <si>
    <t>DOANH THU ĐẠI LÝ THỦY VI ĐẾN 29/4/2020</t>
  </si>
  <si>
    <t>STT</t>
  </si>
  <si>
    <t>Ngày</t>
  </si>
  <si>
    <t>Người bán</t>
  </si>
  <si>
    <t>Thông tin khách hàng</t>
  </si>
  <si>
    <t>Thông tin về sản phẩm</t>
  </si>
  <si>
    <t>Thành tiền sau CK(VNĐ)</t>
  </si>
  <si>
    <t>Tiền hàng thực tế thu về</t>
  </si>
  <si>
    <t>Ghi chú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</si>
  <si>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</si>
  <si>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</si>
  <si>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</si>
  <si>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</si>
  <si>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</si>
  <si>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</si>
  <si>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</si>
  <si>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Chiết khấu</t>
  </si>
  <si>
    <t>TM</t>
  </si>
  <si>
    <t>CK</t>
  </si>
  <si>
    <t>CTT</t>
  </si>
  <si>
    <t>31/8</t>
  </si>
  <si>
    <t>Phòng KD</t>
  </si>
  <si>
    <t>ĐLý Thủy Vi</t>
  </si>
  <si>
    <t>Sơn Dương Tuyên Quang</t>
  </si>
  <si>
    <t>0365395728/0385917265</t>
  </si>
  <si>
    <t>2CX90</t>
  </si>
  <si>
    <t>3CX45</t>
  </si>
  <si>
    <t>3CX90</t>
  </si>
  <si>
    <t>GCX45</t>
  </si>
  <si>
    <t>GCX90</t>
  </si>
  <si>
    <t>SN45</t>
  </si>
  <si>
    <t>SOY</t>
  </si>
  <si>
    <t>GC90</t>
  </si>
  <si>
    <t>TD90</t>
  </si>
  <si>
    <t>Tổng đơn Thủy Vi nhập nguyên giá ngày 31/8</t>
  </si>
  <si>
    <t>9/9</t>
  </si>
  <si>
    <t>ĐL Thuỷ Vi</t>
  </si>
  <si>
    <t>Tổng đơn Thủy Vi nhập nguyên giá ngày 9/9</t>
  </si>
  <si>
    <t>27/9</t>
  </si>
  <si>
    <t xml:space="preserve">ĐL Thuỷ Vi </t>
  </si>
  <si>
    <t>Vĩnh Phúc</t>
  </si>
  <si>
    <t>1CX45</t>
  </si>
  <si>
    <t>Tổng đơn Thủy Vi nhập nguyên giá ngày 27/9</t>
  </si>
  <si>
    <t>11/9</t>
  </si>
  <si>
    <t>ĐL Thủy Vi</t>
  </si>
  <si>
    <t>1CX90</t>
  </si>
  <si>
    <t>BCX90</t>
  </si>
  <si>
    <t>Tổng đơn Thủy Vi nhập nguyên giá ngày 11/9</t>
  </si>
  <si>
    <t>27/11</t>
  </si>
  <si>
    <t>2CX45</t>
  </si>
  <si>
    <t>Tổng đơn Thủy Vi nhập nguyên giá ngày 27/11</t>
  </si>
  <si>
    <t>6/2</t>
  </si>
  <si>
    <t>Tổng đơn Thủy Vi nhập nguyên giá ngày 6/2</t>
  </si>
  <si>
    <t>18/2</t>
  </si>
  <si>
    <t>Tổng đơn Thủy Vi nhập nguyên giá ngày 18/2</t>
  </si>
  <si>
    <t>1/3</t>
  </si>
  <si>
    <t>Tổng đơn Thủy Vi nhập nguyên giá ngày 1/3</t>
  </si>
  <si>
    <t>26/04</t>
  </si>
  <si>
    <t>Tổng đơn Thủy Vi nhập nguyên giá ngày 26/4</t>
  </si>
  <si>
    <t>Tổng cộng</t>
  </si>
  <si>
    <t>Người lập biểu</t>
  </si>
  <si>
    <t>Giám đốc</t>
  </si>
  <si>
    <t>( Ký, ghi rõ họ tên)</t>
  </si>
  <si>
    <t>(Ký tên, đóng dấu)</t>
  </si>
  <si>
    <t>HÀNG TRẢ VỀ ĐẠI LÝ THỦY VI ĐẾN 29/4/2020</t>
  </si>
  <si>
    <t>Thủy Vy</t>
  </si>
  <si>
    <t>8/7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</si>
</sst>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\ _₫_-;_-@_-"/>
    <numFmt numFmtId="166" formatCode="_-* #,##0\ _₫_-;\-* #,##0\ _₫_-;_-* &quot;-&quot;??\ _₫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b/>
      <sz val="9"/>
      <color rgb="FFFF0000"/>
      <name val="Times New Roman"/>
      <family val="1"/>
    </font>
    <font>
      <sz val="9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9" fontId="4" fillId="0" borderId="0" xfId="3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9" fontId="4" fillId="0" borderId="0" xfId="3" applyFont="1" applyAlignment="1">
      <alignment horizontal="center" vertical="center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9" fontId="7" fillId="0" borderId="1" xfId="3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/>
    </xf>
    <xf numFmtId="14" fontId="9" fillId="2" borderId="4" xfId="0" quotePrefix="1" applyNumberFormat="1" applyFont="1" applyFill="1" applyBorder="1" applyAlignment="1">
      <alignment horizontal="center"/>
    </xf>
    <xf numFmtId="0" fontId="9" fillId="2" borderId="4" xfId="0" applyFont="1" applyFill="1" applyBorder="1" applyAlignment="1">
      <alignment horizontal="left" wrapText="1"/>
    </xf>
    <xf numFmtId="164" fontId="9" fillId="2" borderId="4" xfId="0" applyNumberFormat="1" applyFont="1" applyFill="1" applyBorder="1" applyAlignment="1">
      <alignment horizontal="center"/>
    </xf>
    <xf numFmtId="41" fontId="9" fillId="2" borderId="4" xfId="2" applyFont="1" applyFill="1" applyBorder="1" applyAlignment="1">
      <alignment horizontal="center"/>
    </xf>
    <xf numFmtId="41" fontId="9" fillId="0" borderId="4" xfId="2" applyFont="1" applyBorder="1" applyAlignment="1">
      <alignment horizontal="center"/>
    </xf>
    <xf numFmtId="9" fontId="9" fillId="2" borderId="4" xfId="3" applyNumberFormat="1" applyFont="1" applyFill="1" applyBorder="1" applyAlignment="1">
      <alignment horizontal="center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14" fontId="9" fillId="2" borderId="5" xfId="0" quotePrefix="1" applyNumberFormat="1" applyFont="1" applyFill="1" applyBorder="1" applyAlignment="1">
      <alignment horizontal="center"/>
    </xf>
    <xf numFmtId="0" fontId="9" fillId="2" borderId="5" xfId="0" applyFont="1" applyFill="1" applyBorder="1" applyAlignment="1">
      <alignment horizontal="left" wrapText="1"/>
    </xf>
    <xf numFmtId="164" fontId="9" fillId="2" borderId="5" xfId="0" applyNumberFormat="1" applyFont="1" applyFill="1" applyBorder="1" applyAlignment="1">
      <alignment horizontal="center"/>
    </xf>
    <xf numFmtId="41" fontId="9" fillId="2" borderId="5" xfId="2" applyFont="1" applyFill="1" applyBorder="1" applyAlignment="1">
      <alignment horizontal="center"/>
    </xf>
    <xf numFmtId="41" fontId="9" fillId="0" borderId="5" xfId="2" applyFont="1" applyBorder="1" applyAlignment="1">
      <alignment horizontal="center"/>
    </xf>
    <xf numFmtId="9" fontId="9" fillId="2" borderId="5" xfId="3" applyNumberFormat="1" applyFont="1" applyFill="1" applyBorder="1" applyAlignment="1">
      <alignment horizontal="center"/>
    </xf>
    <xf numFmtId="0" fontId="9" fillId="2" borderId="5" xfId="0" applyFont="1" applyFill="1" applyBorder="1"/>
    <xf numFmtId="0" fontId="9" fillId="2" borderId="5" xfId="0" applyFont="1" applyFill="1" applyBorder="1" applyAlignment="1">
      <alignment wrapText="1"/>
    </xf>
    <xf numFmtId="0" fontId="9" fillId="2" borderId="6" xfId="0" applyFont="1" applyFill="1" applyBorder="1" applyAlignment="1">
      <alignment horizontal="center"/>
    </xf>
    <xf numFmtId="14" fontId="9" fillId="2" borderId="6" xfId="0" quotePrefix="1" applyNumberFormat="1" applyFont="1" applyFill="1" applyBorder="1" applyAlignment="1">
      <alignment horizontal="center"/>
    </xf>
    <xf numFmtId="0" fontId="9" fillId="2" borderId="6" xfId="0" applyFont="1" applyFill="1" applyBorder="1" applyAlignment="1">
      <alignment horizontal="left" wrapText="1"/>
    </xf>
    <xf numFmtId="164" fontId="9" fillId="2" borderId="6" xfId="0" applyNumberFormat="1" applyFont="1" applyFill="1" applyBorder="1" applyAlignment="1">
      <alignment horizontal="center"/>
    </xf>
    <xf numFmtId="41" fontId="9" fillId="2" borderId="6" xfId="2" applyFont="1" applyFill="1" applyBorder="1" applyAlignment="1">
      <alignment horizontal="center"/>
    </xf>
    <xf numFmtId="41" fontId="9" fillId="0" borderId="6" xfId="2" applyFont="1" applyBorder="1" applyAlignment="1">
      <alignment horizontal="center"/>
    </xf>
    <xf numFmtId="9" fontId="9" fillId="2" borderId="6" xfId="3" applyNumberFormat="1" applyFont="1" applyFill="1" applyBorder="1" applyAlignment="1">
      <alignment horizontal="center"/>
    </xf>
    <xf numFmtId="0" fontId="9" fillId="2" borderId="6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41" fontId="7" fillId="2" borderId="1" xfId="2" applyFont="1" applyFill="1" applyBorder="1" applyAlignment="1">
      <alignment horizontal="center"/>
    </xf>
    <xf numFmtId="41" fontId="10" fillId="0" borderId="1" xfId="2" applyFont="1" applyBorder="1" applyAlignment="1">
      <alignment horizontal="center"/>
    </xf>
    <xf numFmtId="9" fontId="7" fillId="2" borderId="1" xfId="3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wrapText="1"/>
    </xf>
    <xf numFmtId="0" fontId="7" fillId="0" borderId="0" xfId="0" applyFont="1"/>
    <xf numFmtId="0" fontId="9" fillId="0" borderId="7" xfId="0" applyFont="1" applyBorder="1" applyAlignment="1">
      <alignment horizontal="center"/>
    </xf>
    <xf numFmtId="14" fontId="9" fillId="2" borderId="7" xfId="0" quotePrefix="1" applyNumberFormat="1" applyFont="1" applyFill="1" applyBorder="1" applyAlignment="1">
      <alignment horizontal="center"/>
    </xf>
    <xf numFmtId="0" fontId="9" fillId="0" borderId="7" xfId="0" applyFont="1" applyBorder="1" applyAlignment="1">
      <alignment horizontal="left" wrapText="1"/>
    </xf>
    <xf numFmtId="0" fontId="9" fillId="0" borderId="7" xfId="0" quotePrefix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41" fontId="9" fillId="0" borderId="7" xfId="2" applyFont="1" applyBorder="1" applyAlignment="1">
      <alignment horizontal="center"/>
    </xf>
    <xf numFmtId="9" fontId="9" fillId="0" borderId="7" xfId="3" applyNumberFormat="1" applyFont="1" applyBorder="1" applyAlignment="1">
      <alignment horizontal="center"/>
    </xf>
    <xf numFmtId="0" fontId="9" fillId="0" borderId="7" xfId="0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 wrapText="1"/>
    </xf>
    <xf numFmtId="0" fontId="9" fillId="0" borderId="5" xfId="0" quotePrefix="1" applyFont="1" applyBorder="1" applyAlignment="1">
      <alignment horizontal="center"/>
    </xf>
    <xf numFmtId="164" fontId="9" fillId="0" borderId="5" xfId="0" applyNumberFormat="1" applyFont="1" applyBorder="1" applyAlignment="1">
      <alignment horizontal="center"/>
    </xf>
    <xf numFmtId="9" fontId="9" fillId="0" borderId="5" xfId="3" applyNumberFormat="1" applyFont="1" applyBorder="1" applyAlignment="1">
      <alignment horizontal="center"/>
    </xf>
    <xf numFmtId="0" fontId="9" fillId="0" borderId="5" xfId="0" applyFont="1" applyBorder="1"/>
    <xf numFmtId="0" fontId="9" fillId="0" borderId="6" xfId="0" applyFont="1" applyBorder="1" applyAlignment="1">
      <alignment horizontal="center"/>
    </xf>
    <xf numFmtId="0" fontId="9" fillId="0" borderId="6" xfId="0" applyFont="1" applyBorder="1" applyAlignment="1">
      <alignment horizontal="left" wrapText="1"/>
    </xf>
    <xf numFmtId="0" fontId="9" fillId="0" borderId="6" xfId="0" quotePrefix="1" applyFon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9" fontId="9" fillId="0" borderId="6" xfId="3" applyNumberFormat="1" applyFont="1" applyBorder="1" applyAlignment="1">
      <alignment horizontal="center"/>
    </xf>
    <xf numFmtId="0" fontId="9" fillId="0" borderId="6" xfId="0" applyFont="1" applyBorder="1"/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41" fontId="7" fillId="0" borderId="3" xfId="2" applyFont="1" applyBorder="1" applyAlignment="1">
      <alignment horizontal="center"/>
    </xf>
    <xf numFmtId="41" fontId="10" fillId="0" borderId="3" xfId="2" applyFont="1" applyBorder="1" applyAlignment="1">
      <alignment horizontal="center"/>
    </xf>
    <xf numFmtId="9" fontId="7" fillId="0" borderId="3" xfId="3" applyNumberFormat="1" applyFont="1" applyBorder="1" applyAlignment="1">
      <alignment horizontal="center"/>
    </xf>
    <xf numFmtId="0" fontId="7" fillId="0" borderId="3" xfId="0" applyFont="1" applyBorder="1"/>
    <xf numFmtId="0" fontId="9" fillId="0" borderId="1" xfId="0" applyFont="1" applyBorder="1" applyAlignment="1">
      <alignment horizontal="center"/>
    </xf>
    <xf numFmtId="14" fontId="9" fillId="2" borderId="1" xfId="0" quotePrefix="1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9" fillId="0" borderId="1" xfId="0" quotePrefix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2" borderId="1" xfId="0" applyNumberFormat="1" applyFont="1" applyFill="1" applyBorder="1" applyAlignment="1">
      <alignment horizontal="center"/>
    </xf>
    <xf numFmtId="41" fontId="9" fillId="0" borderId="1" xfId="2" applyFont="1" applyBorder="1" applyAlignment="1">
      <alignment horizontal="center"/>
    </xf>
    <xf numFmtId="9" fontId="9" fillId="0" borderId="1" xfId="3" applyNumberFormat="1" applyFont="1" applyBorder="1" applyAlignment="1">
      <alignment horizontal="center"/>
    </xf>
    <xf numFmtId="0" fontId="9" fillId="0" borderId="1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41" fontId="7" fillId="0" borderId="2" xfId="2" applyFont="1" applyBorder="1" applyAlignment="1">
      <alignment horizontal="center"/>
    </xf>
    <xf numFmtId="41" fontId="10" fillId="0" borderId="2" xfId="2" applyFont="1" applyBorder="1" applyAlignment="1">
      <alignment horizontal="center"/>
    </xf>
    <xf numFmtId="9" fontId="7" fillId="0" borderId="2" xfId="3" applyNumberFormat="1" applyFont="1" applyBorder="1" applyAlignment="1">
      <alignment horizontal="center"/>
    </xf>
    <xf numFmtId="0" fontId="7" fillId="0" borderId="2" xfId="0" applyFont="1" applyBorder="1"/>
    <xf numFmtId="0" fontId="9" fillId="0" borderId="8" xfId="0" applyFont="1" applyBorder="1" applyAlignment="1">
      <alignment horizontal="center"/>
    </xf>
    <xf numFmtId="14" fontId="9" fillId="2" borderId="8" xfId="0" quotePrefix="1" applyNumberFormat="1" applyFont="1" applyFill="1" applyBorder="1" applyAlignment="1">
      <alignment horizontal="center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 wrapText="1"/>
    </xf>
    <xf numFmtId="0" fontId="9" fillId="0" borderId="8" xfId="0" quotePrefix="1" applyFont="1" applyBorder="1" applyAlignment="1">
      <alignment horizontal="center" wrapText="1"/>
    </xf>
    <xf numFmtId="164" fontId="9" fillId="0" borderId="8" xfId="0" applyNumberFormat="1" applyFont="1" applyBorder="1" applyAlignment="1">
      <alignment horizontal="center"/>
    </xf>
    <xf numFmtId="164" fontId="9" fillId="2" borderId="8" xfId="0" applyNumberFormat="1" applyFont="1" applyFill="1" applyBorder="1" applyAlignment="1">
      <alignment horizontal="center"/>
    </xf>
    <xf numFmtId="41" fontId="9" fillId="0" borderId="8" xfId="2" applyFont="1" applyBorder="1" applyAlignment="1">
      <alignment horizontal="center"/>
    </xf>
    <xf numFmtId="9" fontId="9" fillId="0" borderId="8" xfId="3" applyNumberFormat="1" applyFont="1" applyBorder="1" applyAlignment="1">
      <alignment horizontal="center"/>
    </xf>
    <xf numFmtId="0" fontId="9" fillId="0" borderId="8" xfId="0" applyFont="1" applyBorder="1"/>
    <xf numFmtId="0" fontId="9" fillId="0" borderId="6" xfId="0" applyFont="1" applyBorder="1" applyAlignment="1">
      <alignment horizontal="left"/>
    </xf>
    <xf numFmtId="0" fontId="9" fillId="0" borderId="6" xfId="0" quotePrefix="1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41" fontId="7" fillId="0" borderId="1" xfId="2" applyFont="1" applyBorder="1" applyAlignment="1">
      <alignment horizontal="center"/>
    </xf>
    <xf numFmtId="9" fontId="7" fillId="0" borderId="1" xfId="3" applyNumberFormat="1" applyFont="1" applyBorder="1" applyAlignment="1">
      <alignment horizontal="center"/>
    </xf>
    <xf numFmtId="0" fontId="7" fillId="0" borderId="1" xfId="0" applyFont="1" applyBorder="1"/>
    <xf numFmtId="0" fontId="9" fillId="2" borderId="7" xfId="0" applyFont="1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2" borderId="7" xfId="0" applyFont="1" applyFill="1" applyBorder="1" applyAlignment="1">
      <alignment horizontal="left" wrapText="1"/>
    </xf>
    <xf numFmtId="0" fontId="9" fillId="2" borderId="7" xfId="0" quotePrefix="1" applyFont="1" applyFill="1" applyBorder="1" applyAlignment="1">
      <alignment horizontal="center"/>
    </xf>
    <xf numFmtId="41" fontId="9" fillId="2" borderId="7" xfId="2" applyFont="1" applyFill="1" applyBorder="1" applyAlignment="1">
      <alignment horizontal="center"/>
    </xf>
    <xf numFmtId="9" fontId="9" fillId="2" borderId="7" xfId="3" applyNumberFormat="1" applyFont="1" applyFill="1" applyBorder="1" applyAlignment="1">
      <alignment horizontal="center"/>
    </xf>
    <xf numFmtId="0" fontId="9" fillId="2" borderId="7" xfId="0" applyFont="1" applyFill="1" applyBorder="1"/>
    <xf numFmtId="0" fontId="9" fillId="2" borderId="0" xfId="0" applyFont="1" applyFill="1"/>
    <xf numFmtId="0" fontId="9" fillId="0" borderId="5" xfId="0" applyFont="1" applyBorder="1" applyAlignment="1">
      <alignment horizontal="left"/>
    </xf>
    <xf numFmtId="0" fontId="9" fillId="2" borderId="5" xfId="0" quotePrefix="1" applyFont="1" applyFill="1" applyBorder="1" applyAlignment="1">
      <alignment horizontal="center"/>
    </xf>
    <xf numFmtId="14" fontId="9" fillId="2" borderId="9" xfId="0" quotePrefix="1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left"/>
    </xf>
    <xf numFmtId="0" fontId="9" fillId="2" borderId="9" xfId="0" applyFont="1" applyFill="1" applyBorder="1" applyAlignment="1">
      <alignment horizontal="left" wrapText="1"/>
    </xf>
    <xf numFmtId="0" fontId="9" fillId="2" borderId="9" xfId="0" quotePrefix="1" applyFont="1" applyFill="1" applyBorder="1" applyAlignment="1">
      <alignment horizontal="center"/>
    </xf>
    <xf numFmtId="164" fontId="9" fillId="2" borderId="9" xfId="0" applyNumberFormat="1" applyFont="1" applyFill="1" applyBorder="1" applyAlignment="1">
      <alignment horizontal="center"/>
    </xf>
    <xf numFmtId="41" fontId="9" fillId="2" borderId="9" xfId="2" applyFont="1" applyFill="1" applyBorder="1" applyAlignment="1">
      <alignment horizontal="center"/>
    </xf>
    <xf numFmtId="9" fontId="9" fillId="2" borderId="9" xfId="3" applyNumberFormat="1" applyFont="1" applyFill="1" applyBorder="1" applyAlignment="1">
      <alignment horizontal="center"/>
    </xf>
    <xf numFmtId="0" fontId="9" fillId="2" borderId="9" xfId="0" applyFont="1" applyFill="1" applyBorder="1"/>
    <xf numFmtId="0" fontId="7" fillId="2" borderId="6" xfId="0" applyFont="1" applyFill="1" applyBorder="1" applyAlignment="1">
      <alignment horizontal="center"/>
    </xf>
    <xf numFmtId="41" fontId="10" fillId="2" borderId="1" xfId="2" applyFont="1" applyFill="1" applyBorder="1" applyAlignment="1">
      <alignment horizontal="center"/>
    </xf>
    <xf numFmtId="9" fontId="10" fillId="2" borderId="1" xfId="3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2" borderId="0" xfId="0" applyFont="1" applyFill="1"/>
    <xf numFmtId="0" fontId="11" fillId="2" borderId="8" xfId="0" applyFont="1" applyFill="1" applyBorder="1" applyAlignment="1">
      <alignment horizontal="center"/>
    </xf>
    <xf numFmtId="14" fontId="11" fillId="2" borderId="2" xfId="0" quotePrefix="1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left"/>
    </xf>
    <xf numFmtId="0" fontId="11" fillId="2" borderId="9" xfId="0" applyFont="1" applyFill="1" applyBorder="1" applyAlignment="1">
      <alignment horizontal="left" wrapText="1"/>
    </xf>
    <xf numFmtId="164" fontId="11" fillId="2" borderId="2" xfId="0" applyNumberFormat="1" applyFont="1" applyFill="1" applyBorder="1" applyAlignment="1">
      <alignment horizontal="center"/>
    </xf>
    <xf numFmtId="41" fontId="11" fillId="2" borderId="2" xfId="2" applyFont="1" applyFill="1" applyBorder="1" applyAlignment="1">
      <alignment horizontal="center"/>
    </xf>
    <xf numFmtId="9" fontId="11" fillId="2" borderId="2" xfId="3" applyNumberFormat="1" applyFont="1" applyFill="1" applyBorder="1" applyAlignment="1">
      <alignment horizontal="center"/>
    </xf>
    <xf numFmtId="0" fontId="11" fillId="2" borderId="2" xfId="0" applyFont="1" applyFill="1" applyBorder="1"/>
    <xf numFmtId="0" fontId="11" fillId="2" borderId="0" xfId="0" applyFont="1" applyFill="1"/>
    <xf numFmtId="0" fontId="7" fillId="2" borderId="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4" fontId="11" fillId="2" borderId="4" xfId="0" quotePrefix="1" applyNumberFormat="1" applyFont="1" applyFill="1" applyBorder="1" applyAlignment="1">
      <alignment horizontal="center"/>
    </xf>
    <xf numFmtId="164" fontId="11" fillId="2" borderId="4" xfId="0" applyNumberFormat="1" applyFont="1" applyFill="1" applyBorder="1" applyAlignment="1">
      <alignment horizontal="center"/>
    </xf>
    <xf numFmtId="41" fontId="11" fillId="2" borderId="4" xfId="2" applyFont="1" applyFill="1" applyBorder="1" applyAlignment="1">
      <alignment horizontal="center"/>
    </xf>
    <xf numFmtId="9" fontId="11" fillId="2" borderId="4" xfId="3" applyNumberFormat="1" applyFont="1" applyFill="1" applyBorder="1" applyAlignment="1">
      <alignment horizontal="center"/>
    </xf>
    <xf numFmtId="0" fontId="11" fillId="2" borderId="4" xfId="0" applyFont="1" applyFill="1" applyBorder="1"/>
    <xf numFmtId="0" fontId="12" fillId="2" borderId="5" xfId="0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41" fontId="12" fillId="2" borderId="1" xfId="2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0" xfId="0" applyFont="1" applyFill="1"/>
    <xf numFmtId="0" fontId="11" fillId="2" borderId="9" xfId="0" applyFont="1" applyFill="1" applyBorder="1" applyAlignment="1">
      <alignment horizontal="center"/>
    </xf>
    <xf numFmtId="14" fontId="11" fillId="2" borderId="7" xfId="0" quotePrefix="1" applyNumberFormat="1" applyFont="1" applyFill="1" applyBorder="1" applyAlignment="1">
      <alignment horizontal="center"/>
    </xf>
    <xf numFmtId="164" fontId="11" fillId="2" borderId="7" xfId="0" applyNumberFormat="1" applyFont="1" applyFill="1" applyBorder="1" applyAlignment="1">
      <alignment horizontal="center"/>
    </xf>
    <xf numFmtId="41" fontId="11" fillId="2" borderId="7" xfId="2" applyFont="1" applyFill="1" applyBorder="1" applyAlignment="1">
      <alignment horizontal="center"/>
    </xf>
    <xf numFmtId="9" fontId="11" fillId="2" borderId="7" xfId="3" applyNumberFormat="1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" xfId="0" applyFont="1" applyFill="1" applyBorder="1" applyAlignment="1">
      <alignment horizontal="center"/>
    </xf>
    <xf numFmtId="14" fontId="11" fillId="2" borderId="5" xfId="0" quotePrefix="1" applyNumberFormat="1" applyFont="1" applyFill="1" applyBorder="1" applyAlignment="1">
      <alignment horizontal="center"/>
    </xf>
    <xf numFmtId="164" fontId="11" fillId="2" borderId="5" xfId="0" applyNumberFormat="1" applyFont="1" applyFill="1" applyBorder="1" applyAlignment="1">
      <alignment horizontal="center"/>
    </xf>
    <xf numFmtId="41" fontId="11" fillId="2" borderId="5" xfId="2" applyFont="1" applyFill="1" applyBorder="1" applyAlignment="1">
      <alignment horizontal="center"/>
    </xf>
    <xf numFmtId="9" fontId="11" fillId="2" borderId="5" xfId="3" applyNumberFormat="1" applyFont="1" applyFill="1" applyBorder="1" applyAlignment="1">
      <alignment horizontal="center"/>
    </xf>
    <xf numFmtId="0" fontId="11" fillId="2" borderId="5" xfId="0" applyFont="1" applyFill="1" applyBorder="1"/>
    <xf numFmtId="14" fontId="11" fillId="2" borderId="9" xfId="0" quotePrefix="1" applyNumberFormat="1" applyFont="1" applyFill="1" applyBorder="1" applyAlignment="1">
      <alignment horizontal="center"/>
    </xf>
    <xf numFmtId="164" fontId="11" fillId="2" borderId="9" xfId="0" applyNumberFormat="1" applyFont="1" applyFill="1" applyBorder="1" applyAlignment="1">
      <alignment horizontal="center"/>
    </xf>
    <xf numFmtId="41" fontId="11" fillId="2" borderId="9" xfId="2" applyFont="1" applyFill="1" applyBorder="1" applyAlignment="1">
      <alignment horizontal="center"/>
    </xf>
    <xf numFmtId="9" fontId="11" fillId="2" borderId="9" xfId="3" applyNumberFormat="1" applyFont="1" applyFill="1" applyBorder="1" applyAlignment="1">
      <alignment horizontal="center"/>
    </xf>
    <xf numFmtId="0" fontId="11" fillId="2" borderId="9" xfId="0" applyFont="1" applyFill="1" applyBorder="1"/>
    <xf numFmtId="0" fontId="12" fillId="2" borderId="9" xfId="0" applyFont="1" applyFill="1" applyBorder="1" applyAlignment="1">
      <alignment horizontal="center"/>
    </xf>
    <xf numFmtId="14" fontId="12" fillId="2" borderId="1" xfId="0" quotePrefix="1" applyNumberFormat="1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3" fillId="3" borderId="7" xfId="0" applyFont="1" applyFill="1" applyBorder="1"/>
    <xf numFmtId="0" fontId="13" fillId="0" borderId="0" xfId="0" applyFont="1"/>
    <xf numFmtId="0" fontId="8" fillId="0" borderId="6" xfId="0" applyFont="1" applyBorder="1"/>
    <xf numFmtId="165" fontId="8" fillId="0" borderId="6" xfId="0" applyNumberFormat="1" applyFont="1" applyBorder="1"/>
    <xf numFmtId="0" fontId="14" fillId="0" borderId="6" xfId="0" applyFont="1" applyBorder="1"/>
    <xf numFmtId="0" fontId="14" fillId="0" borderId="0" xfId="0" applyFont="1"/>
    <xf numFmtId="0" fontId="13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9" fontId="7" fillId="0" borderId="2" xfId="3" applyFont="1" applyBorder="1" applyAlignment="1">
      <alignment horizontal="center" vertical="center" wrapText="1"/>
    </xf>
    <xf numFmtId="0" fontId="14" fillId="0" borderId="1" xfId="0" applyFont="1" applyBorder="1"/>
    <xf numFmtId="16" fontId="14" fillId="0" borderId="1" xfId="0" quotePrefix="1" applyNumberFormat="1" applyFont="1" applyBorder="1"/>
    <xf numFmtId="166" fontId="14" fillId="0" borderId="1" xfId="1" applyNumberFormat="1" applyFont="1" applyBorder="1"/>
    <xf numFmtId="9" fontId="14" fillId="0" borderId="1" xfId="0" applyNumberFormat="1" applyFont="1" applyBorder="1"/>
    <xf numFmtId="0" fontId="3" fillId="0" borderId="1" xfId="0" applyFont="1" applyBorder="1"/>
    <xf numFmtId="0" fontId="3" fillId="3" borderId="1" xfId="0" applyFont="1" applyFill="1" applyBorder="1"/>
    <xf numFmtId="166" fontId="3" fillId="3" borderId="1" xfId="1" applyNumberFormat="1" applyFont="1" applyFill="1" applyBorder="1"/>
    <xf numFmtId="166" fontId="13" fillId="3" borderId="1" xfId="1" applyNumberFormat="1" applyFont="1" applyFill="1" applyBorder="1"/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" xfId="0" quotePrefix="1" applyFont="1" applyFill="1" applyBorder="1" applyAlignment="1">
      <alignment horizontal="center" vertical="center" wrapText="1"/>
    </xf>
    <xf numFmtId="0" fontId="9" fillId="2" borderId="4" xfId="0" quotePrefix="1" applyFont="1" applyFill="1" applyBorder="1" applyAlignment="1">
      <alignment horizontal="center" vertical="center" wrapText="1"/>
    </xf>
    <xf numFmtId="0" fontId="9" fillId="2" borderId="3" xfId="0" quotePrefix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14" fontId="7" fillId="2" borderId="1" xfId="0" quotePrefix="1" applyNumberFormat="1" applyFont="1" applyFill="1" applyBorder="1" applyAlignment="1">
      <alignment horizontal="center"/>
    </xf>
    <xf numFmtId="14" fontId="12" fillId="2" borderId="1" xfId="0" quotePrefix="1" applyNumberFormat="1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9" fontId="6" fillId="0" borderId="0" xfId="3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9" fontId="7" fillId="0" borderId="1" xfId="3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164" fontId="12" fillId="2" borderId="2" xfId="0" applyNumberFormat="1" applyFont="1" applyFill="1" applyBorder="1" applyAlignment="1">
      <alignment horizontal="center"/>
    </xf>
    <xf numFmtId="41" fontId="12" fillId="2" borderId="2" xfId="2" applyFont="1" applyFill="1" applyBorder="1" applyAlignment="1">
      <alignment horizontal="center"/>
    </xf>
    <xf numFmtId="41" fontId="10" fillId="2" borderId="2" xfId="2" applyFont="1" applyFill="1" applyBorder="1" applyAlignment="1">
      <alignment horizontal="center"/>
    </xf>
    <xf numFmtId="9" fontId="10" fillId="2" borderId="2" xfId="3" applyNumberFormat="1" applyFont="1" applyFill="1" applyBorder="1" applyAlignment="1">
      <alignment horizontal="center"/>
    </xf>
    <xf numFmtId="0" fontId="12" fillId="2" borderId="2" xfId="0" applyFont="1" applyFill="1" applyBorder="1"/>
    <xf numFmtId="0" fontId="13" fillId="3" borderId="13" xfId="0" applyFont="1" applyFill="1" applyBorder="1" applyAlignment="1">
      <alignment horizontal="center"/>
    </xf>
    <xf numFmtId="0" fontId="13" fillId="3" borderId="1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165" fontId="13" fillId="3" borderId="7" xfId="0" applyNumberFormat="1" applyFont="1" applyFill="1" applyBorder="1"/>
    <xf numFmtId="0" fontId="13" fillId="0" borderId="7" xfId="0" applyFont="1" applyBorder="1"/>
    <xf numFmtId="0" fontId="12" fillId="2" borderId="1" xfId="0" applyFont="1" applyFill="1" applyBorder="1" applyAlignment="1">
      <alignment horizontal="center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66"/>
  <sheetViews>
    <sheetView tabSelected="1" topLeftCell="A25" workbookViewId="0">
      <selection activeCell="G44" sqref="G44"/>
    </sheetView>
  </sheetViews>
  <sheetFormatPr defaultRowHeight="15" x14ac:dyDescent="0.25"/>
  <cols>
    <col min="1" max="1" width="3.5703125" style="4" customWidth="1"/>
    <col min="2" max="2" width="6" style="4" customWidth="1"/>
    <col min="3" max="3" width="10.28515625" style="4" customWidth="1"/>
    <col min="4" max="4" width="14.42578125" style="4" customWidth="1"/>
    <col min="5" max="5" width="9.5703125" style="4" customWidth="1"/>
    <col min="6" max="6" width="9.42578125" style="4" customWidth="1"/>
    <col min="7" max="7" width="7.7109375" style="4" bestFit="1" customWidth="1"/>
    <col min="8" max="8" width="5.42578125" style="4" bestFit="1" customWidth="1"/>
    <col min="9" max="9" width="12.28515625" style="4" bestFit="1" customWidth="1"/>
    <col min="10" max="10" width="15.7109375" style="4" bestFit="1" customWidth="1"/>
    <col min="11" max="11" width="4.85546875" style="4" bestFit="1" customWidth="1"/>
    <col min="12" max="12" width="20.7109375" style="4" bestFit="1" customWidth="1"/>
    <col min="13" max="13" width="5.28515625" style="4" customWidth="1"/>
    <col min="14" max="14" width="3.5703125" style="4" bestFit="1" customWidth="1"/>
    <col min="15" max="15" width="15.7109375" style="4" bestFit="1" customWidth="1"/>
    <col min="16" max="16" width="11.7109375" style="4" customWidth="1"/>
    <col min="17" max="16384" width="9.140625" style="4"/>
  </cols>
  <sheetData>
    <row r="1" spans="1:16" ht="16.5" x14ac:dyDescent="0.25">
      <c r="A1" s="1" t="s">
        <v>0</v>
      </c>
      <c r="B1" s="2"/>
      <c r="C1" s="3"/>
      <c r="D1" s="3"/>
      <c r="E1" s="3"/>
      <c r="H1" s="5"/>
      <c r="I1" s="5"/>
      <c r="J1" s="6"/>
      <c r="K1" s="5"/>
      <c r="L1" s="5"/>
      <c r="M1" s="2"/>
      <c r="O1" s="5"/>
    </row>
    <row r="2" spans="1:16" ht="15.75" x14ac:dyDescent="0.25">
      <c r="A2" s="7" t="s">
        <v>1</v>
      </c>
      <c r="B2" s="8"/>
      <c r="C2" s="9"/>
      <c r="D2" s="9"/>
      <c r="E2" s="9"/>
      <c r="H2" s="10"/>
      <c r="I2" s="10"/>
      <c r="J2" s="11"/>
      <c r="K2" s="10"/>
      <c r="L2" s="10"/>
      <c r="M2" s="8"/>
      <c r="O2" s="10"/>
    </row>
    <row r="3" spans="1:16" ht="20.25" x14ac:dyDescent="0.3">
      <c r="A3" s="212" t="s">
        <v>2</v>
      </c>
      <c r="B3" s="212"/>
      <c r="C3" s="212"/>
      <c r="D3" s="212"/>
      <c r="E3" s="212"/>
      <c r="F3" s="212"/>
      <c r="G3" s="212"/>
      <c r="H3" s="212"/>
      <c r="I3" s="212"/>
      <c r="J3" s="213"/>
      <c r="K3" s="212"/>
      <c r="L3" s="212"/>
      <c r="M3" s="212"/>
      <c r="N3" s="212"/>
      <c r="O3" s="212"/>
    </row>
    <row r="4" spans="1:16" s="12" customFormat="1" ht="15" customHeight="1" x14ac:dyDescent="0.2">
      <c r="A4" s="211" t="s">
        <v>3</v>
      </c>
      <c r="B4" s="211" t="s">
        <v>4</v>
      </c>
      <c r="C4" s="211" t="s">
        <v>5</v>
      </c>
      <c r="D4" s="211" t="s">
        <v>6</v>
      </c>
      <c r="E4" s="211"/>
      <c r="F4" s="211"/>
      <c r="G4" s="214" t="s">
        <v>7</v>
      </c>
      <c r="H4" s="214"/>
      <c r="I4" s="214"/>
      <c r="J4" s="214"/>
      <c r="K4" s="215"/>
      <c r="L4" s="216" t="s">
        <v>8</v>
      </c>
      <c r="M4" s="214" t="s">
        <v>9</v>
      </c>
      <c r="N4" s="214"/>
      <c r="O4" s="214"/>
      <c r="P4" s="211" t="s">
        <v>10</v>
      </c>
    </row>
    <row r="5" spans="1:16" s="12" customFormat="1" ht="43.5" customHeight="1" x14ac:dyDescent="0.2">
      <c r="A5" s="211"/>
      <c r="B5" s="211"/>
      <c r="C5" s="211"/>
      <c r="D5" s="13" t="s">
        <v>11</v>
      </c>
      <c r="E5" s="14" t="s">
        <v>12</v>
      </c>
      <c r="F5" s="14" t="s">
        <v>13</v>
      </c>
      <c r="G5" s="14" t="s">
        <v>14</v>
      </c>
      <c r="H5" s="15" t="s">
        <v>15</v>
      </c>
      <c r="I5" s="14" t="s">
        <v>16</v>
      </c>
      <c r="J5" s="16" t="s">
        <v>17</v>
      </c>
      <c r="K5" s="17" t="s">
        <v>18</v>
      </c>
      <c r="L5" s="217"/>
      <c r="M5" s="14" t="s">
        <v>19</v>
      </c>
      <c r="N5" s="14" t="s">
        <v>20</v>
      </c>
      <c r="O5" s="14" t="s">
        <v>21</v>
      </c>
      <c r="P5" s="211"/>
    </row>
    <row r="6" spans="1:16" s="12" customFormat="1" ht="12" x14ac:dyDescent="0.2">
      <c r="A6" s="18">
        <v>1</v>
      </c>
      <c r="B6" s="19" t="s">
        <v>22</v>
      </c>
      <c r="C6" s="20" t="s">
        <v>23</v>
      </c>
      <c r="D6" s="20" t="s">
        <v>24</v>
      </c>
      <c r="E6" s="198" t="s">
        <v>25</v>
      </c>
      <c r="F6" s="201" t="s">
        <v>26</v>
      </c>
      <c r="G6" s="21" t="s">
        <v>27</v>
      </c>
      <c r="H6" s="21">
        <v>48</v>
      </c>
      <c r="I6" s="22">
        <v>465000</v>
      </c>
      <c r="J6" s="23">
        <f t="shared" ref="J6:J14" si="0">H6*I6</f>
        <v>22320000</v>
      </c>
      <c r="K6" s="24">
        <v>0.5</v>
      </c>
      <c r="L6" s="22">
        <f t="shared" ref="L6:L14" si="1">H6*I6*(1-K6)</f>
        <v>11160000</v>
      </c>
      <c r="M6" s="22"/>
      <c r="N6" s="22"/>
      <c r="O6" s="22">
        <f>SUM(L6:L14)</f>
        <v>76020000</v>
      </c>
      <c r="P6" s="25"/>
    </row>
    <row r="7" spans="1:16" s="12" customFormat="1" ht="13.5" customHeight="1" x14ac:dyDescent="0.2">
      <c r="A7" s="26"/>
      <c r="B7" s="27" t="s">
        <v>22</v>
      </c>
      <c r="C7" s="28" t="s">
        <v>23</v>
      </c>
      <c r="D7" s="28" t="s">
        <v>24</v>
      </c>
      <c r="E7" s="199"/>
      <c r="F7" s="202"/>
      <c r="G7" s="29" t="s">
        <v>28</v>
      </c>
      <c r="H7" s="29">
        <v>24</v>
      </c>
      <c r="I7" s="30">
        <v>275000</v>
      </c>
      <c r="J7" s="31">
        <f t="shared" si="0"/>
        <v>6600000</v>
      </c>
      <c r="K7" s="32">
        <v>0.5</v>
      </c>
      <c r="L7" s="30">
        <f t="shared" si="1"/>
        <v>3300000</v>
      </c>
      <c r="M7" s="30"/>
      <c r="N7" s="30"/>
      <c r="O7" s="30"/>
      <c r="P7" s="33"/>
    </row>
    <row r="8" spans="1:16" s="12" customFormat="1" ht="13.5" customHeight="1" x14ac:dyDescent="0.2">
      <c r="A8" s="26"/>
      <c r="B8" s="27" t="s">
        <v>22</v>
      </c>
      <c r="C8" s="28" t="s">
        <v>23</v>
      </c>
      <c r="D8" s="28" t="s">
        <v>24</v>
      </c>
      <c r="E8" s="199"/>
      <c r="F8" s="202"/>
      <c r="G8" s="29" t="s">
        <v>29</v>
      </c>
      <c r="H8" s="29">
        <v>24</v>
      </c>
      <c r="I8" s="30">
        <v>475000</v>
      </c>
      <c r="J8" s="31">
        <f t="shared" si="0"/>
        <v>11400000</v>
      </c>
      <c r="K8" s="32">
        <v>0.5</v>
      </c>
      <c r="L8" s="30">
        <f t="shared" si="1"/>
        <v>5700000</v>
      </c>
      <c r="M8" s="30"/>
      <c r="N8" s="30"/>
      <c r="O8" s="30"/>
      <c r="P8" s="33"/>
    </row>
    <row r="9" spans="1:16" s="12" customFormat="1" ht="13.5" customHeight="1" x14ac:dyDescent="0.2">
      <c r="A9" s="26"/>
      <c r="B9" s="27" t="s">
        <v>22</v>
      </c>
      <c r="C9" s="28" t="s">
        <v>23</v>
      </c>
      <c r="D9" s="28" t="s">
        <v>24</v>
      </c>
      <c r="E9" s="199"/>
      <c r="F9" s="202"/>
      <c r="G9" s="29" t="s">
        <v>30</v>
      </c>
      <c r="H9" s="29">
        <v>24</v>
      </c>
      <c r="I9" s="30">
        <v>285000</v>
      </c>
      <c r="J9" s="31">
        <f t="shared" si="0"/>
        <v>6840000</v>
      </c>
      <c r="K9" s="32">
        <v>0.5</v>
      </c>
      <c r="L9" s="30">
        <f t="shared" si="1"/>
        <v>3420000</v>
      </c>
      <c r="M9" s="30"/>
      <c r="N9" s="30"/>
      <c r="O9" s="30"/>
      <c r="P9" s="33"/>
    </row>
    <row r="10" spans="1:16" s="12" customFormat="1" ht="13.5" customHeight="1" x14ac:dyDescent="0.2">
      <c r="A10" s="26"/>
      <c r="B10" s="27" t="s">
        <v>22</v>
      </c>
      <c r="C10" s="28" t="s">
        <v>23</v>
      </c>
      <c r="D10" s="28" t="s">
        <v>24</v>
      </c>
      <c r="E10" s="199"/>
      <c r="F10" s="202"/>
      <c r="G10" s="29" t="s">
        <v>31</v>
      </c>
      <c r="H10" s="29">
        <v>24</v>
      </c>
      <c r="I10" s="30">
        <v>485000</v>
      </c>
      <c r="J10" s="31">
        <f t="shared" si="0"/>
        <v>11640000</v>
      </c>
      <c r="K10" s="32">
        <v>0.5</v>
      </c>
      <c r="L10" s="30">
        <f t="shared" si="1"/>
        <v>5820000</v>
      </c>
      <c r="M10" s="30"/>
      <c r="N10" s="30"/>
      <c r="O10" s="30"/>
      <c r="P10" s="33"/>
    </row>
    <row r="11" spans="1:16" s="12" customFormat="1" ht="13.5" customHeight="1" x14ac:dyDescent="0.2">
      <c r="A11" s="26"/>
      <c r="B11" s="27" t="s">
        <v>22</v>
      </c>
      <c r="C11" s="28" t="s">
        <v>23</v>
      </c>
      <c r="D11" s="28" t="s">
        <v>24</v>
      </c>
      <c r="E11" s="199"/>
      <c r="F11" s="202"/>
      <c r="G11" s="29" t="s">
        <v>32</v>
      </c>
      <c r="H11" s="29">
        <v>48</v>
      </c>
      <c r="I11" s="30">
        <v>550000</v>
      </c>
      <c r="J11" s="31">
        <f t="shared" si="0"/>
        <v>26400000</v>
      </c>
      <c r="K11" s="32">
        <v>0.5</v>
      </c>
      <c r="L11" s="30">
        <f t="shared" si="1"/>
        <v>13200000</v>
      </c>
      <c r="M11" s="30"/>
      <c r="N11" s="30"/>
      <c r="O11" s="30"/>
      <c r="P11" s="33"/>
    </row>
    <row r="12" spans="1:16" s="12" customFormat="1" ht="17.25" customHeight="1" x14ac:dyDescent="0.2">
      <c r="A12" s="26"/>
      <c r="B12" s="27" t="s">
        <v>22</v>
      </c>
      <c r="C12" s="28" t="s">
        <v>23</v>
      </c>
      <c r="D12" s="28" t="s">
        <v>24</v>
      </c>
      <c r="E12" s="199"/>
      <c r="F12" s="202"/>
      <c r="G12" s="29" t="s">
        <v>33</v>
      </c>
      <c r="H12" s="29">
        <v>100</v>
      </c>
      <c r="I12" s="30">
        <v>450000</v>
      </c>
      <c r="J12" s="31">
        <f t="shared" si="0"/>
        <v>45000000</v>
      </c>
      <c r="K12" s="32">
        <v>0.5</v>
      </c>
      <c r="L12" s="30">
        <f t="shared" si="1"/>
        <v>22500000</v>
      </c>
      <c r="M12" s="30"/>
      <c r="N12" s="30"/>
      <c r="O12" s="30"/>
      <c r="P12" s="34"/>
    </row>
    <row r="13" spans="1:16" s="12" customFormat="1" ht="17.25" customHeight="1" x14ac:dyDescent="0.2">
      <c r="A13" s="26"/>
      <c r="B13" s="27" t="s">
        <v>22</v>
      </c>
      <c r="C13" s="28" t="s">
        <v>23</v>
      </c>
      <c r="D13" s="28" t="s">
        <v>24</v>
      </c>
      <c r="E13" s="199"/>
      <c r="F13" s="202"/>
      <c r="G13" s="29" t="s">
        <v>34</v>
      </c>
      <c r="H13" s="29">
        <v>24</v>
      </c>
      <c r="I13" s="30">
        <v>455000</v>
      </c>
      <c r="J13" s="31">
        <f t="shared" si="0"/>
        <v>10920000</v>
      </c>
      <c r="K13" s="32">
        <v>0.5</v>
      </c>
      <c r="L13" s="30">
        <f t="shared" si="1"/>
        <v>5460000</v>
      </c>
      <c r="M13" s="30"/>
      <c r="N13" s="30"/>
      <c r="O13" s="30"/>
      <c r="P13" s="34"/>
    </row>
    <row r="14" spans="1:16" s="12" customFormat="1" ht="17.25" customHeight="1" x14ac:dyDescent="0.2">
      <c r="A14" s="35"/>
      <c r="B14" s="36" t="s">
        <v>22</v>
      </c>
      <c r="C14" s="37" t="s">
        <v>23</v>
      </c>
      <c r="D14" s="37" t="s">
        <v>24</v>
      </c>
      <c r="E14" s="200"/>
      <c r="F14" s="203"/>
      <c r="G14" s="38" t="s">
        <v>35</v>
      </c>
      <c r="H14" s="38">
        <v>24</v>
      </c>
      <c r="I14" s="39">
        <v>455000</v>
      </c>
      <c r="J14" s="40">
        <f t="shared" si="0"/>
        <v>10920000</v>
      </c>
      <c r="K14" s="41">
        <v>0.5</v>
      </c>
      <c r="L14" s="39">
        <f t="shared" si="1"/>
        <v>5460000</v>
      </c>
      <c r="M14" s="39"/>
      <c r="N14" s="39"/>
      <c r="O14" s="39"/>
      <c r="P14" s="42"/>
    </row>
    <row r="15" spans="1:16" s="49" customFormat="1" ht="17.25" customHeight="1" x14ac:dyDescent="0.2">
      <c r="A15" s="43"/>
      <c r="B15" s="207" t="s">
        <v>36</v>
      </c>
      <c r="C15" s="207"/>
      <c r="D15" s="207"/>
      <c r="E15" s="207"/>
      <c r="F15" s="207"/>
      <c r="G15" s="44"/>
      <c r="H15" s="44"/>
      <c r="I15" s="45"/>
      <c r="J15" s="46">
        <f>SUM(J6:J14)</f>
        <v>152040000</v>
      </c>
      <c r="K15" s="47"/>
      <c r="L15" s="46">
        <f>SUM(L6:L14)</f>
        <v>76020000</v>
      </c>
      <c r="M15" s="45"/>
      <c r="N15" s="45"/>
      <c r="O15" s="45"/>
      <c r="P15" s="48"/>
    </row>
    <row r="16" spans="1:16" s="12" customFormat="1" ht="12" x14ac:dyDescent="0.2">
      <c r="A16" s="50">
        <v>2</v>
      </c>
      <c r="B16" s="51" t="s">
        <v>37</v>
      </c>
      <c r="C16" s="52" t="s">
        <v>23</v>
      </c>
      <c r="D16" s="52" t="s">
        <v>38</v>
      </c>
      <c r="E16" s="204" t="s">
        <v>25</v>
      </c>
      <c r="F16" s="53"/>
      <c r="G16" s="54" t="s">
        <v>27</v>
      </c>
      <c r="H16" s="55">
        <v>12</v>
      </c>
      <c r="I16" s="56">
        <v>465000</v>
      </c>
      <c r="J16" s="56">
        <v>5580000</v>
      </c>
      <c r="K16" s="57">
        <v>0.5</v>
      </c>
      <c r="L16" s="56">
        <v>2790000</v>
      </c>
      <c r="M16" s="56"/>
      <c r="N16" s="56"/>
      <c r="O16" s="56">
        <v>15735000</v>
      </c>
      <c r="P16" s="58"/>
    </row>
    <row r="17" spans="1:122" s="12" customFormat="1" ht="15" customHeight="1" x14ac:dyDescent="0.2">
      <c r="A17" s="59"/>
      <c r="B17" s="27" t="s">
        <v>37</v>
      </c>
      <c r="C17" s="60" t="s">
        <v>23</v>
      </c>
      <c r="D17" s="60" t="s">
        <v>38</v>
      </c>
      <c r="E17" s="205"/>
      <c r="F17" s="61"/>
      <c r="G17" s="62" t="s">
        <v>29</v>
      </c>
      <c r="H17" s="29">
        <v>30</v>
      </c>
      <c r="I17" s="31">
        <v>475000</v>
      </c>
      <c r="J17" s="31">
        <v>14250000</v>
      </c>
      <c r="K17" s="63">
        <v>0.5</v>
      </c>
      <c r="L17" s="31">
        <v>7125000</v>
      </c>
      <c r="M17" s="31"/>
      <c r="N17" s="31"/>
      <c r="O17" s="31"/>
      <c r="P17" s="64"/>
    </row>
    <row r="18" spans="1:122" s="12" customFormat="1" ht="15" customHeight="1" x14ac:dyDescent="0.2">
      <c r="A18" s="65"/>
      <c r="B18" s="36" t="s">
        <v>37</v>
      </c>
      <c r="C18" s="66" t="s">
        <v>23</v>
      </c>
      <c r="D18" s="66" t="s">
        <v>38</v>
      </c>
      <c r="E18" s="206"/>
      <c r="F18" s="67"/>
      <c r="G18" s="68" t="s">
        <v>31</v>
      </c>
      <c r="H18" s="38">
        <v>24</v>
      </c>
      <c r="I18" s="40">
        <v>485000</v>
      </c>
      <c r="J18" s="40">
        <v>11640000</v>
      </c>
      <c r="K18" s="69">
        <v>0.5</v>
      </c>
      <c r="L18" s="40">
        <v>5820000</v>
      </c>
      <c r="M18" s="40"/>
      <c r="N18" s="40"/>
      <c r="O18" s="40"/>
      <c r="P18" s="70"/>
    </row>
    <row r="19" spans="1:122" s="49" customFormat="1" ht="17.25" customHeight="1" x14ac:dyDescent="0.2">
      <c r="A19" s="71"/>
      <c r="B19" s="207" t="s">
        <v>39</v>
      </c>
      <c r="C19" s="207"/>
      <c r="D19" s="207"/>
      <c r="E19" s="207"/>
      <c r="F19" s="207"/>
      <c r="G19" s="72"/>
      <c r="H19" s="73"/>
      <c r="I19" s="74"/>
      <c r="J19" s="75">
        <f>SUM(J16:J18)</f>
        <v>31470000</v>
      </c>
      <c r="K19" s="76"/>
      <c r="L19" s="75">
        <f>SUM(L16:L18)</f>
        <v>15735000</v>
      </c>
      <c r="M19" s="74"/>
      <c r="N19" s="74"/>
      <c r="O19" s="74"/>
      <c r="P19" s="77"/>
    </row>
    <row r="20" spans="1:122" s="12" customFormat="1" ht="12" x14ac:dyDescent="0.2">
      <c r="A20" s="78">
        <v>3</v>
      </c>
      <c r="B20" s="79" t="s">
        <v>40</v>
      </c>
      <c r="C20" s="80" t="s">
        <v>23</v>
      </c>
      <c r="D20" s="81" t="s">
        <v>41</v>
      </c>
      <c r="E20" s="81" t="s">
        <v>42</v>
      </c>
      <c r="F20" s="82"/>
      <c r="G20" s="83" t="s">
        <v>43</v>
      </c>
      <c r="H20" s="84">
        <v>24</v>
      </c>
      <c r="I20" s="85">
        <v>255000</v>
      </c>
      <c r="J20" s="85">
        <v>6120000</v>
      </c>
      <c r="K20" s="86">
        <v>0.5</v>
      </c>
      <c r="L20" s="85">
        <v>3060000</v>
      </c>
      <c r="M20" s="85"/>
      <c r="N20" s="85"/>
      <c r="O20" s="85">
        <v>3060000</v>
      </c>
      <c r="P20" s="87"/>
    </row>
    <row r="21" spans="1:122" s="49" customFormat="1" ht="18" customHeight="1" x14ac:dyDescent="0.2">
      <c r="A21" s="88"/>
      <c r="B21" s="207" t="s">
        <v>44</v>
      </c>
      <c r="C21" s="207"/>
      <c r="D21" s="207"/>
      <c r="E21" s="207"/>
      <c r="F21" s="207"/>
      <c r="G21" s="89"/>
      <c r="H21" s="90"/>
      <c r="I21" s="91"/>
      <c r="J21" s="92">
        <f>J20</f>
        <v>6120000</v>
      </c>
      <c r="K21" s="93"/>
      <c r="L21" s="92">
        <f>L20</f>
        <v>3060000</v>
      </c>
      <c r="M21" s="91"/>
      <c r="N21" s="91"/>
      <c r="O21" s="91"/>
      <c r="P21" s="94"/>
    </row>
    <row r="22" spans="1:122" s="12" customFormat="1" ht="12" x14ac:dyDescent="0.2">
      <c r="A22" s="95">
        <v>4</v>
      </c>
      <c r="B22" s="96" t="s">
        <v>45</v>
      </c>
      <c r="C22" s="97" t="s">
        <v>23</v>
      </c>
      <c r="D22" s="98" t="s">
        <v>46</v>
      </c>
      <c r="E22" s="99"/>
      <c r="F22" s="99"/>
      <c r="G22" s="100" t="s">
        <v>47</v>
      </c>
      <c r="H22" s="101">
        <v>24</v>
      </c>
      <c r="I22" s="102">
        <v>455000</v>
      </c>
      <c r="J22" s="102">
        <v>10920000</v>
      </c>
      <c r="K22" s="103">
        <v>0.5</v>
      </c>
      <c r="L22" s="102">
        <v>5460000</v>
      </c>
      <c r="M22" s="102"/>
      <c r="N22" s="102"/>
      <c r="O22" s="102">
        <v>8370000</v>
      </c>
      <c r="P22" s="104"/>
    </row>
    <row r="23" spans="1:122" s="12" customFormat="1" ht="15" customHeight="1" x14ac:dyDescent="0.2">
      <c r="A23" s="65"/>
      <c r="B23" s="36" t="s">
        <v>45</v>
      </c>
      <c r="C23" s="105" t="s">
        <v>23</v>
      </c>
      <c r="D23" s="66" t="s">
        <v>46</v>
      </c>
      <c r="E23" s="106"/>
      <c r="F23" s="106"/>
      <c r="G23" s="68" t="s">
        <v>48</v>
      </c>
      <c r="H23" s="38">
        <v>12</v>
      </c>
      <c r="I23" s="40">
        <v>485000</v>
      </c>
      <c r="J23" s="40">
        <f>H23*I23</f>
        <v>5820000</v>
      </c>
      <c r="K23" s="69">
        <v>0.5</v>
      </c>
      <c r="L23" s="40">
        <v>2910000</v>
      </c>
      <c r="M23" s="40"/>
      <c r="N23" s="40"/>
      <c r="O23" s="40"/>
      <c r="P23" s="70"/>
    </row>
    <row r="24" spans="1:122" s="49" customFormat="1" ht="11.25" customHeight="1" x14ac:dyDescent="0.2">
      <c r="A24" s="107"/>
      <c r="B24" s="207" t="s">
        <v>49</v>
      </c>
      <c r="C24" s="207"/>
      <c r="D24" s="207"/>
      <c r="E24" s="207"/>
      <c r="F24" s="207"/>
      <c r="G24" s="108"/>
      <c r="H24" s="44"/>
      <c r="I24" s="109"/>
      <c r="J24" s="46">
        <f>SUM(J22:J23)</f>
        <v>16740000</v>
      </c>
      <c r="K24" s="110"/>
      <c r="L24" s="46">
        <f>SUM(L22:L23)</f>
        <v>8370000</v>
      </c>
      <c r="M24" s="109"/>
      <c r="N24" s="109"/>
      <c r="O24" s="109"/>
      <c r="P24" s="111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</row>
    <row r="25" spans="1:122" s="119" customFormat="1" ht="12" x14ac:dyDescent="0.2">
      <c r="A25" s="112">
        <v>5</v>
      </c>
      <c r="B25" s="51" t="s">
        <v>50</v>
      </c>
      <c r="C25" s="113" t="s">
        <v>23</v>
      </c>
      <c r="D25" s="114" t="s">
        <v>46</v>
      </c>
      <c r="E25" s="114"/>
      <c r="F25" s="115"/>
      <c r="G25" s="55" t="s">
        <v>43</v>
      </c>
      <c r="H25" s="55">
        <v>12</v>
      </c>
      <c r="I25" s="116">
        <v>255000</v>
      </c>
      <c r="J25" s="116">
        <f t="shared" ref="J25:J32" si="2">H25*I25</f>
        <v>3060000</v>
      </c>
      <c r="K25" s="117">
        <v>0.5</v>
      </c>
      <c r="L25" s="116">
        <f t="shared" ref="L25:L32" si="3">H25*I25*(1-K25)</f>
        <v>1530000</v>
      </c>
      <c r="M25" s="116"/>
      <c r="N25" s="116"/>
      <c r="O25" s="116">
        <f>SUM(L25:L32)</f>
        <v>23910000</v>
      </c>
      <c r="P25" s="118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</row>
    <row r="26" spans="1:122" s="119" customFormat="1" ht="12" x14ac:dyDescent="0.2">
      <c r="A26" s="26"/>
      <c r="B26" s="27" t="s">
        <v>50</v>
      </c>
      <c r="C26" s="120" t="s">
        <v>23</v>
      </c>
      <c r="D26" s="28" t="s">
        <v>46</v>
      </c>
      <c r="E26" s="28"/>
      <c r="F26" s="121"/>
      <c r="G26" s="29" t="s">
        <v>47</v>
      </c>
      <c r="H26" s="29">
        <v>12</v>
      </c>
      <c r="I26" s="30">
        <v>455000</v>
      </c>
      <c r="J26" s="30">
        <f t="shared" si="2"/>
        <v>5460000</v>
      </c>
      <c r="K26" s="32">
        <v>0.5</v>
      </c>
      <c r="L26" s="30">
        <f t="shared" si="3"/>
        <v>2730000</v>
      </c>
      <c r="M26" s="30"/>
      <c r="N26" s="30"/>
      <c r="O26" s="30"/>
      <c r="P26" s="33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</row>
    <row r="27" spans="1:122" s="119" customFormat="1" ht="12" x14ac:dyDescent="0.2">
      <c r="A27" s="26"/>
      <c r="B27" s="27" t="s">
        <v>50</v>
      </c>
      <c r="C27" s="120" t="s">
        <v>23</v>
      </c>
      <c r="D27" s="28" t="s">
        <v>46</v>
      </c>
      <c r="E27" s="28"/>
      <c r="F27" s="121"/>
      <c r="G27" s="29" t="s">
        <v>51</v>
      </c>
      <c r="H27" s="29">
        <v>12</v>
      </c>
      <c r="I27" s="30">
        <v>265000</v>
      </c>
      <c r="J27" s="30">
        <f t="shared" si="2"/>
        <v>3180000</v>
      </c>
      <c r="K27" s="32">
        <v>0.5</v>
      </c>
      <c r="L27" s="30">
        <f t="shared" si="3"/>
        <v>1590000</v>
      </c>
      <c r="M27" s="30"/>
      <c r="N27" s="30"/>
      <c r="O27" s="30"/>
      <c r="P27" s="33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</row>
    <row r="28" spans="1:122" s="119" customFormat="1" ht="12" x14ac:dyDescent="0.2">
      <c r="A28" s="26"/>
      <c r="B28" s="27" t="s">
        <v>50</v>
      </c>
      <c r="C28" s="120" t="s">
        <v>23</v>
      </c>
      <c r="D28" s="28" t="s">
        <v>46</v>
      </c>
      <c r="E28" s="28"/>
      <c r="F28" s="121"/>
      <c r="G28" s="29" t="s">
        <v>27</v>
      </c>
      <c r="H28" s="29">
        <v>12</v>
      </c>
      <c r="I28" s="30">
        <v>465000</v>
      </c>
      <c r="J28" s="30">
        <f t="shared" si="2"/>
        <v>5580000</v>
      </c>
      <c r="K28" s="32">
        <v>0.5</v>
      </c>
      <c r="L28" s="30">
        <f t="shared" si="3"/>
        <v>2790000</v>
      </c>
      <c r="M28" s="30"/>
      <c r="N28" s="30"/>
      <c r="O28" s="30"/>
      <c r="P28" s="3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</row>
    <row r="29" spans="1:122" s="119" customFormat="1" ht="12" x14ac:dyDescent="0.2">
      <c r="A29" s="26"/>
      <c r="B29" s="27" t="s">
        <v>50</v>
      </c>
      <c r="C29" s="120" t="s">
        <v>23</v>
      </c>
      <c r="D29" s="28" t="s">
        <v>46</v>
      </c>
      <c r="E29" s="28"/>
      <c r="F29" s="121"/>
      <c r="G29" s="29" t="s">
        <v>29</v>
      </c>
      <c r="H29" s="29">
        <v>12</v>
      </c>
      <c r="I29" s="30">
        <v>475000</v>
      </c>
      <c r="J29" s="30">
        <f t="shared" si="2"/>
        <v>5700000</v>
      </c>
      <c r="K29" s="32">
        <v>0.5</v>
      </c>
      <c r="L29" s="30">
        <f t="shared" si="3"/>
        <v>2850000</v>
      </c>
      <c r="M29" s="30"/>
      <c r="N29" s="30"/>
      <c r="O29" s="30"/>
      <c r="P29" s="33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</row>
    <row r="30" spans="1:122" s="119" customFormat="1" ht="12" x14ac:dyDescent="0.2">
      <c r="A30" s="26"/>
      <c r="B30" s="27" t="s">
        <v>50</v>
      </c>
      <c r="C30" s="120" t="s">
        <v>23</v>
      </c>
      <c r="D30" s="28" t="s">
        <v>46</v>
      </c>
      <c r="E30" s="28"/>
      <c r="F30" s="121"/>
      <c r="G30" s="29" t="s">
        <v>31</v>
      </c>
      <c r="H30" s="29">
        <v>12</v>
      </c>
      <c r="I30" s="30">
        <v>485000</v>
      </c>
      <c r="J30" s="30">
        <f t="shared" si="2"/>
        <v>5820000</v>
      </c>
      <c r="K30" s="32">
        <v>0.5</v>
      </c>
      <c r="L30" s="30">
        <f t="shared" si="3"/>
        <v>2910000</v>
      </c>
      <c r="M30" s="30"/>
      <c r="N30" s="30"/>
      <c r="O30" s="30"/>
      <c r="P30" s="3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</row>
    <row r="31" spans="1:122" s="119" customFormat="1" ht="12" x14ac:dyDescent="0.2">
      <c r="A31" s="26"/>
      <c r="B31" s="27" t="s">
        <v>50</v>
      </c>
      <c r="C31" s="120" t="s">
        <v>23</v>
      </c>
      <c r="D31" s="28" t="s">
        <v>46</v>
      </c>
      <c r="E31" s="28"/>
      <c r="F31" s="121"/>
      <c r="G31" s="29" t="s">
        <v>48</v>
      </c>
      <c r="H31" s="29">
        <v>12</v>
      </c>
      <c r="I31" s="30">
        <v>485000</v>
      </c>
      <c r="J31" s="30">
        <f t="shared" si="2"/>
        <v>5820000</v>
      </c>
      <c r="K31" s="32">
        <v>0.5</v>
      </c>
      <c r="L31" s="30">
        <f t="shared" si="3"/>
        <v>2910000</v>
      </c>
      <c r="M31" s="30"/>
      <c r="N31" s="30"/>
      <c r="O31" s="30"/>
      <c r="P31" s="33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9"/>
      <c r="DD31" s="49"/>
      <c r="DE31" s="49"/>
      <c r="DF31" s="49"/>
      <c r="DG31" s="49"/>
      <c r="DH31" s="49"/>
      <c r="DI31" s="49"/>
      <c r="DJ31" s="49"/>
      <c r="DK31" s="49"/>
      <c r="DL31" s="49"/>
      <c r="DM31" s="49"/>
      <c r="DN31" s="49"/>
      <c r="DO31" s="49"/>
      <c r="DP31" s="49"/>
      <c r="DQ31" s="49"/>
      <c r="DR31" s="49"/>
    </row>
    <row r="32" spans="1:122" s="119" customFormat="1" ht="12" x14ac:dyDescent="0.2">
      <c r="A32" s="26"/>
      <c r="B32" s="122" t="s">
        <v>50</v>
      </c>
      <c r="C32" s="123" t="s">
        <v>23</v>
      </c>
      <c r="D32" s="124" t="s">
        <v>46</v>
      </c>
      <c r="E32" s="124"/>
      <c r="F32" s="125"/>
      <c r="G32" s="126" t="s">
        <v>32</v>
      </c>
      <c r="H32" s="126">
        <v>24</v>
      </c>
      <c r="I32" s="127">
        <v>550000</v>
      </c>
      <c r="J32" s="127">
        <f t="shared" si="2"/>
        <v>13200000</v>
      </c>
      <c r="K32" s="128">
        <v>0.5</v>
      </c>
      <c r="L32" s="127">
        <f t="shared" si="3"/>
        <v>6600000</v>
      </c>
      <c r="M32" s="127"/>
      <c r="N32" s="127"/>
      <c r="O32" s="127"/>
      <c r="P32" s="129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</row>
    <row r="33" spans="1:122" s="134" customFormat="1" ht="12" x14ac:dyDescent="0.2">
      <c r="A33" s="130"/>
      <c r="B33" s="207" t="s">
        <v>52</v>
      </c>
      <c r="C33" s="207"/>
      <c r="D33" s="207"/>
      <c r="E33" s="207"/>
      <c r="F33" s="207"/>
      <c r="G33" s="44"/>
      <c r="H33" s="44"/>
      <c r="I33" s="45"/>
      <c r="J33" s="131">
        <f>SUM(J25:J32)</f>
        <v>47820000</v>
      </c>
      <c r="K33" s="132"/>
      <c r="L33" s="131">
        <f>SUM(L25:L32)</f>
        <v>23910000</v>
      </c>
      <c r="M33" s="45"/>
      <c r="N33" s="45"/>
      <c r="O33" s="45"/>
      <c r="P33" s="133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49"/>
      <c r="DJ33" s="49"/>
      <c r="DK33" s="49"/>
      <c r="DL33" s="49"/>
      <c r="DM33" s="49"/>
      <c r="DN33" s="49"/>
      <c r="DO33" s="49"/>
      <c r="DP33" s="49"/>
      <c r="DQ33" s="49"/>
      <c r="DR33" s="49"/>
    </row>
    <row r="34" spans="1:122" s="143" customFormat="1" ht="12" x14ac:dyDescent="0.2">
      <c r="A34" s="135"/>
      <c r="B34" s="136" t="s">
        <v>53</v>
      </c>
      <c r="C34" s="137" t="s">
        <v>23</v>
      </c>
      <c r="D34" s="138" t="s">
        <v>46</v>
      </c>
      <c r="E34" s="136"/>
      <c r="F34" s="136"/>
      <c r="G34" s="139" t="s">
        <v>43</v>
      </c>
      <c r="H34" s="139">
        <v>24</v>
      </c>
      <c r="I34" s="140">
        <v>255000</v>
      </c>
      <c r="J34" s="140">
        <f>H34*I34</f>
        <v>6120000</v>
      </c>
      <c r="K34" s="141">
        <v>0.5</v>
      </c>
      <c r="L34" s="140">
        <f>J34*(1-K34)</f>
        <v>3060000</v>
      </c>
      <c r="M34" s="140"/>
      <c r="N34" s="140"/>
      <c r="O34" s="140">
        <f>L34</f>
        <v>3060000</v>
      </c>
      <c r="P34" s="14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</row>
    <row r="35" spans="1:122" s="134" customFormat="1" ht="15" customHeight="1" x14ac:dyDescent="0.2">
      <c r="A35" s="144"/>
      <c r="B35" s="207" t="s">
        <v>54</v>
      </c>
      <c r="C35" s="207"/>
      <c r="D35" s="207"/>
      <c r="E35" s="207"/>
      <c r="F35" s="207"/>
      <c r="G35" s="44"/>
      <c r="H35" s="44"/>
      <c r="I35" s="45"/>
      <c r="J35" s="131">
        <f>J34</f>
        <v>6120000</v>
      </c>
      <c r="K35" s="132"/>
      <c r="L35" s="131">
        <f>L34</f>
        <v>3060000</v>
      </c>
      <c r="M35" s="45"/>
      <c r="N35" s="45"/>
      <c r="O35" s="45"/>
      <c r="P35" s="133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  <c r="DO35" s="49"/>
      <c r="DP35" s="49"/>
      <c r="DQ35" s="49"/>
      <c r="DR35" s="49"/>
    </row>
    <row r="36" spans="1:122" s="143" customFormat="1" ht="12" x14ac:dyDescent="0.2">
      <c r="A36" s="145">
        <v>6</v>
      </c>
      <c r="B36" s="146" t="s">
        <v>55</v>
      </c>
      <c r="C36" s="146" t="s">
        <v>23</v>
      </c>
      <c r="D36" s="146" t="s">
        <v>46</v>
      </c>
      <c r="E36" s="146"/>
      <c r="F36" s="146"/>
      <c r="G36" s="147" t="s">
        <v>47</v>
      </c>
      <c r="H36" s="147">
        <v>12</v>
      </c>
      <c r="I36" s="148">
        <v>455000</v>
      </c>
      <c r="J36" s="148">
        <f>H36*I36</f>
        <v>5460000</v>
      </c>
      <c r="K36" s="149">
        <v>0.5</v>
      </c>
      <c r="L36" s="148">
        <f>J36*(1-K36)</f>
        <v>2730000</v>
      </c>
      <c r="M36" s="148"/>
      <c r="N36" s="148"/>
      <c r="O36" s="148">
        <f>L36</f>
        <v>2730000</v>
      </c>
      <c r="P36" s="150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</row>
    <row r="37" spans="1:122" s="155" customFormat="1" ht="15" customHeight="1" x14ac:dyDescent="0.2">
      <c r="A37" s="151"/>
      <c r="B37" s="207" t="s">
        <v>56</v>
      </c>
      <c r="C37" s="207"/>
      <c r="D37" s="207"/>
      <c r="E37" s="207"/>
      <c r="F37" s="207"/>
      <c r="G37" s="152"/>
      <c r="H37" s="152"/>
      <c r="I37" s="153"/>
      <c r="J37" s="131">
        <f>J36</f>
        <v>5460000</v>
      </c>
      <c r="K37" s="132"/>
      <c r="L37" s="131">
        <f>L36</f>
        <v>2730000</v>
      </c>
      <c r="M37" s="153"/>
      <c r="N37" s="153"/>
      <c r="O37" s="153"/>
      <c r="P37" s="154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49"/>
      <c r="DQ37" s="49"/>
      <c r="DR37" s="49"/>
    </row>
    <row r="38" spans="1:122" s="143" customFormat="1" ht="12" x14ac:dyDescent="0.2">
      <c r="A38" s="156"/>
      <c r="B38" s="157"/>
      <c r="C38" s="157"/>
      <c r="D38" s="157"/>
      <c r="E38" s="157"/>
      <c r="F38" s="157"/>
      <c r="G38" s="158"/>
      <c r="H38" s="158"/>
      <c r="I38" s="159"/>
      <c r="J38" s="159"/>
      <c r="K38" s="160"/>
      <c r="L38" s="159"/>
      <c r="M38" s="159"/>
      <c r="N38" s="159"/>
      <c r="O38" s="159"/>
      <c r="P38" s="161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</row>
    <row r="39" spans="1:122" s="143" customFormat="1" ht="12" x14ac:dyDescent="0.2">
      <c r="A39" s="162">
        <v>7</v>
      </c>
      <c r="B39" s="163" t="s">
        <v>57</v>
      </c>
      <c r="C39" s="136" t="s">
        <v>23</v>
      </c>
      <c r="D39" s="136" t="s">
        <v>46</v>
      </c>
      <c r="E39" s="163"/>
      <c r="F39" s="163"/>
      <c r="G39" s="164" t="s">
        <v>27</v>
      </c>
      <c r="H39" s="164">
        <v>12</v>
      </c>
      <c r="I39" s="165">
        <v>465000</v>
      </c>
      <c r="J39" s="165">
        <f>I39*H39</f>
        <v>5580000</v>
      </c>
      <c r="K39" s="166">
        <v>0.5</v>
      </c>
      <c r="L39" s="165">
        <f>J39*(1-K39)</f>
        <v>2790000</v>
      </c>
      <c r="M39" s="165"/>
      <c r="N39" s="165"/>
      <c r="O39" s="165">
        <f>L39</f>
        <v>2790000</v>
      </c>
      <c r="P39" s="167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DC39" s="49"/>
      <c r="DD39" s="49"/>
      <c r="DE39" s="49"/>
      <c r="DF39" s="49"/>
      <c r="DG39" s="49"/>
      <c r="DH39" s="49"/>
      <c r="DI39" s="49"/>
      <c r="DJ39" s="49"/>
      <c r="DK39" s="49"/>
      <c r="DL39" s="49"/>
      <c r="DM39" s="49"/>
      <c r="DN39" s="49"/>
      <c r="DO39" s="49"/>
      <c r="DP39" s="49"/>
      <c r="DQ39" s="49"/>
      <c r="DR39" s="49"/>
    </row>
    <row r="40" spans="1:122" s="143" customFormat="1" ht="12" x14ac:dyDescent="0.2">
      <c r="A40" s="145"/>
      <c r="B40" s="168" t="s">
        <v>57</v>
      </c>
      <c r="C40" s="136" t="s">
        <v>23</v>
      </c>
      <c r="D40" s="136" t="s">
        <v>46</v>
      </c>
      <c r="E40" s="168"/>
      <c r="F40" s="168"/>
      <c r="G40" s="169" t="s">
        <v>48</v>
      </c>
      <c r="H40" s="169">
        <v>12</v>
      </c>
      <c r="I40" s="170">
        <v>485000</v>
      </c>
      <c r="J40" s="170">
        <f>I40*H40</f>
        <v>5820000</v>
      </c>
      <c r="K40" s="171">
        <v>0.5</v>
      </c>
      <c r="L40" s="170">
        <f>J40*(1-K40)</f>
        <v>2910000</v>
      </c>
      <c r="M40" s="170"/>
      <c r="N40" s="170"/>
      <c r="O40" s="170">
        <f>L40</f>
        <v>2910000</v>
      </c>
      <c r="P40" s="17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</row>
    <row r="41" spans="1:122" s="155" customFormat="1" ht="15" customHeight="1" x14ac:dyDescent="0.2">
      <c r="A41" s="173"/>
      <c r="B41" s="208" t="s">
        <v>58</v>
      </c>
      <c r="C41" s="208"/>
      <c r="D41" s="208"/>
      <c r="E41" s="208"/>
      <c r="F41" s="208"/>
      <c r="G41" s="152"/>
      <c r="H41" s="152"/>
      <c r="I41" s="153"/>
      <c r="J41" s="131">
        <f>SUM(J39:J40)</f>
        <v>11400000</v>
      </c>
      <c r="K41" s="132"/>
      <c r="L41" s="131">
        <f>SUM(L39:L40)</f>
        <v>5700000</v>
      </c>
      <c r="M41" s="153"/>
      <c r="N41" s="153"/>
      <c r="O41" s="153"/>
      <c r="P41" s="154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  <c r="DE41" s="49"/>
      <c r="DF41" s="49"/>
      <c r="DG41" s="49"/>
      <c r="DH41" s="49"/>
      <c r="DI41" s="49"/>
      <c r="DJ41" s="49"/>
      <c r="DK41" s="49"/>
      <c r="DL41" s="49"/>
      <c r="DM41" s="49"/>
      <c r="DN41" s="49"/>
      <c r="DO41" s="49"/>
      <c r="DP41" s="49"/>
      <c r="DQ41" s="49"/>
      <c r="DR41" s="49"/>
    </row>
    <row r="42" spans="1:122" s="143" customFormat="1" ht="12" x14ac:dyDescent="0.2">
      <c r="A42" s="162">
        <v>8</v>
      </c>
      <c r="B42" s="163" t="s">
        <v>59</v>
      </c>
      <c r="C42" s="120" t="s">
        <v>23</v>
      </c>
      <c r="D42" s="28" t="s">
        <v>46</v>
      </c>
      <c r="E42" s="163"/>
      <c r="F42" s="163"/>
      <c r="G42" s="169" t="s">
        <v>47</v>
      </c>
      <c r="H42" s="169">
        <v>36</v>
      </c>
      <c r="I42" s="170">
        <v>455000</v>
      </c>
      <c r="J42" s="170">
        <f>I42*H42</f>
        <v>16380000</v>
      </c>
      <c r="K42" s="171">
        <v>0.5</v>
      </c>
      <c r="L42" s="170">
        <f>J42*(1-K42)</f>
        <v>8190000</v>
      </c>
      <c r="M42" s="170"/>
      <c r="N42" s="170"/>
      <c r="O42" s="170">
        <f>L42</f>
        <v>8190000</v>
      </c>
      <c r="P42" s="17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</row>
    <row r="43" spans="1:122" s="155" customFormat="1" ht="15" customHeight="1" x14ac:dyDescent="0.2">
      <c r="A43" s="175"/>
      <c r="B43" s="209" t="s">
        <v>60</v>
      </c>
      <c r="C43" s="209"/>
      <c r="D43" s="209"/>
      <c r="E43" s="209"/>
      <c r="F43" s="209"/>
      <c r="G43" s="221"/>
      <c r="H43" s="221"/>
      <c r="I43" s="222"/>
      <c r="J43" s="223">
        <f>SUM(J42)</f>
        <v>16380000</v>
      </c>
      <c r="K43" s="224"/>
      <c r="L43" s="223">
        <f>SUM(L42)</f>
        <v>8190000</v>
      </c>
      <c r="M43" s="222"/>
      <c r="N43" s="222"/>
      <c r="O43" s="222"/>
      <c r="P43" s="225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49"/>
      <c r="DE43" s="49"/>
      <c r="DF43" s="49"/>
      <c r="DG43" s="49"/>
      <c r="DH43" s="49"/>
      <c r="DI43" s="49"/>
      <c r="DJ43" s="49"/>
      <c r="DK43" s="49"/>
      <c r="DL43" s="49"/>
      <c r="DM43" s="49"/>
      <c r="DN43" s="49"/>
      <c r="DO43" s="49"/>
      <c r="DP43" s="49"/>
      <c r="DQ43" s="49"/>
      <c r="DR43" s="49"/>
    </row>
    <row r="44" spans="1:122" s="155" customFormat="1" ht="15" customHeight="1" x14ac:dyDescent="0.2">
      <c r="A44" s="231">
        <v>9</v>
      </c>
      <c r="B44" s="174" t="s">
        <v>68</v>
      </c>
      <c r="C44" s="174"/>
      <c r="D44" s="174" t="s">
        <v>46</v>
      </c>
      <c r="E44" s="174"/>
      <c r="F44" s="174"/>
      <c r="G44" s="152"/>
      <c r="H44" s="152"/>
      <c r="I44" s="153"/>
      <c r="J44" s="131"/>
      <c r="K44" s="132"/>
      <c r="L44" s="131"/>
      <c r="M44" s="153"/>
      <c r="N44" s="153"/>
      <c r="O44" s="153"/>
      <c r="P44" s="154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</row>
    <row r="45" spans="1:122" s="155" customFormat="1" ht="15" customHeight="1" x14ac:dyDescent="0.2">
      <c r="A45" s="231"/>
      <c r="B45" s="174"/>
      <c r="C45" s="174"/>
      <c r="D45" s="174"/>
      <c r="E45" s="174"/>
      <c r="F45" s="174"/>
      <c r="G45" s="152"/>
      <c r="H45" s="152"/>
      <c r="I45" s="153"/>
      <c r="J45" s="131"/>
      <c r="K45" s="132"/>
      <c r="L45" s="131"/>
      <c r="M45" s="153"/>
      <c r="N45" s="153"/>
      <c r="O45" s="153"/>
      <c r="P45" s="154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  <c r="DE45" s="49"/>
      <c r="DF45" s="49"/>
      <c r="DG45" s="49"/>
      <c r="DH45" s="49"/>
      <c r="DI45" s="49"/>
      <c r="DJ45" s="49"/>
      <c r="DK45" s="49"/>
      <c r="DL45" s="49"/>
      <c r="DM45" s="49"/>
      <c r="DN45" s="49"/>
      <c r="DO45" s="49"/>
      <c r="DP45" s="49"/>
      <c r="DQ45" s="49"/>
      <c r="DR45" s="49"/>
    </row>
    <row r="46" spans="1:122" s="155" customFormat="1" ht="15" customHeight="1" x14ac:dyDescent="0.2">
      <c r="A46" s="231"/>
      <c r="B46" s="174"/>
      <c r="C46" s="174"/>
      <c r="D46" s="174"/>
      <c r="E46" s="174"/>
      <c r="F46" s="174"/>
      <c r="G46" s="152"/>
      <c r="H46" s="152"/>
      <c r="I46" s="153"/>
      <c r="J46" s="131"/>
      <c r="K46" s="132"/>
      <c r="L46" s="131"/>
      <c r="M46" s="153"/>
      <c r="N46" s="153"/>
      <c r="O46" s="153"/>
      <c r="P46" s="154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</row>
    <row r="47" spans="1:122" s="155" customFormat="1" ht="15" customHeight="1" x14ac:dyDescent="0.2">
      <c r="A47" s="231"/>
      <c r="B47" s="174"/>
      <c r="C47" s="174"/>
      <c r="D47" s="174"/>
      <c r="E47" s="174"/>
      <c r="F47" s="174"/>
      <c r="G47" s="152"/>
      <c r="H47" s="152"/>
      <c r="I47" s="153"/>
      <c r="J47" s="131"/>
      <c r="K47" s="132"/>
      <c r="L47" s="131"/>
      <c r="M47" s="153"/>
      <c r="N47" s="153"/>
      <c r="O47" s="153"/>
      <c r="P47" s="154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  <c r="DR47" s="49"/>
    </row>
    <row r="48" spans="1:122" s="177" customFormat="1" ht="14.25" x14ac:dyDescent="0.2">
      <c r="A48" s="226" t="s">
        <v>61</v>
      </c>
      <c r="B48" s="227"/>
      <c r="C48" s="228"/>
      <c r="D48" s="176"/>
      <c r="E48" s="176"/>
      <c r="F48" s="176"/>
      <c r="G48" s="229">
        <f>SUM(G6:G23)</f>
        <v>0</v>
      </c>
      <c r="H48" s="176"/>
      <c r="I48" s="229"/>
      <c r="J48" s="229">
        <f>J15+J19+J21+J24+J33+J35+J37+J41+J43</f>
        <v>293550000</v>
      </c>
      <c r="K48" s="229"/>
      <c r="L48" s="229">
        <f>L15+L19+L21+L24+L33+L35+L37+L41+L43</f>
        <v>146775000</v>
      </c>
      <c r="M48" s="176"/>
      <c r="N48" s="176"/>
      <c r="O48" s="229">
        <f>SUM(O6:O43)</f>
        <v>146775000</v>
      </c>
      <c r="P48" s="230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</row>
    <row r="49" spans="1:122" s="181" customFormat="1" ht="12" x14ac:dyDescent="0.2">
      <c r="A49" s="210"/>
      <c r="B49" s="210"/>
      <c r="C49" s="210"/>
      <c r="D49" s="178"/>
      <c r="E49" s="178"/>
      <c r="F49" s="178"/>
      <c r="G49" s="178"/>
      <c r="H49" s="178"/>
      <c r="I49" s="178"/>
      <c r="J49" s="179"/>
      <c r="K49" s="178"/>
      <c r="L49" s="178"/>
      <c r="M49" s="178"/>
      <c r="N49" s="178"/>
      <c r="O49" s="178"/>
      <c r="P49" s="180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49"/>
      <c r="DJ49" s="49"/>
      <c r="DK49" s="49"/>
      <c r="DL49" s="49"/>
      <c r="DM49" s="49"/>
      <c r="DN49" s="49"/>
      <c r="DO49" s="49"/>
      <c r="DP49" s="49"/>
      <c r="DQ49" s="49"/>
      <c r="DR49" s="49"/>
    </row>
    <row r="50" spans="1:122" x14ac:dyDescent="0.25"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</row>
    <row r="51" spans="1:122" x14ac:dyDescent="0.25"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DC51" s="49"/>
      <c r="DD51" s="49"/>
      <c r="DE51" s="49"/>
      <c r="DF51" s="49"/>
      <c r="DG51" s="49"/>
      <c r="DH51" s="49"/>
      <c r="DI51" s="49"/>
      <c r="DJ51" s="49"/>
      <c r="DK51" s="49"/>
      <c r="DL51" s="49"/>
      <c r="DM51" s="49"/>
      <c r="DN51" s="49"/>
      <c r="DO51" s="49"/>
      <c r="DP51" s="49"/>
      <c r="DQ51" s="49"/>
      <c r="DR51" s="49"/>
    </row>
    <row r="52" spans="1:122" x14ac:dyDescent="0.25"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</row>
    <row r="53" spans="1:122" x14ac:dyDescent="0.25">
      <c r="D53" s="177" t="s">
        <v>62</v>
      </c>
      <c r="M53" s="182" t="s">
        <v>63</v>
      </c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</row>
    <row r="54" spans="1:122" x14ac:dyDescent="0.25">
      <c r="D54" s="183" t="s">
        <v>64</v>
      </c>
      <c r="M54" s="184" t="s">
        <v>65</v>
      </c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</row>
    <row r="55" spans="1:122" x14ac:dyDescent="0.25"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DC55" s="49"/>
      <c r="DD55" s="49"/>
      <c r="DE55" s="49"/>
      <c r="DF55" s="49"/>
      <c r="DG55" s="49"/>
      <c r="DH55" s="49"/>
      <c r="DI55" s="49"/>
      <c r="DJ55" s="49"/>
      <c r="DK55" s="49"/>
      <c r="DL55" s="49"/>
      <c r="DM55" s="49"/>
      <c r="DN55" s="49"/>
      <c r="DO55" s="49"/>
      <c r="DP55" s="49"/>
      <c r="DQ55" s="49"/>
      <c r="DR55" s="49"/>
    </row>
    <row r="56" spans="1:122" x14ac:dyDescent="0.25"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</row>
    <row r="57" spans="1:122" x14ac:dyDescent="0.25"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</row>
    <row r="58" spans="1:122" x14ac:dyDescent="0.25"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</row>
    <row r="59" spans="1:122" x14ac:dyDescent="0.25"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  <c r="DR59" s="49"/>
    </row>
    <row r="66" ht="13.5" customHeight="1" x14ac:dyDescent="0.25"/>
  </sheetData>
  <mergeCells count="23">
    <mergeCell ref="A3:O3"/>
    <mergeCell ref="A4:A5"/>
    <mergeCell ref="B4:B5"/>
    <mergeCell ref="C4:C5"/>
    <mergeCell ref="D4:F4"/>
    <mergeCell ref="G4:K4"/>
    <mergeCell ref="L4:L5"/>
    <mergeCell ref="M4:O4"/>
    <mergeCell ref="B41:F41"/>
    <mergeCell ref="B43:F43"/>
    <mergeCell ref="A48:C48"/>
    <mergeCell ref="A49:C49"/>
    <mergeCell ref="P4:P5"/>
    <mergeCell ref="B15:F15"/>
    <mergeCell ref="B19:F19"/>
    <mergeCell ref="B21:F21"/>
    <mergeCell ref="B24:F24"/>
    <mergeCell ref="B33:F33"/>
    <mergeCell ref="E6:E14"/>
    <mergeCell ref="F6:F14"/>
    <mergeCell ref="E16:E18"/>
    <mergeCell ref="B35:F35"/>
    <mergeCell ref="B37:F3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G14" sqref="G14"/>
    </sheetView>
  </sheetViews>
  <sheetFormatPr defaultRowHeight="15" x14ac:dyDescent="0.25"/>
  <cols>
    <col min="10" max="10" width="11.140625" bestFit="1" customWidth="1"/>
    <col min="12" max="12" width="20.5703125" bestFit="1" customWidth="1"/>
  </cols>
  <sheetData>
    <row r="1" spans="1:16" s="4" customFormat="1" ht="16.5" x14ac:dyDescent="0.25">
      <c r="A1" s="1" t="s">
        <v>0</v>
      </c>
      <c r="B1" s="2"/>
      <c r="C1" s="3"/>
      <c r="D1" s="3"/>
      <c r="E1" s="3"/>
      <c r="H1" s="5"/>
      <c r="I1" s="5"/>
      <c r="J1" s="6"/>
      <c r="K1" s="5"/>
      <c r="L1" s="5"/>
      <c r="M1" s="2"/>
      <c r="O1" s="5"/>
    </row>
    <row r="2" spans="1:16" s="4" customFormat="1" ht="15.75" x14ac:dyDescent="0.25">
      <c r="A2" s="7" t="s">
        <v>1</v>
      </c>
      <c r="B2" s="8"/>
      <c r="C2" s="9"/>
      <c r="D2" s="9"/>
      <c r="E2" s="9"/>
      <c r="H2" s="10"/>
      <c r="I2" s="10"/>
      <c r="J2" s="11"/>
      <c r="K2" s="10"/>
      <c r="L2" s="10"/>
      <c r="M2" s="8"/>
      <c r="O2" s="10"/>
    </row>
    <row r="3" spans="1:16" s="4" customFormat="1" x14ac:dyDescent="0.25"/>
    <row r="4" spans="1:16" s="4" customFormat="1" ht="20.25" x14ac:dyDescent="0.3">
      <c r="A4" s="212" t="s">
        <v>66</v>
      </c>
      <c r="B4" s="212"/>
      <c r="C4" s="212"/>
      <c r="D4" s="212"/>
      <c r="E4" s="212"/>
      <c r="F4" s="212"/>
      <c r="G4" s="212"/>
      <c r="H4" s="212"/>
      <c r="I4" s="212"/>
      <c r="J4" s="213"/>
      <c r="K4" s="212"/>
      <c r="L4" s="212"/>
      <c r="M4" s="212"/>
      <c r="N4" s="212"/>
      <c r="O4" s="212"/>
    </row>
    <row r="5" spans="1:16" s="12" customFormat="1" ht="15" customHeight="1" x14ac:dyDescent="0.2">
      <c r="A5" s="211" t="s">
        <v>3</v>
      </c>
      <c r="B5" s="211" t="s">
        <v>4</v>
      </c>
      <c r="C5" s="211" t="s">
        <v>5</v>
      </c>
      <c r="D5" s="211" t="s">
        <v>6</v>
      </c>
      <c r="E5" s="211"/>
      <c r="F5" s="211"/>
      <c r="G5" s="214" t="s">
        <v>7</v>
      </c>
      <c r="H5" s="214"/>
      <c r="I5" s="214"/>
      <c r="J5" s="214"/>
      <c r="K5" s="215"/>
      <c r="L5" s="216" t="s">
        <v>8</v>
      </c>
      <c r="M5" s="214" t="s">
        <v>9</v>
      </c>
      <c r="N5" s="214"/>
      <c r="O5" s="214"/>
      <c r="P5" s="211" t="s">
        <v>10</v>
      </c>
    </row>
    <row r="6" spans="1:16" s="12" customFormat="1" ht="43.5" customHeight="1" x14ac:dyDescent="0.2">
      <c r="A6" s="211"/>
      <c r="B6" s="211"/>
      <c r="C6" s="211"/>
      <c r="D6" s="185" t="s">
        <v>11</v>
      </c>
      <c r="E6" s="186" t="s">
        <v>12</v>
      </c>
      <c r="F6" s="186" t="s">
        <v>13</v>
      </c>
      <c r="G6" s="186" t="s">
        <v>14</v>
      </c>
      <c r="H6" s="187" t="s">
        <v>15</v>
      </c>
      <c r="I6" s="186" t="s">
        <v>16</v>
      </c>
      <c r="J6" s="188" t="s">
        <v>17</v>
      </c>
      <c r="K6" s="189" t="s">
        <v>18</v>
      </c>
      <c r="L6" s="217"/>
      <c r="M6" s="186" t="s">
        <v>19</v>
      </c>
      <c r="N6" s="186" t="s">
        <v>20</v>
      </c>
      <c r="O6" s="186" t="s">
        <v>21</v>
      </c>
      <c r="P6" s="211"/>
    </row>
    <row r="7" spans="1:16" s="190" customFormat="1" ht="12" x14ac:dyDescent="0.2">
      <c r="A7" s="190">
        <v>1</v>
      </c>
      <c r="B7" s="191" t="s">
        <v>57</v>
      </c>
      <c r="D7" s="190" t="s">
        <v>67</v>
      </c>
      <c r="G7" s="190" t="s">
        <v>33</v>
      </c>
      <c r="H7" s="190">
        <v>30</v>
      </c>
      <c r="I7" s="192">
        <v>455000</v>
      </c>
      <c r="J7" s="192">
        <f>I7*H7</f>
        <v>13650000</v>
      </c>
      <c r="K7" s="193">
        <v>0.5</v>
      </c>
      <c r="L7" s="192">
        <f>J7*(1-K7)</f>
        <v>6825000</v>
      </c>
    </row>
    <row r="8" spans="1:16" s="4" customFormat="1" x14ac:dyDescent="0.25">
      <c r="A8" s="194"/>
      <c r="B8" s="218" t="s">
        <v>61</v>
      </c>
      <c r="C8" s="219"/>
      <c r="D8" s="219"/>
      <c r="E8" s="219"/>
      <c r="F8" s="220"/>
      <c r="G8" s="195"/>
      <c r="H8" s="195"/>
      <c r="I8" s="196"/>
      <c r="J8" s="196"/>
      <c r="K8" s="195"/>
      <c r="L8" s="197">
        <f>L7</f>
        <v>6825000</v>
      </c>
      <c r="M8" s="195"/>
      <c r="N8" s="195"/>
      <c r="O8" s="195"/>
      <c r="P8" s="194"/>
    </row>
    <row r="9" spans="1:16" s="4" customFormat="1" x14ac:dyDescent="0.25"/>
    <row r="10" spans="1:16" s="4" customFormat="1" x14ac:dyDescent="0.25">
      <c r="D10" s="177" t="s">
        <v>62</v>
      </c>
      <c r="M10" s="182" t="s">
        <v>63</v>
      </c>
    </row>
    <row r="11" spans="1:16" s="4" customFormat="1" x14ac:dyDescent="0.25">
      <c r="D11" s="183" t="s">
        <v>64</v>
      </c>
      <c r="M11" s="184" t="s">
        <v>65</v>
      </c>
    </row>
    <row r="12" spans="1:16" s="4" customFormat="1" x14ac:dyDescent="0.25"/>
    <row r="13" spans="1:16" s="4" customFormat="1" x14ac:dyDescent="0.25"/>
    <row r="14" spans="1:16" s="4" customFormat="1" x14ac:dyDescent="0.25"/>
    <row r="15" spans="1:16" s="4" customFormat="1" x14ac:dyDescent="0.25"/>
    <row r="16" spans="1: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</sheetData>
  <mergeCells count="10">
    <mergeCell ref="P5:P6"/>
    <mergeCell ref="B8:F8"/>
    <mergeCell ref="A4:O4"/>
    <mergeCell ref="A5:A6"/>
    <mergeCell ref="B5:B6"/>
    <mergeCell ref="C5:C6"/>
    <mergeCell ref="D5:F5"/>
    <mergeCell ref="G5:K5"/>
    <mergeCell ref="L5:L6"/>
    <mergeCell ref="M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DOANH THU</vt:lpstr>
      <vt:lpstr>HÀNG TRẢ VỀ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2020-07-11T03:05:21Z</dcterms:modified>
</cp:coreProperties>
</file>