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ÀNGNHẬP" sheetId="2" r:id="rId1"/>
    <sheet name="HÀNG TRẢ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I27" i="1"/>
  <c r="G27" i="1"/>
  <c r="E27" i="1"/>
  <c r="F23" i="2"/>
  <c r="H23" i="2"/>
  <c r="I25" i="1"/>
  <c r="L25" i="1" s="1"/>
  <c r="G26" i="1"/>
  <c r="I26" i="1" s="1"/>
  <c r="L26" i="1" s="1"/>
  <c r="G25" i="1"/>
  <c r="G24" i="1"/>
  <c r="I24" i="1" s="1"/>
  <c r="L24" i="1" s="1"/>
  <c r="G23" i="1"/>
  <c r="I23" i="1" s="1"/>
  <c r="L23" i="1" s="1"/>
  <c r="G22" i="1"/>
  <c r="I22" i="1" s="1"/>
  <c r="L22" i="1" s="1"/>
  <c r="G21" i="1"/>
  <c r="I21" i="1" s="1"/>
  <c r="L21" i="1" s="1"/>
  <c r="G20" i="1"/>
  <c r="I20" i="1" s="1"/>
  <c r="L20" i="1" s="1"/>
  <c r="G19" i="1"/>
  <c r="I19" i="1" s="1"/>
  <c r="L19" i="1" s="1"/>
  <c r="G18" i="1"/>
  <c r="I18" i="1" s="1"/>
  <c r="L18" i="1" s="1"/>
  <c r="G17" i="1"/>
  <c r="I17" i="1" s="1"/>
  <c r="L17" i="1" s="1"/>
  <c r="G16" i="1"/>
  <c r="I16" i="1" s="1"/>
  <c r="L16" i="1" s="1"/>
  <c r="G15" i="1"/>
  <c r="I15" i="1" s="1"/>
  <c r="L15" i="1" s="1"/>
  <c r="G14" i="1"/>
  <c r="I14" i="1" s="1"/>
  <c r="L14" i="1" s="1"/>
  <c r="G13" i="1"/>
  <c r="I13" i="1" s="1"/>
  <c r="L13" i="1" s="1"/>
  <c r="G12" i="1"/>
  <c r="I12" i="1" s="1"/>
  <c r="L12" i="1" s="1"/>
  <c r="G11" i="1"/>
  <c r="I11" i="1" s="1"/>
  <c r="L11" i="1" s="1"/>
  <c r="G10" i="1"/>
  <c r="I10" i="1" s="1"/>
  <c r="L10" i="1" s="1"/>
  <c r="G9" i="1"/>
  <c r="I9" i="1" s="1"/>
  <c r="L9" i="1" s="1"/>
  <c r="G8" i="1"/>
  <c r="I8" i="1" s="1"/>
  <c r="H22" i="2"/>
  <c r="J22" i="2" s="1"/>
  <c r="M22" i="2" s="1"/>
  <c r="H21" i="2"/>
  <c r="J21" i="2" s="1"/>
  <c r="M21" i="2" s="1"/>
  <c r="H20" i="2"/>
  <c r="J20" i="2" s="1"/>
  <c r="M20" i="2" s="1"/>
  <c r="H19" i="2"/>
  <c r="J19" i="2" s="1"/>
  <c r="M19" i="2" s="1"/>
  <c r="H18" i="2"/>
  <c r="J18" i="2" s="1"/>
  <c r="M18" i="2" s="1"/>
  <c r="H17" i="2"/>
  <c r="J17" i="2" s="1"/>
  <c r="M17" i="2" s="1"/>
  <c r="H16" i="2"/>
  <c r="J16" i="2" s="1"/>
  <c r="M16" i="2" s="1"/>
  <c r="H15" i="2"/>
  <c r="J15" i="2" s="1"/>
  <c r="M15" i="2" s="1"/>
  <c r="H14" i="2"/>
  <c r="J14" i="2" s="1"/>
  <c r="M14" i="2" s="1"/>
  <c r="H13" i="2"/>
  <c r="J13" i="2" s="1"/>
  <c r="M13" i="2" s="1"/>
  <c r="H12" i="2"/>
  <c r="J12" i="2" s="1"/>
  <c r="M12" i="2" s="1"/>
  <c r="H11" i="2"/>
  <c r="J11" i="2" s="1"/>
  <c r="M11" i="2" s="1"/>
  <c r="H10" i="2"/>
  <c r="J10" i="2" s="1"/>
  <c r="M10" i="2" s="1"/>
  <c r="H9" i="2"/>
  <c r="J9" i="2" s="1"/>
  <c r="M9" i="2" s="1"/>
  <c r="H8" i="2"/>
  <c r="J8" i="2" s="1"/>
  <c r="M8" i="2" s="1"/>
  <c r="H7" i="2"/>
  <c r="J7" i="2" s="1"/>
  <c r="M7" i="2" s="1"/>
  <c r="L8" i="1" l="1"/>
  <c r="J23" i="2"/>
  <c r="M23" i="2" s="1"/>
</calcChain>
</file>

<file path=xl/sharedStrings.xml><?xml version="1.0" encoding="utf-8"?>
<sst xmlns="http://schemas.openxmlformats.org/spreadsheetml/2006/main" count="94" uniqueCount="42">
  <si>
    <t>CÔNG TY CỔ PHẦN ĐT &amp; PT NANO MILK</t>
  </si>
  <si>
    <t xml:space="preserve"> Số:………./PKD. MST: 0108806878</t>
  </si>
  <si>
    <t>BẢNG TỔNG HỢP CÔNG NỢ ĐẠI LÝ THANH HÀ - VĨNH PHÚC</t>
  </si>
  <si>
    <t>Số HĐ</t>
  </si>
  <si>
    <t>Thanh Hà</t>
  </si>
  <si>
    <t>Vĩnh Phúc</t>
  </si>
  <si>
    <t>1CX45</t>
  </si>
  <si>
    <t>1CX90</t>
  </si>
  <si>
    <t>2CX90</t>
  </si>
  <si>
    <t>3CX90</t>
  </si>
  <si>
    <t>GCX90</t>
  </si>
  <si>
    <t>SN45</t>
  </si>
  <si>
    <t>GC48</t>
  </si>
  <si>
    <t>TĐ12</t>
  </si>
  <si>
    <t>BCX90</t>
  </si>
  <si>
    <t>GC90</t>
  </si>
  <si>
    <t>TĐ90</t>
  </si>
  <si>
    <t>10 bộ cốc</t>
  </si>
  <si>
    <t>Ngày, tháng</t>
  </si>
  <si>
    <t>Thông tin khách hàng</t>
  </si>
  <si>
    <t>Thông tin về sản phẩm</t>
  </si>
  <si>
    <t>Ghi chú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</si>
  <si>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</si>
  <si>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</si>
  <si>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</si>
  <si>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</si>
  <si>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</si>
  <si>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</si>
  <si>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</si>
  <si>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</si>
  <si>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Chưa thanh toán (131)</t>
  </si>
  <si>
    <t>STT</t>
  </si>
  <si>
    <t>Thành tiền sau CK(VNĐ)</t>
  </si>
  <si>
    <t>Tiền bán hàng thực tế thu về</t>
  </si>
  <si>
    <t>Thành tiền (VNĐ)</t>
  </si>
  <si>
    <t xml:space="preserve"> </t>
  </si>
  <si>
    <t>6 bộ cốc</t>
  </si>
  <si>
    <t>TỔNG CỘNG</t>
  </si>
  <si>
    <t>Tiền hàng thực tế thu về</t>
  </si>
  <si>
    <t>TM</t>
  </si>
  <si>
    <t>CK</t>
  </si>
  <si>
    <t>BẢNG TỔNG HỢP HÀNG TRẢ ĐẠI LÝ THANH HÀ - VĨNH PHÚC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</si>
</sst>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dd/mm/yyyy;@"/>
    <numFmt numFmtId="166" formatCode="_-* #,##0\ _₫_-;\-* #,##0\ _₫_-;_-* &quot;-&quot;??\ _₫_-;_-@_-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6" fontId="2" fillId="0" borderId="1" xfId="1" applyNumberFormat="1" applyFont="1" applyBorder="1" applyAlignment="1">
      <alignment horizontal="right" vertical="center"/>
    </xf>
    <xf numFmtId="9" fontId="2" fillId="0" borderId="1" xfId="2" applyFont="1" applyBorder="1" applyAlignment="1">
      <alignment horizontal="center" vertical="center"/>
    </xf>
    <xf numFmtId="166" fontId="2" fillId="0" borderId="1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6" fontId="2" fillId="0" borderId="2" xfId="1" applyNumberFormat="1" applyFont="1" applyBorder="1" applyAlignment="1">
      <alignment horizontal="right" vertical="center"/>
    </xf>
    <xf numFmtId="9" fontId="2" fillId="0" borderId="2" xfId="2" applyFont="1" applyBorder="1" applyAlignment="1">
      <alignment horizontal="center" vertical="center"/>
    </xf>
    <xf numFmtId="166" fontId="2" fillId="0" borderId="2" xfId="1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66" fontId="2" fillId="0" borderId="3" xfId="1" applyNumberFormat="1" applyFont="1" applyBorder="1" applyAlignment="1">
      <alignment horizontal="right" vertical="center"/>
    </xf>
    <xf numFmtId="9" fontId="2" fillId="0" borderId="3" xfId="2" applyFont="1" applyBorder="1" applyAlignment="1">
      <alignment horizontal="center" vertical="center"/>
    </xf>
    <xf numFmtId="166" fontId="2" fillId="0" borderId="3" xfId="1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164" fontId="2" fillId="0" borderId="4" xfId="0" quotePrefix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166" fontId="2" fillId="0" borderId="4" xfId="1" applyNumberFormat="1" applyFont="1" applyBorder="1" applyAlignment="1">
      <alignment horizontal="right" vertical="center"/>
    </xf>
    <xf numFmtId="9" fontId="2" fillId="0" borderId="4" xfId="2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6" fontId="3" fillId="2" borderId="5" xfId="1" applyNumberFormat="1" applyFont="1" applyFill="1" applyBorder="1" applyAlignment="1">
      <alignment horizontal="right" vertical="center" wrapText="1"/>
    </xf>
    <xf numFmtId="9" fontId="3" fillId="2" borderId="4" xfId="2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166" fontId="3" fillId="2" borderId="10" xfId="1" applyNumberFormat="1" applyFont="1" applyFill="1" applyBorder="1" applyAlignment="1">
      <alignment horizontal="center" vertical="center" wrapText="1"/>
    </xf>
    <xf numFmtId="166" fontId="3" fillId="2" borderId="11" xfId="1" applyNumberFormat="1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67" fontId="2" fillId="0" borderId="4" xfId="1" applyNumberFormat="1" applyFont="1" applyBorder="1" applyAlignment="1">
      <alignment vertical="center"/>
    </xf>
    <xf numFmtId="9" fontId="2" fillId="0" borderId="4" xfId="2" applyFont="1" applyBorder="1" applyAlignment="1">
      <alignment vertical="center"/>
    </xf>
    <xf numFmtId="166" fontId="2" fillId="0" borderId="4" xfId="1" applyNumberFormat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1" xfId="1" applyNumberFormat="1" applyFont="1" applyBorder="1" applyAlignment="1">
      <alignment vertical="center"/>
    </xf>
    <xf numFmtId="9" fontId="2" fillId="0" borderId="1" xfId="2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167" fontId="2" fillId="0" borderId="2" xfId="1" applyNumberFormat="1" applyFont="1" applyBorder="1" applyAlignment="1">
      <alignment vertical="center"/>
    </xf>
    <xf numFmtId="9" fontId="2" fillId="0" borderId="2" xfId="2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167" fontId="2" fillId="0" borderId="3" xfId="1" applyNumberFormat="1" applyFont="1" applyBorder="1" applyAlignment="1">
      <alignment vertical="center"/>
    </xf>
    <xf numFmtId="9" fontId="2" fillId="0" borderId="3" xfId="2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/>
    </xf>
    <xf numFmtId="164" fontId="2" fillId="0" borderId="12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167" fontId="2" fillId="0" borderId="12" xfId="1" applyNumberFormat="1" applyFont="1" applyBorder="1" applyAlignment="1">
      <alignment vertical="center"/>
    </xf>
    <xf numFmtId="9" fontId="2" fillId="0" borderId="12" xfId="2" applyFont="1" applyBorder="1" applyAlignment="1">
      <alignment vertical="center"/>
    </xf>
    <xf numFmtId="166" fontId="2" fillId="0" borderId="12" xfId="1" applyNumberFormat="1" applyFont="1" applyBorder="1" applyAlignment="1">
      <alignment vertical="center"/>
    </xf>
    <xf numFmtId="166" fontId="2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9" fontId="5" fillId="0" borderId="4" xfId="2" applyFont="1" applyBorder="1" applyAlignment="1">
      <alignment vertical="center"/>
    </xf>
    <xf numFmtId="166" fontId="6" fillId="0" borderId="4" xfId="1" applyNumberFormat="1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67" fontId="5" fillId="0" borderId="4" xfId="1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9" fontId="5" fillId="0" borderId="4" xfId="2" applyFont="1" applyBorder="1" applyAlignment="1">
      <alignment vertical="center" wrapText="1"/>
    </xf>
    <xf numFmtId="166" fontId="6" fillId="0" borderId="4" xfId="1" applyNumberFormat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/>
    <xf numFmtId="166" fontId="6" fillId="0" borderId="4" xfId="0" applyNumberFormat="1" applyFont="1" applyBorder="1"/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4" xfId="0" applyFont="1" applyBorder="1"/>
    <xf numFmtId="167" fontId="11" fillId="0" borderId="4" xfId="0" applyNumberFormat="1" applyFont="1" applyBorder="1"/>
    <xf numFmtId="166" fontId="11" fillId="0" borderId="4" xfId="0" applyNumberFormat="1" applyFont="1" applyBorder="1"/>
    <xf numFmtId="166" fontId="11" fillId="0" borderId="4" xfId="0" applyNumberFormat="1" applyFont="1" applyFill="1" applyBorder="1" applyAlignment="1">
      <alignment vertical="center"/>
    </xf>
    <xf numFmtId="0" fontId="11" fillId="0" borderId="0" xfId="0" applyFont="1"/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6" fontId="3" fillId="2" borderId="4" xfId="1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10" zoomScale="85" zoomScaleNormal="85" workbookViewId="0">
      <selection activeCell="F24" sqref="F24"/>
    </sheetView>
  </sheetViews>
  <sheetFormatPr defaultRowHeight="15" x14ac:dyDescent="0.25"/>
  <cols>
    <col min="1" max="1" width="4.85546875" style="86" customWidth="1"/>
    <col min="2" max="2" width="10.28515625" style="86" bestFit="1" customWidth="1"/>
    <col min="3" max="3" width="9.42578125" style="86" bestFit="1" customWidth="1"/>
    <col min="4" max="4" width="9.85546875" style="86" bestFit="1" customWidth="1"/>
    <col min="5" max="5" width="9.140625" style="86"/>
    <col min="6" max="6" width="9.28515625" style="86" bestFit="1" customWidth="1"/>
    <col min="7" max="7" width="9.85546875" style="86" customWidth="1"/>
    <col min="8" max="8" width="14" style="86" customWidth="1"/>
    <col min="9" max="9" width="7.28515625" style="86" customWidth="1"/>
    <col min="10" max="10" width="15.7109375" style="86" bestFit="1" customWidth="1"/>
    <col min="11" max="11" width="4.42578125" style="86" customWidth="1"/>
    <col min="12" max="12" width="4.140625" style="86" customWidth="1"/>
    <col min="13" max="13" width="13.85546875" style="86" customWidth="1"/>
    <col min="14" max="16384" width="9.140625" style="86"/>
  </cols>
  <sheetData>
    <row r="1" spans="1:17" ht="16.5" x14ac:dyDescent="0.25">
      <c r="A1" s="83" t="s">
        <v>0</v>
      </c>
      <c r="B1" s="84"/>
      <c r="C1" s="85"/>
      <c r="D1" s="85"/>
      <c r="G1" s="87"/>
      <c r="H1" s="87"/>
      <c r="I1" s="87"/>
      <c r="J1" s="87"/>
      <c r="K1" s="87"/>
      <c r="L1" s="84"/>
      <c r="O1" s="87"/>
      <c r="P1" s="87"/>
    </row>
    <row r="2" spans="1:17" ht="15.75" x14ac:dyDescent="0.25">
      <c r="A2" s="88" t="s">
        <v>1</v>
      </c>
      <c r="B2" s="89"/>
      <c r="C2" s="90"/>
      <c r="D2" s="90"/>
      <c r="G2" s="91"/>
      <c r="H2" s="91"/>
      <c r="I2" s="91"/>
      <c r="J2" s="91"/>
      <c r="K2" s="91"/>
      <c r="L2" s="89"/>
      <c r="O2" s="91"/>
      <c r="P2" s="91"/>
    </row>
    <row r="3" spans="1:17" ht="24.75" customHeight="1" x14ac:dyDescent="0.25">
      <c r="A3" s="92" t="s">
        <v>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</row>
    <row r="5" spans="1:17" s="37" customFormat="1" ht="42" customHeight="1" x14ac:dyDescent="0.25">
      <c r="A5" s="33" t="s">
        <v>3</v>
      </c>
      <c r="B5" s="34" t="s">
        <v>18</v>
      </c>
      <c r="C5" s="35" t="s">
        <v>19</v>
      </c>
      <c r="D5" s="35"/>
      <c r="E5" s="36" t="s">
        <v>20</v>
      </c>
      <c r="F5" s="36"/>
      <c r="G5" s="36"/>
      <c r="H5" s="36"/>
      <c r="I5" s="36"/>
      <c r="J5" s="44" t="s">
        <v>29</v>
      </c>
      <c r="K5" s="112" t="s">
        <v>38</v>
      </c>
      <c r="L5" s="112"/>
      <c r="M5" s="112"/>
      <c r="N5" s="43" t="s">
        <v>21</v>
      </c>
    </row>
    <row r="6" spans="1:17" s="37" customFormat="1" ht="38.25" customHeight="1" x14ac:dyDescent="0.25">
      <c r="A6" s="38"/>
      <c r="B6" s="39"/>
      <c r="C6" s="42" t="s">
        <v>22</v>
      </c>
      <c r="D6" s="42" t="s">
        <v>23</v>
      </c>
      <c r="E6" s="42" t="s">
        <v>24</v>
      </c>
      <c r="F6" s="42" t="s">
        <v>25</v>
      </c>
      <c r="G6" s="40" t="s">
        <v>26</v>
      </c>
      <c r="H6" s="40" t="s">
        <v>27</v>
      </c>
      <c r="I6" s="41" t="s">
        <v>28</v>
      </c>
      <c r="J6" s="45"/>
      <c r="K6" s="40" t="s">
        <v>39</v>
      </c>
      <c r="L6" s="40" t="s">
        <v>40</v>
      </c>
      <c r="M6" s="40" t="s">
        <v>30</v>
      </c>
      <c r="N6" s="113"/>
    </row>
    <row r="7" spans="1:17" s="8" customFormat="1" x14ac:dyDescent="0.25">
      <c r="A7" s="1">
        <v>571</v>
      </c>
      <c r="B7" s="2">
        <v>43990</v>
      </c>
      <c r="C7" s="3" t="s">
        <v>4</v>
      </c>
      <c r="D7" s="3" t="s">
        <v>5</v>
      </c>
      <c r="E7" s="4" t="s">
        <v>6</v>
      </c>
      <c r="F7" s="4">
        <v>72</v>
      </c>
      <c r="G7" s="5">
        <v>255000</v>
      </c>
      <c r="H7" s="5">
        <f>F7*G7</f>
        <v>18360000</v>
      </c>
      <c r="I7" s="6">
        <v>0.5</v>
      </c>
      <c r="J7" s="7">
        <f>H7*(1-I7)</f>
        <v>9180000</v>
      </c>
      <c r="K7" s="7"/>
      <c r="L7" s="5"/>
      <c r="M7" s="5">
        <f>J7</f>
        <v>9180000</v>
      </c>
      <c r="N7" s="4"/>
      <c r="P7" s="9"/>
    </row>
    <row r="8" spans="1:17" s="8" customFormat="1" x14ac:dyDescent="0.25">
      <c r="A8" s="10"/>
      <c r="B8" s="11"/>
      <c r="C8" s="12"/>
      <c r="D8" s="12"/>
      <c r="E8" s="13" t="s">
        <v>7</v>
      </c>
      <c r="F8" s="13">
        <v>36</v>
      </c>
      <c r="G8" s="14">
        <v>455000</v>
      </c>
      <c r="H8" s="14">
        <f>F8*G8</f>
        <v>16380000</v>
      </c>
      <c r="I8" s="15">
        <v>0.5</v>
      </c>
      <c r="J8" s="16">
        <f>H8*(1-I8)</f>
        <v>8190000</v>
      </c>
      <c r="K8" s="16"/>
      <c r="L8" s="14"/>
      <c r="M8" s="14">
        <f t="shared" ref="M8:M16" si="0">J8</f>
        <v>8190000</v>
      </c>
      <c r="N8" s="13"/>
    </row>
    <row r="9" spans="1:17" s="8" customFormat="1" x14ac:dyDescent="0.25">
      <c r="A9" s="10"/>
      <c r="B9" s="11"/>
      <c r="C9" s="12"/>
      <c r="D9" s="12"/>
      <c r="E9" s="13" t="s">
        <v>8</v>
      </c>
      <c r="F9" s="13">
        <v>84</v>
      </c>
      <c r="G9" s="14">
        <v>465000</v>
      </c>
      <c r="H9" s="14">
        <f>F9*G9</f>
        <v>39060000</v>
      </c>
      <c r="I9" s="15">
        <v>0.5</v>
      </c>
      <c r="J9" s="16">
        <f>H9*(1-I9)</f>
        <v>19530000</v>
      </c>
      <c r="K9" s="14"/>
      <c r="L9" s="14"/>
      <c r="M9" s="14">
        <f t="shared" si="0"/>
        <v>19530000</v>
      </c>
      <c r="N9" s="13"/>
    </row>
    <row r="10" spans="1:17" s="8" customFormat="1" x14ac:dyDescent="0.25">
      <c r="A10" s="10"/>
      <c r="B10" s="11"/>
      <c r="C10" s="12"/>
      <c r="D10" s="12"/>
      <c r="E10" s="13" t="s">
        <v>9</v>
      </c>
      <c r="F10" s="13">
        <v>12</v>
      </c>
      <c r="G10" s="14">
        <v>475000</v>
      </c>
      <c r="H10" s="14">
        <f>F10*G10</f>
        <v>5700000</v>
      </c>
      <c r="I10" s="15">
        <v>0.5</v>
      </c>
      <c r="J10" s="16">
        <f>H10*(1-I10)</f>
        <v>2850000</v>
      </c>
      <c r="K10" s="14"/>
      <c r="L10" s="14"/>
      <c r="M10" s="14">
        <f t="shared" si="0"/>
        <v>2850000</v>
      </c>
      <c r="N10" s="13"/>
    </row>
    <row r="11" spans="1:17" s="8" customFormat="1" x14ac:dyDescent="0.25">
      <c r="A11" s="10"/>
      <c r="B11" s="11"/>
      <c r="C11" s="12"/>
      <c r="D11" s="12"/>
      <c r="E11" s="13" t="s">
        <v>10</v>
      </c>
      <c r="F11" s="13">
        <v>60</v>
      </c>
      <c r="G11" s="14">
        <v>485000</v>
      </c>
      <c r="H11" s="14">
        <f>F11*G11</f>
        <v>29100000</v>
      </c>
      <c r="I11" s="15">
        <v>0.5</v>
      </c>
      <c r="J11" s="16">
        <f>H11*(1-I11)</f>
        <v>14550000</v>
      </c>
      <c r="K11" s="14"/>
      <c r="L11" s="14"/>
      <c r="M11" s="14">
        <f t="shared" si="0"/>
        <v>14550000</v>
      </c>
      <c r="N11" s="13"/>
    </row>
    <row r="12" spans="1:17" s="8" customFormat="1" x14ac:dyDescent="0.25">
      <c r="A12" s="10"/>
      <c r="B12" s="11"/>
      <c r="C12" s="12"/>
      <c r="D12" s="12"/>
      <c r="E12" s="13" t="s">
        <v>11</v>
      </c>
      <c r="F12" s="13">
        <v>24</v>
      </c>
      <c r="G12" s="14">
        <v>550000</v>
      </c>
      <c r="H12" s="14">
        <f>F12*G12</f>
        <v>13200000</v>
      </c>
      <c r="I12" s="15">
        <v>0.5</v>
      </c>
      <c r="J12" s="16">
        <f>H12*(1-I12)</f>
        <v>6600000</v>
      </c>
      <c r="K12" s="14"/>
      <c r="L12" s="14"/>
      <c r="M12" s="14">
        <f t="shared" si="0"/>
        <v>6600000</v>
      </c>
      <c r="N12" s="13"/>
    </row>
    <row r="13" spans="1:17" s="8" customFormat="1" x14ac:dyDescent="0.25">
      <c r="A13" s="10"/>
      <c r="B13" s="11"/>
      <c r="C13" s="12"/>
      <c r="D13" s="12"/>
      <c r="E13" s="13" t="s">
        <v>12</v>
      </c>
      <c r="F13" s="13">
        <v>48</v>
      </c>
      <c r="G13" s="14">
        <v>455000</v>
      </c>
      <c r="H13" s="14">
        <f>F13*G13</f>
        <v>21840000</v>
      </c>
      <c r="I13" s="15">
        <v>0.5</v>
      </c>
      <c r="J13" s="16">
        <f>H13*(1-I13)</f>
        <v>10920000</v>
      </c>
      <c r="K13" s="14"/>
      <c r="L13" s="14"/>
      <c r="M13" s="14">
        <f t="shared" si="0"/>
        <v>10920000</v>
      </c>
      <c r="N13" s="17"/>
    </row>
    <row r="14" spans="1:17" s="8" customFormat="1" x14ac:dyDescent="0.25">
      <c r="A14" s="18"/>
      <c r="B14" s="19"/>
      <c r="C14" s="20"/>
      <c r="D14" s="20"/>
      <c r="E14" s="21" t="s">
        <v>13</v>
      </c>
      <c r="F14" s="21">
        <v>12</v>
      </c>
      <c r="G14" s="22">
        <v>455000</v>
      </c>
      <c r="H14" s="22">
        <f>F14*G14</f>
        <v>5460000</v>
      </c>
      <c r="I14" s="23">
        <v>0.5</v>
      </c>
      <c r="J14" s="24">
        <f>H14*(1-I14)</f>
        <v>2730000</v>
      </c>
      <c r="K14" s="22"/>
      <c r="L14" s="22"/>
      <c r="M14" s="22">
        <f t="shared" si="0"/>
        <v>2730000</v>
      </c>
      <c r="N14" s="21"/>
    </row>
    <row r="15" spans="1:17" s="8" customFormat="1" x14ac:dyDescent="0.25">
      <c r="A15" s="1">
        <v>587</v>
      </c>
      <c r="B15" s="2">
        <v>43995</v>
      </c>
      <c r="C15" s="25" t="s">
        <v>4</v>
      </c>
      <c r="D15" s="3" t="s">
        <v>5</v>
      </c>
      <c r="E15" s="4" t="s">
        <v>9</v>
      </c>
      <c r="F15" s="4">
        <v>12</v>
      </c>
      <c r="G15" s="5">
        <v>475000</v>
      </c>
      <c r="H15" s="5">
        <f>F15*G15</f>
        <v>5700000</v>
      </c>
      <c r="I15" s="6">
        <v>0.5</v>
      </c>
      <c r="J15" s="5">
        <f>H15*(1-I15)</f>
        <v>2850000</v>
      </c>
      <c r="K15" s="5"/>
      <c r="L15" s="5"/>
      <c r="M15" s="5">
        <f t="shared" si="0"/>
        <v>2850000</v>
      </c>
      <c r="N15" s="4"/>
      <c r="O15" s="9"/>
    </row>
    <row r="16" spans="1:17" s="8" customFormat="1" x14ac:dyDescent="0.25">
      <c r="A16" s="18"/>
      <c r="B16" s="19"/>
      <c r="C16" s="26"/>
      <c r="D16" s="20"/>
      <c r="E16" s="21" t="s">
        <v>14</v>
      </c>
      <c r="F16" s="21">
        <v>12</v>
      </c>
      <c r="G16" s="22">
        <v>485000</v>
      </c>
      <c r="H16" s="22">
        <f>F16*G16</f>
        <v>5820000</v>
      </c>
      <c r="I16" s="23">
        <v>0.5</v>
      </c>
      <c r="J16" s="22">
        <f>H16*(1-I16)</f>
        <v>2910000</v>
      </c>
      <c r="K16" s="22"/>
      <c r="L16" s="22"/>
      <c r="M16" s="22">
        <f t="shared" si="0"/>
        <v>2910000</v>
      </c>
      <c r="N16" s="21"/>
      <c r="O16" s="9"/>
    </row>
    <row r="17" spans="1:15" s="8" customFormat="1" x14ac:dyDescent="0.25">
      <c r="A17" s="1">
        <v>479</v>
      </c>
      <c r="B17" s="2">
        <v>43996</v>
      </c>
      <c r="C17" s="25" t="s">
        <v>4</v>
      </c>
      <c r="D17" s="3" t="s">
        <v>5</v>
      </c>
      <c r="E17" s="4" t="s">
        <v>9</v>
      </c>
      <c r="F17" s="4">
        <v>12</v>
      </c>
      <c r="G17" s="5">
        <v>475000</v>
      </c>
      <c r="H17" s="5">
        <f>F17*G17</f>
        <v>5700000</v>
      </c>
      <c r="I17" s="6">
        <v>0.5</v>
      </c>
      <c r="J17" s="5">
        <f>H17*(1-I17)</f>
        <v>2850000</v>
      </c>
      <c r="K17" s="5"/>
      <c r="L17" s="5"/>
      <c r="M17" s="5">
        <f>J17</f>
        <v>2850000</v>
      </c>
      <c r="N17" s="4"/>
      <c r="O17" s="9"/>
    </row>
    <row r="18" spans="1:15" s="8" customFormat="1" x14ac:dyDescent="0.25">
      <c r="A18" s="10"/>
      <c r="B18" s="11"/>
      <c r="C18" s="27"/>
      <c r="D18" s="12"/>
      <c r="E18" s="13" t="s">
        <v>14</v>
      </c>
      <c r="F18" s="13">
        <v>48</v>
      </c>
      <c r="G18" s="14">
        <v>485000</v>
      </c>
      <c r="H18" s="14">
        <f>F18*G18</f>
        <v>23280000</v>
      </c>
      <c r="I18" s="15">
        <v>0.5</v>
      </c>
      <c r="J18" s="14">
        <f>H18*(1-I18)</f>
        <v>11640000</v>
      </c>
      <c r="K18" s="14"/>
      <c r="L18" s="14"/>
      <c r="M18" s="14">
        <f t="shared" ref="M18:M23" si="1">J18</f>
        <v>11640000</v>
      </c>
      <c r="N18" s="13"/>
      <c r="O18" s="9"/>
    </row>
    <row r="19" spans="1:15" s="8" customFormat="1" x14ac:dyDescent="0.25">
      <c r="A19" s="10"/>
      <c r="B19" s="11"/>
      <c r="C19" s="27"/>
      <c r="D19" s="12"/>
      <c r="E19" s="13" t="s">
        <v>11</v>
      </c>
      <c r="F19" s="13">
        <v>48</v>
      </c>
      <c r="G19" s="14">
        <v>550000</v>
      </c>
      <c r="H19" s="14">
        <f>F19*G19</f>
        <v>26400000</v>
      </c>
      <c r="I19" s="15">
        <v>0.5</v>
      </c>
      <c r="J19" s="14">
        <f>H19*(1-I19)</f>
        <v>13200000</v>
      </c>
      <c r="K19" s="14"/>
      <c r="L19" s="14"/>
      <c r="M19" s="14">
        <f t="shared" si="1"/>
        <v>13200000</v>
      </c>
      <c r="N19" s="13"/>
      <c r="O19" s="9"/>
    </row>
    <row r="20" spans="1:15" s="8" customFormat="1" x14ac:dyDescent="0.25">
      <c r="A20" s="10"/>
      <c r="B20" s="11"/>
      <c r="C20" s="27"/>
      <c r="D20" s="12"/>
      <c r="E20" s="13" t="s">
        <v>15</v>
      </c>
      <c r="F20" s="13">
        <v>84</v>
      </c>
      <c r="G20" s="14">
        <v>455000</v>
      </c>
      <c r="H20" s="14">
        <f>F20*G20</f>
        <v>38220000</v>
      </c>
      <c r="I20" s="15">
        <v>0.5</v>
      </c>
      <c r="J20" s="14">
        <f>H20*(1-I20)</f>
        <v>19110000</v>
      </c>
      <c r="K20" s="14"/>
      <c r="L20" s="14"/>
      <c r="M20" s="14">
        <f t="shared" si="1"/>
        <v>19110000</v>
      </c>
      <c r="N20" s="13"/>
      <c r="O20" s="9"/>
    </row>
    <row r="21" spans="1:15" s="8" customFormat="1" x14ac:dyDescent="0.25">
      <c r="A21" s="18"/>
      <c r="B21" s="19"/>
      <c r="C21" s="26"/>
      <c r="D21" s="20"/>
      <c r="E21" s="21" t="s">
        <v>16</v>
      </c>
      <c r="F21" s="21">
        <v>12</v>
      </c>
      <c r="G21" s="22">
        <v>455000</v>
      </c>
      <c r="H21" s="22">
        <f>F21*G21</f>
        <v>5460000</v>
      </c>
      <c r="I21" s="23">
        <v>0.5</v>
      </c>
      <c r="J21" s="22">
        <f>H21*(1-I21)</f>
        <v>2730000</v>
      </c>
      <c r="K21" s="22"/>
      <c r="L21" s="22"/>
      <c r="M21" s="22">
        <f t="shared" si="1"/>
        <v>2730000</v>
      </c>
      <c r="N21" s="21"/>
      <c r="O21" s="9"/>
    </row>
    <row r="22" spans="1:15" s="8" customFormat="1" x14ac:dyDescent="0.25">
      <c r="A22" s="28">
        <v>597</v>
      </c>
      <c r="B22" s="29">
        <v>44002</v>
      </c>
      <c r="C22" s="30" t="s">
        <v>4</v>
      </c>
      <c r="D22" s="30" t="s">
        <v>5</v>
      </c>
      <c r="E22" s="28" t="s">
        <v>7</v>
      </c>
      <c r="F22" s="28">
        <v>60</v>
      </c>
      <c r="G22" s="31">
        <v>455000</v>
      </c>
      <c r="H22" s="31">
        <f>F22*G22</f>
        <v>27300000</v>
      </c>
      <c r="I22" s="32">
        <v>0.5</v>
      </c>
      <c r="J22" s="31">
        <f>H22*(1-I22)</f>
        <v>13650000</v>
      </c>
      <c r="K22" s="31"/>
      <c r="L22" s="31"/>
      <c r="M22" s="31">
        <f t="shared" si="1"/>
        <v>13650000</v>
      </c>
      <c r="N22" s="114" t="s">
        <v>17</v>
      </c>
    </row>
    <row r="23" spans="1:15" x14ac:dyDescent="0.25">
      <c r="A23" s="93" t="s">
        <v>37</v>
      </c>
      <c r="B23" s="94"/>
      <c r="C23" s="94"/>
      <c r="D23" s="94"/>
      <c r="E23" s="95"/>
      <c r="F23" s="96">
        <f>SUM(F7:F22)</f>
        <v>636</v>
      </c>
      <c r="G23" s="96"/>
      <c r="H23" s="97">
        <f>SUM(H7:H22)</f>
        <v>286980000</v>
      </c>
      <c r="I23" s="96"/>
      <c r="J23" s="97">
        <f>SUM(J7:J22)</f>
        <v>143490000</v>
      </c>
      <c r="K23" s="96"/>
      <c r="L23" s="96"/>
      <c r="M23" s="82">
        <f t="shared" si="1"/>
        <v>143490000</v>
      </c>
      <c r="N23" s="96"/>
    </row>
  </sheetData>
  <mergeCells count="21">
    <mergeCell ref="A23:E23"/>
    <mergeCell ref="E5:I5"/>
    <mergeCell ref="J5:J6"/>
    <mergeCell ref="K5:M5"/>
    <mergeCell ref="N5:N6"/>
    <mergeCell ref="A15:A16"/>
    <mergeCell ref="B15:B16"/>
    <mergeCell ref="C15:C16"/>
    <mergeCell ref="D15:D16"/>
    <mergeCell ref="A17:A21"/>
    <mergeCell ref="B17:B21"/>
    <mergeCell ref="C17:C21"/>
    <mergeCell ref="D17:D21"/>
    <mergeCell ref="A3:Q3"/>
    <mergeCell ref="A7:A14"/>
    <mergeCell ref="B7:B14"/>
    <mergeCell ref="C7:C14"/>
    <mergeCell ref="D7:D14"/>
    <mergeCell ref="A5:A6"/>
    <mergeCell ref="B5:B6"/>
    <mergeCell ref="C5:D5"/>
  </mergeCells>
  <pageMargins left="0.28999999999999998" right="0.2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A4" sqref="A4"/>
    </sheetView>
  </sheetViews>
  <sheetFormatPr defaultRowHeight="15" x14ac:dyDescent="0.25"/>
  <cols>
    <col min="1" max="1" width="6.42578125" style="86" customWidth="1"/>
    <col min="2" max="2" width="12" style="86" bestFit="1" customWidth="1"/>
    <col min="3" max="4" width="9.140625" style="86"/>
    <col min="5" max="5" width="9.28515625" style="86" bestFit="1" customWidth="1"/>
    <col min="6" max="6" width="9.140625" style="86"/>
    <col min="7" max="7" width="12.7109375" style="86" bestFit="1" customWidth="1"/>
    <col min="8" max="8" width="9.140625" style="86"/>
    <col min="9" max="9" width="17" style="86" customWidth="1"/>
    <col min="10" max="10" width="4.7109375" style="86" customWidth="1"/>
    <col min="11" max="11" width="4.28515625" style="86" customWidth="1"/>
    <col min="12" max="12" width="14.5703125" style="86" bestFit="1" customWidth="1"/>
    <col min="13" max="16384" width="9.140625" style="86"/>
  </cols>
  <sheetData>
    <row r="1" spans="1:15" ht="16.5" x14ac:dyDescent="0.25">
      <c r="A1" s="83" t="s">
        <v>0</v>
      </c>
      <c r="B1" s="84"/>
      <c r="C1" s="85"/>
      <c r="E1" s="87"/>
      <c r="F1" s="87"/>
      <c r="G1" s="87"/>
      <c r="H1" s="87"/>
      <c r="I1" s="87"/>
      <c r="J1" s="84"/>
      <c r="M1" s="87"/>
      <c r="N1" s="87"/>
    </row>
    <row r="2" spans="1:15" ht="15.75" x14ac:dyDescent="0.25">
      <c r="A2" s="88" t="s">
        <v>1</v>
      </c>
      <c r="B2" s="89"/>
      <c r="C2" s="90"/>
      <c r="E2" s="91"/>
      <c r="F2" s="91"/>
      <c r="G2" s="91"/>
      <c r="H2" s="91"/>
      <c r="I2" s="91"/>
      <c r="J2" s="89"/>
      <c r="M2" s="91"/>
      <c r="N2" s="91"/>
    </row>
    <row r="3" spans="1:15" ht="24.75" customHeight="1" x14ac:dyDescent="0.25">
      <c r="A3" s="92" t="s">
        <v>41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</row>
    <row r="6" spans="1:15" s="98" customFormat="1" ht="15" customHeight="1" x14ac:dyDescent="0.25">
      <c r="A6" s="72" t="s">
        <v>31</v>
      </c>
      <c r="B6" s="73" t="s">
        <v>18</v>
      </c>
      <c r="C6" s="78" t="s">
        <v>19</v>
      </c>
      <c r="D6" s="75" t="s">
        <v>20</v>
      </c>
      <c r="E6" s="75"/>
      <c r="F6" s="75"/>
      <c r="G6" s="75"/>
      <c r="H6" s="76"/>
      <c r="I6" s="77" t="s">
        <v>32</v>
      </c>
      <c r="J6" s="75" t="s">
        <v>33</v>
      </c>
      <c r="K6" s="75"/>
      <c r="L6" s="75"/>
      <c r="M6" s="74" t="s">
        <v>21</v>
      </c>
    </row>
    <row r="7" spans="1:15" s="98" customFormat="1" ht="42.75" x14ac:dyDescent="0.25">
      <c r="A7" s="72"/>
      <c r="B7" s="73"/>
      <c r="C7" s="78" t="s">
        <v>22</v>
      </c>
      <c r="D7" s="78" t="s">
        <v>24</v>
      </c>
      <c r="E7" s="78" t="s">
        <v>25</v>
      </c>
      <c r="F7" s="79" t="s">
        <v>26</v>
      </c>
      <c r="G7" s="80" t="s">
        <v>34</v>
      </c>
      <c r="H7" s="81" t="s">
        <v>28</v>
      </c>
      <c r="I7" s="77"/>
      <c r="J7" s="78" t="s">
        <v>39</v>
      </c>
      <c r="K7" s="78" t="s">
        <v>40</v>
      </c>
      <c r="L7" s="78" t="s">
        <v>30</v>
      </c>
      <c r="M7" s="74"/>
    </row>
    <row r="8" spans="1:15" s="98" customFormat="1" x14ac:dyDescent="0.25">
      <c r="A8" s="28">
        <v>584</v>
      </c>
      <c r="B8" s="46">
        <v>43995</v>
      </c>
      <c r="C8" s="47" t="s">
        <v>4</v>
      </c>
      <c r="D8" s="47" t="s">
        <v>7</v>
      </c>
      <c r="E8" s="47">
        <v>12</v>
      </c>
      <c r="F8" s="48">
        <v>455000</v>
      </c>
      <c r="G8" s="48">
        <f>E8*F8</f>
        <v>5460000</v>
      </c>
      <c r="H8" s="49">
        <v>0.5</v>
      </c>
      <c r="I8" s="50">
        <f>G8*(1-H8)</f>
        <v>2730000</v>
      </c>
      <c r="J8" s="47"/>
      <c r="K8" s="47"/>
      <c r="L8" s="71">
        <f>I8</f>
        <v>2730000</v>
      </c>
      <c r="M8" s="51"/>
    </row>
    <row r="9" spans="1:15" s="98" customFormat="1" x14ac:dyDescent="0.25">
      <c r="A9" s="28">
        <v>482</v>
      </c>
      <c r="B9" s="46">
        <v>43998</v>
      </c>
      <c r="C9" s="47" t="s">
        <v>4</v>
      </c>
      <c r="D9" s="47" t="s">
        <v>6</v>
      </c>
      <c r="E9" s="47">
        <v>4</v>
      </c>
      <c r="F9" s="48">
        <v>225000</v>
      </c>
      <c r="G9" s="48">
        <f t="shared" ref="G9:G16" si="0">E9*F9</f>
        <v>900000</v>
      </c>
      <c r="H9" s="49">
        <v>0.5</v>
      </c>
      <c r="I9" s="50">
        <f t="shared" ref="I9:I16" si="1">G9*(1-H9)</f>
        <v>450000</v>
      </c>
      <c r="J9" s="47"/>
      <c r="K9" s="47"/>
      <c r="L9" s="71">
        <f t="shared" ref="L9:L26" si="2">I9</f>
        <v>450000</v>
      </c>
      <c r="M9" s="51"/>
    </row>
    <row r="10" spans="1:15" s="98" customFormat="1" x14ac:dyDescent="0.25">
      <c r="A10" s="1">
        <v>480</v>
      </c>
      <c r="B10" s="2">
        <v>43998</v>
      </c>
      <c r="C10" s="1" t="s">
        <v>4</v>
      </c>
      <c r="D10" s="52" t="s">
        <v>6</v>
      </c>
      <c r="E10" s="52">
        <v>24</v>
      </c>
      <c r="F10" s="53">
        <v>225000</v>
      </c>
      <c r="G10" s="53">
        <f t="shared" si="0"/>
        <v>5400000</v>
      </c>
      <c r="H10" s="54">
        <v>0.5</v>
      </c>
      <c r="I10" s="7">
        <f t="shared" si="1"/>
        <v>2700000</v>
      </c>
      <c r="J10" s="52"/>
      <c r="K10" s="52"/>
      <c r="L10" s="71">
        <f t="shared" si="2"/>
        <v>2700000</v>
      </c>
      <c r="M10" s="55"/>
    </row>
    <row r="11" spans="1:15" s="98" customFormat="1" x14ac:dyDescent="0.25">
      <c r="A11" s="10"/>
      <c r="B11" s="11"/>
      <c r="C11" s="10"/>
      <c r="D11" s="56" t="s">
        <v>7</v>
      </c>
      <c r="E11" s="56">
        <v>22</v>
      </c>
      <c r="F11" s="57">
        <v>455000</v>
      </c>
      <c r="G11" s="57">
        <f t="shared" si="0"/>
        <v>10010000</v>
      </c>
      <c r="H11" s="58">
        <v>0.5</v>
      </c>
      <c r="I11" s="16">
        <f t="shared" si="1"/>
        <v>5005000</v>
      </c>
      <c r="J11" s="56"/>
      <c r="K11" s="56"/>
      <c r="L11" s="71">
        <f t="shared" si="2"/>
        <v>5005000</v>
      </c>
      <c r="M11" s="56"/>
    </row>
    <row r="12" spans="1:15" s="98" customFormat="1" x14ac:dyDescent="0.25">
      <c r="A12" s="10"/>
      <c r="B12" s="11"/>
      <c r="C12" s="10"/>
      <c r="D12" s="56" t="s">
        <v>8</v>
      </c>
      <c r="E12" s="56">
        <v>12</v>
      </c>
      <c r="F12" s="57">
        <v>465000</v>
      </c>
      <c r="G12" s="57">
        <f t="shared" si="0"/>
        <v>5580000</v>
      </c>
      <c r="H12" s="58">
        <v>0.5</v>
      </c>
      <c r="I12" s="16">
        <f t="shared" si="1"/>
        <v>2790000</v>
      </c>
      <c r="J12" s="56"/>
      <c r="K12" s="56"/>
      <c r="L12" s="71">
        <f t="shared" si="2"/>
        <v>2790000</v>
      </c>
      <c r="M12" s="59" t="s">
        <v>35</v>
      </c>
    </row>
    <row r="13" spans="1:15" s="98" customFormat="1" x14ac:dyDescent="0.25">
      <c r="A13" s="10"/>
      <c r="B13" s="11"/>
      <c r="C13" s="10"/>
      <c r="D13" s="56" t="s">
        <v>14</v>
      </c>
      <c r="E13" s="56">
        <v>1</v>
      </c>
      <c r="F13" s="57">
        <v>485000</v>
      </c>
      <c r="G13" s="57">
        <f t="shared" si="0"/>
        <v>485000</v>
      </c>
      <c r="H13" s="58">
        <v>0.5</v>
      </c>
      <c r="I13" s="16">
        <f t="shared" si="1"/>
        <v>242500</v>
      </c>
      <c r="J13" s="56"/>
      <c r="K13" s="56"/>
      <c r="L13" s="71">
        <f t="shared" si="2"/>
        <v>242500</v>
      </c>
      <c r="M13" s="59"/>
    </row>
    <row r="14" spans="1:15" s="98" customFormat="1" x14ac:dyDescent="0.25">
      <c r="A14" s="18"/>
      <c r="B14" s="19"/>
      <c r="C14" s="18"/>
      <c r="D14" s="60" t="s">
        <v>11</v>
      </c>
      <c r="E14" s="60">
        <v>5</v>
      </c>
      <c r="F14" s="61">
        <v>550000</v>
      </c>
      <c r="G14" s="61">
        <f t="shared" si="0"/>
        <v>2750000</v>
      </c>
      <c r="H14" s="62">
        <v>0.5</v>
      </c>
      <c r="I14" s="24">
        <f t="shared" si="1"/>
        <v>1375000</v>
      </c>
      <c r="J14" s="60"/>
      <c r="K14" s="60"/>
      <c r="L14" s="71">
        <f t="shared" si="2"/>
        <v>1375000</v>
      </c>
      <c r="M14" s="63"/>
    </row>
    <row r="15" spans="1:15" s="98" customFormat="1" x14ac:dyDescent="0.25">
      <c r="A15" s="1">
        <v>484</v>
      </c>
      <c r="B15" s="2">
        <v>44002</v>
      </c>
      <c r="C15" s="1" t="s">
        <v>4</v>
      </c>
      <c r="D15" s="52" t="s">
        <v>10</v>
      </c>
      <c r="E15" s="52">
        <v>1</v>
      </c>
      <c r="F15" s="53">
        <v>485000</v>
      </c>
      <c r="G15" s="53">
        <f t="shared" si="0"/>
        <v>485000</v>
      </c>
      <c r="H15" s="54">
        <v>0.5</v>
      </c>
      <c r="I15" s="7">
        <f t="shared" si="1"/>
        <v>242500</v>
      </c>
      <c r="J15" s="52"/>
      <c r="K15" s="52"/>
      <c r="L15" s="71">
        <f t="shared" si="2"/>
        <v>242500</v>
      </c>
      <c r="M15" s="55"/>
    </row>
    <row r="16" spans="1:15" s="98" customFormat="1" x14ac:dyDescent="0.25">
      <c r="A16" s="18"/>
      <c r="B16" s="19"/>
      <c r="C16" s="18"/>
      <c r="D16" s="60" t="s">
        <v>16</v>
      </c>
      <c r="E16" s="60">
        <v>1</v>
      </c>
      <c r="F16" s="61">
        <v>455000</v>
      </c>
      <c r="G16" s="61">
        <f t="shared" si="0"/>
        <v>455000</v>
      </c>
      <c r="H16" s="62">
        <v>0.5</v>
      </c>
      <c r="I16" s="24">
        <f t="shared" si="1"/>
        <v>227500</v>
      </c>
      <c r="J16" s="60"/>
      <c r="K16" s="60"/>
      <c r="L16" s="71">
        <f t="shared" si="2"/>
        <v>227500</v>
      </c>
      <c r="M16" s="63"/>
    </row>
    <row r="17" spans="1:13" s="98" customFormat="1" x14ac:dyDescent="0.25">
      <c r="A17" s="64">
        <v>1151</v>
      </c>
      <c r="B17" s="65">
        <v>44006</v>
      </c>
      <c r="C17" s="66" t="s">
        <v>4</v>
      </c>
      <c r="D17" s="66" t="s">
        <v>14</v>
      </c>
      <c r="E17" s="66">
        <v>24</v>
      </c>
      <c r="F17" s="68">
        <v>485000</v>
      </c>
      <c r="G17" s="68">
        <f>E17*F17</f>
        <v>11640000</v>
      </c>
      <c r="H17" s="69">
        <v>0.5</v>
      </c>
      <c r="I17" s="70">
        <f>G17*(1-H17)</f>
        <v>5820000</v>
      </c>
      <c r="J17" s="66"/>
      <c r="K17" s="66"/>
      <c r="L17" s="71">
        <f t="shared" si="2"/>
        <v>5820000</v>
      </c>
      <c r="M17" s="67"/>
    </row>
    <row r="18" spans="1:13" s="98" customFormat="1" x14ac:dyDescent="0.25">
      <c r="A18" s="1">
        <v>487</v>
      </c>
      <c r="B18" s="2">
        <v>44009</v>
      </c>
      <c r="C18" s="1" t="s">
        <v>4</v>
      </c>
      <c r="D18" s="52" t="s">
        <v>8</v>
      </c>
      <c r="E18" s="52">
        <v>3</v>
      </c>
      <c r="F18" s="53">
        <v>465000</v>
      </c>
      <c r="G18" s="53">
        <f t="shared" ref="G18:G26" si="3">E18*F18</f>
        <v>1395000</v>
      </c>
      <c r="H18" s="54">
        <v>0.5</v>
      </c>
      <c r="I18" s="7">
        <f t="shared" ref="I18:I26" si="4">G18*(1-H18)</f>
        <v>697500</v>
      </c>
      <c r="J18" s="52"/>
      <c r="K18" s="52"/>
      <c r="L18" s="71">
        <f t="shared" si="2"/>
        <v>697500</v>
      </c>
      <c r="M18" s="55"/>
    </row>
    <row r="19" spans="1:13" s="98" customFormat="1" x14ac:dyDescent="0.25">
      <c r="A19" s="18"/>
      <c r="B19" s="19"/>
      <c r="C19" s="18"/>
      <c r="D19" s="60" t="s">
        <v>14</v>
      </c>
      <c r="E19" s="60">
        <v>3</v>
      </c>
      <c r="F19" s="61">
        <v>485000</v>
      </c>
      <c r="G19" s="61">
        <f t="shared" si="3"/>
        <v>1455000</v>
      </c>
      <c r="H19" s="62">
        <v>0.5</v>
      </c>
      <c r="I19" s="24">
        <f t="shared" si="4"/>
        <v>727500</v>
      </c>
      <c r="J19" s="60"/>
      <c r="K19" s="60"/>
      <c r="L19" s="71">
        <f t="shared" si="2"/>
        <v>727500</v>
      </c>
      <c r="M19" s="63" t="s">
        <v>36</v>
      </c>
    </row>
    <row r="20" spans="1:13" s="98" customFormat="1" x14ac:dyDescent="0.25">
      <c r="A20" s="99">
        <v>492</v>
      </c>
      <c r="B20" s="109">
        <v>44020</v>
      </c>
      <c r="C20" s="99" t="s">
        <v>4</v>
      </c>
      <c r="D20" s="47" t="s">
        <v>6</v>
      </c>
      <c r="E20" s="47">
        <v>31</v>
      </c>
      <c r="F20" s="48">
        <v>225000</v>
      </c>
      <c r="G20" s="48">
        <f t="shared" si="3"/>
        <v>6975000</v>
      </c>
      <c r="H20" s="62">
        <v>0.5</v>
      </c>
      <c r="I20" s="24">
        <f t="shared" si="4"/>
        <v>3487500</v>
      </c>
      <c r="J20" s="47"/>
      <c r="K20" s="47"/>
      <c r="L20" s="71">
        <f t="shared" si="2"/>
        <v>3487500</v>
      </c>
      <c r="M20" s="67"/>
    </row>
    <row r="21" spans="1:13" s="98" customFormat="1" x14ac:dyDescent="0.25">
      <c r="A21" s="100"/>
      <c r="B21" s="110"/>
      <c r="C21" s="100"/>
      <c r="D21" s="47" t="s">
        <v>7</v>
      </c>
      <c r="E21" s="47">
        <v>12</v>
      </c>
      <c r="F21" s="48">
        <v>455000</v>
      </c>
      <c r="G21" s="48">
        <f t="shared" si="3"/>
        <v>5460000</v>
      </c>
      <c r="H21" s="62">
        <v>0.5</v>
      </c>
      <c r="I21" s="24">
        <f t="shared" si="4"/>
        <v>2730000</v>
      </c>
      <c r="J21" s="47"/>
      <c r="K21" s="47"/>
      <c r="L21" s="71">
        <f t="shared" si="2"/>
        <v>2730000</v>
      </c>
      <c r="M21" s="67"/>
    </row>
    <row r="22" spans="1:13" s="98" customFormat="1" x14ac:dyDescent="0.25">
      <c r="A22" s="100"/>
      <c r="B22" s="110"/>
      <c r="C22" s="100"/>
      <c r="D22" s="47" t="s">
        <v>8</v>
      </c>
      <c r="E22" s="47">
        <v>12</v>
      </c>
      <c r="F22" s="48">
        <v>465000</v>
      </c>
      <c r="G22" s="48">
        <f t="shared" si="3"/>
        <v>5580000</v>
      </c>
      <c r="H22" s="62">
        <v>0.5</v>
      </c>
      <c r="I22" s="24">
        <f t="shared" si="4"/>
        <v>2790000</v>
      </c>
      <c r="J22" s="47"/>
      <c r="K22" s="47"/>
      <c r="L22" s="71">
        <f t="shared" si="2"/>
        <v>2790000</v>
      </c>
      <c r="M22" s="67"/>
    </row>
    <row r="23" spans="1:13" s="98" customFormat="1" x14ac:dyDescent="0.25">
      <c r="A23" s="100"/>
      <c r="B23" s="110"/>
      <c r="C23" s="100"/>
      <c r="D23" s="47" t="s">
        <v>9</v>
      </c>
      <c r="E23" s="47">
        <v>12</v>
      </c>
      <c r="F23" s="48">
        <v>475000</v>
      </c>
      <c r="G23" s="48">
        <f t="shared" si="3"/>
        <v>5700000</v>
      </c>
      <c r="H23" s="62">
        <v>0.5</v>
      </c>
      <c r="I23" s="24">
        <f t="shared" si="4"/>
        <v>2850000</v>
      </c>
      <c r="J23" s="47"/>
      <c r="K23" s="47"/>
      <c r="L23" s="71">
        <f t="shared" si="2"/>
        <v>2850000</v>
      </c>
      <c r="M23" s="67"/>
    </row>
    <row r="24" spans="1:13" s="98" customFormat="1" x14ac:dyDescent="0.25">
      <c r="A24" s="100"/>
      <c r="B24" s="110"/>
      <c r="C24" s="100"/>
      <c r="D24" s="47" t="s">
        <v>10</v>
      </c>
      <c r="E24" s="47">
        <v>12</v>
      </c>
      <c r="F24" s="48">
        <v>485000</v>
      </c>
      <c r="G24" s="48">
        <f t="shared" si="3"/>
        <v>5820000</v>
      </c>
      <c r="H24" s="62">
        <v>0.5</v>
      </c>
      <c r="I24" s="24">
        <f t="shared" si="4"/>
        <v>2910000</v>
      </c>
      <c r="J24" s="47"/>
      <c r="K24" s="47"/>
      <c r="L24" s="71">
        <f t="shared" si="2"/>
        <v>2910000</v>
      </c>
      <c r="M24" s="67"/>
    </row>
    <row r="25" spans="1:13" s="98" customFormat="1" x14ac:dyDescent="0.25">
      <c r="A25" s="100"/>
      <c r="B25" s="110"/>
      <c r="C25" s="100"/>
      <c r="D25" s="47" t="s">
        <v>14</v>
      </c>
      <c r="E25" s="47">
        <v>12</v>
      </c>
      <c r="F25" s="48">
        <v>485000</v>
      </c>
      <c r="G25" s="48">
        <f t="shared" si="3"/>
        <v>5820000</v>
      </c>
      <c r="H25" s="62">
        <v>0.5</v>
      </c>
      <c r="I25" s="24">
        <f t="shared" si="4"/>
        <v>2910000</v>
      </c>
      <c r="J25" s="47"/>
      <c r="K25" s="47"/>
      <c r="L25" s="71">
        <f t="shared" si="2"/>
        <v>2910000</v>
      </c>
      <c r="M25" s="67"/>
    </row>
    <row r="26" spans="1:13" s="98" customFormat="1" x14ac:dyDescent="0.25">
      <c r="A26" s="101"/>
      <c r="B26" s="111"/>
      <c r="C26" s="101"/>
      <c r="D26" s="47" t="s">
        <v>16</v>
      </c>
      <c r="E26" s="47">
        <v>12</v>
      </c>
      <c r="F26" s="48">
        <v>455000</v>
      </c>
      <c r="G26" s="48">
        <f t="shared" si="3"/>
        <v>5460000</v>
      </c>
      <c r="H26" s="62">
        <v>0.5</v>
      </c>
      <c r="I26" s="24">
        <f t="shared" si="4"/>
        <v>2730000</v>
      </c>
      <c r="J26" s="47"/>
      <c r="K26" s="47"/>
      <c r="L26" s="71">
        <f t="shared" si="2"/>
        <v>2730000</v>
      </c>
      <c r="M26" s="67"/>
    </row>
    <row r="27" spans="1:13" s="108" customFormat="1" ht="15.75" x14ac:dyDescent="0.25">
      <c r="A27" s="102" t="s">
        <v>37</v>
      </c>
      <c r="B27" s="103"/>
      <c r="C27" s="103"/>
      <c r="D27" s="104"/>
      <c r="E27" s="104">
        <f>SUM(E8:E26)</f>
        <v>215</v>
      </c>
      <c r="F27" s="104"/>
      <c r="G27" s="105">
        <f>SUM(G8:G26)</f>
        <v>86830000</v>
      </c>
      <c r="H27" s="104"/>
      <c r="I27" s="106">
        <f>SUM(I8:I26)</f>
        <v>43415000</v>
      </c>
      <c r="J27" s="104"/>
      <c r="K27" s="104"/>
      <c r="L27" s="107">
        <f>I27</f>
        <v>43415000</v>
      </c>
      <c r="M27" s="104"/>
    </row>
  </sheetData>
  <mergeCells count="20">
    <mergeCell ref="A27:C27"/>
    <mergeCell ref="A3:O3"/>
    <mergeCell ref="A20:A26"/>
    <mergeCell ref="B20:B26"/>
    <mergeCell ref="C20:C26"/>
    <mergeCell ref="A18:A19"/>
    <mergeCell ref="B18:B19"/>
    <mergeCell ref="C18:C19"/>
    <mergeCell ref="A15:A16"/>
    <mergeCell ref="B15:B16"/>
    <mergeCell ref="C15:C16"/>
    <mergeCell ref="J6:L6"/>
    <mergeCell ref="M6:M7"/>
    <mergeCell ref="A10:A14"/>
    <mergeCell ref="B10:B14"/>
    <mergeCell ref="C10:C14"/>
    <mergeCell ref="A6:A7"/>
    <mergeCell ref="B6:B7"/>
    <mergeCell ref="D6:H6"/>
    <mergeCell ref="I6:I7"/>
  </mergeCells>
  <pageMargins left="0.41" right="0.39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HÀNGNHẬP</vt:lpstr>
      <vt:lpstr>HÀNG TRẢ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2020-07-09T09:02:50Z</dcterms:modified>
</cp:coreProperties>
</file>