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62913"/>
</workbook>
</file>

<file path=xl/calcChain.xml><?xml version="1.0" encoding="utf-8"?>
<calcChain xmlns="http://schemas.openxmlformats.org/spreadsheetml/2006/main">
  <c r="K31" i="2" l="1"/>
  <c r="AG17" i="5" l="1"/>
  <c r="AF17" i="5"/>
  <c r="AF21" i="5"/>
  <c r="AG21" i="5"/>
  <c r="AG13" i="5" l="1"/>
  <c r="AG14" i="5"/>
  <c r="AF13" i="5"/>
  <c r="AF14" i="5"/>
  <c r="D69" i="3" l="1"/>
  <c r="C69" i="3"/>
  <c r="X49" i="5" l="1"/>
  <c r="C54" i="3" l="1"/>
  <c r="AD49" i="5"/>
  <c r="AB49" i="5"/>
  <c r="Z49" i="5"/>
  <c r="V49" i="5"/>
  <c r="T49" i="5"/>
  <c r="R49" i="5"/>
  <c r="P49" i="5"/>
  <c r="N49" i="5"/>
  <c r="L49" i="5"/>
  <c r="J49" i="5"/>
  <c r="H49" i="5"/>
  <c r="F49" i="5"/>
  <c r="D49" i="5"/>
  <c r="AG47" i="5"/>
  <c r="AF47" i="5"/>
  <c r="AG46" i="5"/>
  <c r="AF46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50" i="5" l="1"/>
  <c r="AF50" i="5"/>
  <c r="AG49" i="5"/>
  <c r="AF5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K29" i="2" s="1"/>
  <c r="G28" i="2"/>
  <c r="J28" i="2" s="1"/>
  <c r="K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<sst xmlns="http://schemas.openxmlformats.org/spreadsheetml/2006/main" count="405" uniqueCount="202">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</sst>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105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149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11"/>
      <c r="AG5" s="11"/>
      <c r="AH5" s="11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275" t="s">
        <v>17</v>
      </c>
      <c r="U7" s="27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30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30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30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30" x14ac:dyDescent="0.25">
      <c r="A27" s="74">
        <v>19</v>
      </c>
      <c r="B27" s="169">
        <v>43967</v>
      </c>
      <c r="C27" s="170" t="s">
        <v>117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30" x14ac:dyDescent="0.25">
      <c r="A28" s="143">
        <v>20</v>
      </c>
      <c r="B28" s="169">
        <v>43967</v>
      </c>
      <c r="C28" s="170" t="s">
        <v>118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5" x14ac:dyDescent="0.25">
      <c r="A29" s="74">
        <v>21</v>
      </c>
      <c r="B29" s="169">
        <v>43967</v>
      </c>
      <c r="C29" s="170" t="s">
        <v>126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30" x14ac:dyDescent="0.25">
      <c r="A30" s="143">
        <v>22</v>
      </c>
      <c r="B30" s="169">
        <v>43969</v>
      </c>
      <c r="C30" s="170" t="s">
        <v>125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30" x14ac:dyDescent="0.25">
      <c r="A31" s="74">
        <v>23</v>
      </c>
      <c r="B31" s="169">
        <v>43971</v>
      </c>
      <c r="C31" s="170" t="s">
        <v>130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127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30" x14ac:dyDescent="0.25">
      <c r="A33" s="74">
        <v>25</v>
      </c>
      <c r="B33" s="169">
        <v>43969</v>
      </c>
      <c r="C33" s="170" t="s">
        <v>128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30" x14ac:dyDescent="0.25">
      <c r="A34" s="143">
        <v>26</v>
      </c>
      <c r="B34" s="169">
        <v>43969</v>
      </c>
      <c r="C34" s="170" t="s">
        <v>129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136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135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137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138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139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141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30" x14ac:dyDescent="0.25">
      <c r="A41" s="74">
        <v>33</v>
      </c>
      <c r="B41" s="205">
        <v>43980</v>
      </c>
      <c r="C41" s="196" t="s">
        <v>140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142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0"/>
      <c r="C44" s="291"/>
      <c r="D44" s="292">
        <f>SUM(D9:D42)-SUM(E9:E42)</f>
        <v>0</v>
      </c>
      <c r="E44" s="292"/>
      <c r="F44" s="281">
        <f>SUM(F9:F42)-SUM(G9:G42)</f>
        <v>19</v>
      </c>
      <c r="G44" s="281"/>
      <c r="H44" s="294">
        <f>SUM(H9:H42)-SUM(I9:I42)</f>
        <v>0</v>
      </c>
      <c r="I44" s="294"/>
      <c r="J44" s="281">
        <f>SUM(J9:J42)-SUM(K9:K42)</f>
        <v>26</v>
      </c>
      <c r="K44" s="281"/>
      <c r="L44" s="289">
        <f>SUM(L9:L42)-SUM(M9:M42)</f>
        <v>0</v>
      </c>
      <c r="M44" s="289"/>
      <c r="N44" s="281">
        <f>SUM(N9:N42)-SUM(O9:O42)</f>
        <v>52</v>
      </c>
      <c r="O44" s="281"/>
      <c r="P44" s="282">
        <f>SUM(P9:P42)-SUM(Q9:Q42)</f>
        <v>0</v>
      </c>
      <c r="Q44" s="282"/>
      <c r="R44" s="281">
        <f>SUM(R9:R42)-SUM(S9:S42)</f>
        <v>74</v>
      </c>
      <c r="S44" s="281"/>
      <c r="T44" s="283">
        <f>SUM(T9:T42)-SUM(U9:U42)</f>
        <v>0</v>
      </c>
      <c r="U44" s="283"/>
      <c r="V44" s="281">
        <f>SUM(V9:V42)-SUM(W9:W42)</f>
        <v>12</v>
      </c>
      <c r="W44" s="281"/>
      <c r="X44" s="284">
        <f>SUM(X9:X42)-SUM(Y9:Y42)</f>
        <v>71</v>
      </c>
      <c r="Y44" s="284"/>
      <c r="Z44" s="281">
        <f>SUM(Z9:Z42)-SUM(AA9:AA42)</f>
        <v>61</v>
      </c>
      <c r="AA44" s="281"/>
      <c r="AB44" s="285">
        <f>SUM(AB9:AB42)-SUM(AC9:AC42)</f>
        <v>57</v>
      </c>
      <c r="AC44" s="285"/>
      <c r="AD44" s="281">
        <f>SUM(AD9:AD42)-SUM(AE9:AE42)</f>
        <v>0</v>
      </c>
      <c r="AE44" s="281"/>
      <c r="AF44" s="43"/>
      <c r="AG44" s="20">
        <f t="shared" si="1"/>
        <v>372</v>
      </c>
      <c r="AH44" s="58"/>
    </row>
    <row r="45" spans="1:34" s="61" customFormat="1" x14ac:dyDescent="0.25">
      <c r="A45" s="286" t="s">
        <v>25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6" t="s">
        <v>26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8"/>
      <c r="AF46" s="279">
        <f>AG45-AF45</f>
        <v>372</v>
      </c>
      <c r="AG46" s="28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19"/>
      <c r="AG5" s="219"/>
      <c r="AH5" s="219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43983</v>
      </c>
      <c r="C9" s="179" t="s">
        <v>157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143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144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145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146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147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148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152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134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134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134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153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154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155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134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156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134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158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161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160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4">
        <v>21</v>
      </c>
      <c r="B29" s="35">
        <v>44000</v>
      </c>
      <c r="C29" s="102" t="s">
        <v>159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163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164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165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166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144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167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164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158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134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168</v>
      </c>
    </row>
    <row r="40" spans="1:34" x14ac:dyDescent="0.25">
      <c r="A40" s="20">
        <v>32</v>
      </c>
      <c r="B40" s="35">
        <v>44007</v>
      </c>
      <c r="C40" s="102" t="s">
        <v>174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169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170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175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178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176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102" t="s">
        <v>177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290"/>
      <c r="C48" s="291"/>
      <c r="D48" s="292">
        <f>SUM(D9:D46)-SUM(E9:E46)</f>
        <v>0</v>
      </c>
      <c r="E48" s="292"/>
      <c r="F48" s="305">
        <f>SUM(F9:F46)-SUM(G9:G46)</f>
        <v>33</v>
      </c>
      <c r="G48" s="305"/>
      <c r="H48" s="294">
        <f>SUM(H9:H46)-SUM(I9:I46)</f>
        <v>0</v>
      </c>
      <c r="I48" s="294"/>
      <c r="J48" s="281">
        <f>SUM(J9:J46)-SUM(K9:K46)</f>
        <v>12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28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119</v>
      </c>
      <c r="AG50" s="280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topLeftCell="A4" workbookViewId="0">
      <pane ySplit="5" topLeftCell="A9" activePane="bottomLeft" state="frozen"/>
      <selection activeCell="A4" sqref="A4"/>
      <selection pane="bottomLeft" activeCell="S44" sqref="S44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105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184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43"/>
      <c r="AG5" s="243"/>
      <c r="AH5" s="243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44012</v>
      </c>
      <c r="C9" s="179" t="s">
        <v>179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180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7" si="0">E10+G10+I10+K10+M10+O10+Q10+S10+U10+W10+Y10+AA10+AC10+AE10</f>
        <v>1</v>
      </c>
      <c r="AG10" s="223">
        <f t="shared" ref="AG10:AG15" si="1">D10+F10+H10+J10+L10+N10+P10+R10+T10+V10+X10+Z10+AB10+AD10</f>
        <v>0</v>
      </c>
      <c r="AH10" s="233" t="s">
        <v>191</v>
      </c>
    </row>
    <row r="11" spans="1:34" s="3" customFormat="1" x14ac:dyDescent="0.25">
      <c r="A11" s="223">
        <v>3</v>
      </c>
      <c r="B11" s="228">
        <v>44013</v>
      </c>
      <c r="C11" s="229" t="s">
        <v>180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183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23"/>
      <c r="B13" s="228">
        <v>44013</v>
      </c>
      <c r="C13" s="229" t="s">
        <v>183</v>
      </c>
      <c r="D13" s="29">
        <v>1</v>
      </c>
      <c r="E13" s="29"/>
      <c r="F13" s="227"/>
      <c r="G13" s="227"/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1</v>
      </c>
      <c r="AH13" s="227"/>
    </row>
    <row r="14" spans="1:34" s="3" customFormat="1" x14ac:dyDescent="0.25">
      <c r="A14" s="223"/>
      <c r="B14" s="228">
        <v>44013</v>
      </c>
      <c r="C14" s="229" t="s">
        <v>190</v>
      </c>
      <c r="D14" s="29"/>
      <c r="E14" s="29">
        <v>1</v>
      </c>
      <c r="F14" s="227"/>
      <c r="G14" s="227"/>
      <c r="H14" s="30"/>
      <c r="I14" s="30"/>
      <c r="J14" s="227"/>
      <c r="K14" s="227"/>
      <c r="L14" s="31"/>
      <c r="M14" s="31"/>
      <c r="N14" s="227"/>
      <c r="O14" s="227"/>
      <c r="P14" s="32"/>
      <c r="Q14" s="32"/>
      <c r="R14" s="227"/>
      <c r="S14" s="227"/>
      <c r="T14" s="235"/>
      <c r="U14" s="235"/>
      <c r="V14" s="227"/>
      <c r="W14" s="227"/>
      <c r="X14" s="33"/>
      <c r="Y14" s="33"/>
      <c r="Z14" s="227"/>
      <c r="AA14" s="227"/>
      <c r="AB14" s="34"/>
      <c r="AC14" s="34"/>
      <c r="AD14" s="227"/>
      <c r="AE14" s="227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23">
        <v>5</v>
      </c>
      <c r="B15" s="228">
        <v>44014</v>
      </c>
      <c r="C15" s="229" t="s">
        <v>183</v>
      </c>
      <c r="D15" s="29">
        <v>14</v>
      </c>
      <c r="E15" s="29"/>
      <c r="F15" s="227"/>
      <c r="G15" s="227"/>
      <c r="H15" s="30">
        <v>5</v>
      </c>
      <c r="I15" s="30"/>
      <c r="J15" s="227"/>
      <c r="K15" s="227"/>
      <c r="L15" s="31">
        <v>13</v>
      </c>
      <c r="M15" s="31"/>
      <c r="N15" s="227"/>
      <c r="O15" s="227"/>
      <c r="P15" s="32"/>
      <c r="Q15" s="32"/>
      <c r="R15" s="227"/>
      <c r="S15" s="227"/>
      <c r="T15" s="235">
        <v>7</v>
      </c>
      <c r="U15" s="235"/>
      <c r="V15" s="227"/>
      <c r="W15" s="227"/>
      <c r="X15" s="33">
        <v>3</v>
      </c>
      <c r="Y15" s="33"/>
      <c r="Z15" s="227"/>
      <c r="AA15" s="227"/>
      <c r="AB15" s="34"/>
      <c r="AC15" s="34"/>
      <c r="AD15" s="227"/>
      <c r="AE15" s="227"/>
      <c r="AF15" s="223">
        <f t="shared" si="0"/>
        <v>0</v>
      </c>
      <c r="AG15" s="223">
        <f t="shared" si="1"/>
        <v>42</v>
      </c>
      <c r="AH15" s="227"/>
    </row>
    <row r="16" spans="1:34" s="3" customFormat="1" x14ac:dyDescent="0.25">
      <c r="A16" s="223">
        <v>7</v>
      </c>
      <c r="B16" s="224">
        <v>44014</v>
      </c>
      <c r="C16" s="225" t="s">
        <v>180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>
        <v>1</v>
      </c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1</v>
      </c>
      <c r="AG16" s="223">
        <f>D16+F16+H16+J16+L16+N16+P16+R16+T16+V16+X16+Z16+AB16+AD16</f>
        <v>0</v>
      </c>
      <c r="AH16" s="227"/>
    </row>
    <row r="17" spans="1:34" s="3" customFormat="1" x14ac:dyDescent="0.25">
      <c r="A17" s="223"/>
      <c r="B17" s="224">
        <v>44015</v>
      </c>
      <c r="C17" s="225" t="s">
        <v>180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>
        <v>1</v>
      </c>
      <c r="Z17" s="226"/>
      <c r="AA17" s="226"/>
      <c r="AB17" s="42"/>
      <c r="AC17" s="42"/>
      <c r="AD17" s="226"/>
      <c r="AE17" s="226"/>
      <c r="AF17" s="223">
        <f t="shared" si="0"/>
        <v>1</v>
      </c>
      <c r="AG17" s="223">
        <f>D17+F17+H17+J17+L17+N17+P17+R17+T17+V17+X17+Z17+AB17+AD17</f>
        <v>0</v>
      </c>
      <c r="AH17" s="227"/>
    </row>
    <row r="18" spans="1:34" s="3" customFormat="1" x14ac:dyDescent="0.25">
      <c r="A18" s="223">
        <v>8</v>
      </c>
      <c r="B18" s="224">
        <v>44018</v>
      </c>
      <c r="C18" s="225" t="s">
        <v>192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>
        <v>2</v>
      </c>
      <c r="Z18" s="226"/>
      <c r="AA18" s="226">
        <v>1</v>
      </c>
      <c r="AB18" s="42"/>
      <c r="AC18" s="42"/>
      <c r="AD18" s="226"/>
      <c r="AE18" s="226"/>
      <c r="AF18" s="223">
        <f t="shared" si="0"/>
        <v>3</v>
      </c>
      <c r="AG18" s="223">
        <f t="shared" ref="AG18:AG47" si="2">D18+F18+H18+J18+L18+N18+P18+R18+T18+V18+X18+Z18+AB18+AD18</f>
        <v>0</v>
      </c>
      <c r="AH18" s="227"/>
    </row>
    <row r="19" spans="1:34" s="3" customFormat="1" x14ac:dyDescent="0.25">
      <c r="A19" s="223">
        <v>9</v>
      </c>
      <c r="B19" s="224">
        <v>44016</v>
      </c>
      <c r="C19" s="225" t="s">
        <v>193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>
        <v>1</v>
      </c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10</v>
      </c>
      <c r="B20" s="224">
        <v>44018</v>
      </c>
      <c r="C20" s="225" t="s">
        <v>180</v>
      </c>
      <c r="D20" s="37"/>
      <c r="E20" s="37"/>
      <c r="F20" s="226"/>
      <c r="G20" s="226">
        <v>2</v>
      </c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2</v>
      </c>
      <c r="AG20" s="223">
        <f t="shared" si="2"/>
        <v>0</v>
      </c>
      <c r="AH20" s="227"/>
    </row>
    <row r="21" spans="1:34" s="3" customFormat="1" x14ac:dyDescent="0.25">
      <c r="A21" s="223">
        <v>11</v>
      </c>
      <c r="B21" s="224">
        <v>44015</v>
      </c>
      <c r="C21" s="225" t="s">
        <v>194</v>
      </c>
      <c r="D21" s="37"/>
      <c r="E21" s="37"/>
      <c r="F21" s="226"/>
      <c r="G21" s="226"/>
      <c r="H21" s="38"/>
      <c r="I21" s="38"/>
      <c r="J21" s="226"/>
      <c r="K21" s="226">
        <v>1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1</v>
      </c>
      <c r="AG21" s="223">
        <f t="shared" si="2"/>
        <v>0</v>
      </c>
      <c r="AH21" s="227"/>
    </row>
    <row r="22" spans="1:34" s="3" customFormat="1" x14ac:dyDescent="0.25">
      <c r="A22" s="230">
        <v>13</v>
      </c>
      <c r="B22" s="224">
        <v>44020</v>
      </c>
      <c r="C22" s="225" t="s">
        <v>195</v>
      </c>
      <c r="D22" s="37"/>
      <c r="E22" s="37"/>
      <c r="F22" s="226"/>
      <c r="G22" s="226"/>
      <c r="H22" s="38"/>
      <c r="I22" s="38"/>
      <c r="J22" s="226"/>
      <c r="K22" s="226">
        <v>12</v>
      </c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12</v>
      </c>
      <c r="AG22" s="223">
        <f t="shared" si="2"/>
        <v>0</v>
      </c>
      <c r="AH22" s="227"/>
    </row>
    <row r="23" spans="1:34" s="3" customFormat="1" x14ac:dyDescent="0.25">
      <c r="A23" s="223">
        <v>14</v>
      </c>
      <c r="B23" s="224">
        <v>44020</v>
      </c>
      <c r="C23" s="225" t="s">
        <v>178</v>
      </c>
      <c r="D23" s="37"/>
      <c r="E23" s="37">
        <v>1</v>
      </c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s="3" customFormat="1" x14ac:dyDescent="0.25">
      <c r="A24" s="230">
        <v>15</v>
      </c>
      <c r="B24" s="224">
        <v>44020</v>
      </c>
      <c r="C24" s="225" t="s">
        <v>197</v>
      </c>
      <c r="D24" s="37"/>
      <c r="E24" s="37"/>
      <c r="F24" s="226"/>
      <c r="G24" s="226"/>
      <c r="H24" s="38"/>
      <c r="I24" s="38"/>
      <c r="J24" s="226"/>
      <c r="K24" s="226"/>
      <c r="L24" s="39"/>
      <c r="M24" s="39"/>
      <c r="N24" s="226"/>
      <c r="O24" s="226"/>
      <c r="P24" s="40"/>
      <c r="Q24" s="40"/>
      <c r="R24" s="226"/>
      <c r="S24" s="226"/>
      <c r="T24" s="236"/>
      <c r="U24" s="236"/>
      <c r="V24" s="226"/>
      <c r="W24" s="226">
        <v>1</v>
      </c>
      <c r="X24" s="41"/>
      <c r="Y24" s="41"/>
      <c r="Z24" s="226"/>
      <c r="AA24" s="226"/>
      <c r="AB24" s="42"/>
      <c r="AC24" s="42"/>
      <c r="AD24" s="226"/>
      <c r="AE24" s="226"/>
      <c r="AF24" s="223">
        <f t="shared" si="0"/>
        <v>1</v>
      </c>
      <c r="AG24" s="223">
        <f t="shared" si="2"/>
        <v>0</v>
      </c>
      <c r="AH24" s="227"/>
    </row>
    <row r="25" spans="1:34" x14ac:dyDescent="0.25">
      <c r="A25" s="20">
        <v>16</v>
      </c>
      <c r="B25" s="35">
        <v>44022</v>
      </c>
      <c r="C25" s="102" t="s">
        <v>198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4">
        <v>17</v>
      </c>
      <c r="B26" s="35">
        <v>44021</v>
      </c>
      <c r="C26" s="102" t="s">
        <v>199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36"/>
      <c r="U26" s="236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102" t="s">
        <v>200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4">
        <v>19</v>
      </c>
      <c r="B28" s="35">
        <v>44021</v>
      </c>
      <c r="C28" s="102" t="s">
        <v>201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74">
        <v>21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20">
        <v>22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x14ac:dyDescent="0.25">
      <c r="A32" s="74">
        <v>23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20">
        <v>24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74">
        <v>25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20">
        <v>26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74">
        <v>27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20">
        <v>28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74">
        <v>29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20">
        <v>30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74">
        <v>31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20">
        <v>32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74">
        <v>33</v>
      </c>
      <c r="B42" s="35"/>
      <c r="C42" s="102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36"/>
      <c r="U42" s="236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20">
        <v>34</v>
      </c>
      <c r="B43" s="28"/>
      <c r="C43" s="101"/>
      <c r="D43" s="29"/>
      <c r="E43" s="29"/>
      <c r="F43" s="21"/>
      <c r="G43" s="21"/>
      <c r="H43" s="30"/>
      <c r="I43" s="30"/>
      <c r="J43" s="21"/>
      <c r="K43" s="21"/>
      <c r="L43" s="31"/>
      <c r="M43" s="31"/>
      <c r="N43" s="21"/>
      <c r="O43" s="21"/>
      <c r="P43" s="32"/>
      <c r="Q43" s="32"/>
      <c r="R43" s="21"/>
      <c r="S43" s="21"/>
      <c r="T43" s="235"/>
      <c r="U43" s="235"/>
      <c r="V43" s="21"/>
      <c r="W43" s="21"/>
      <c r="X43" s="33"/>
      <c r="Y43" s="33"/>
      <c r="Z43" s="21"/>
      <c r="AA43" s="21"/>
      <c r="AB43" s="34"/>
      <c r="AC43" s="34"/>
      <c r="AD43" s="21"/>
      <c r="AE43" s="21"/>
      <c r="AF43" s="20">
        <f t="shared" si="0"/>
        <v>0</v>
      </c>
      <c r="AG43" s="20">
        <f t="shared" si="2"/>
        <v>0</v>
      </c>
      <c r="AH43" s="21"/>
    </row>
    <row r="44" spans="1:34" x14ac:dyDescent="0.25">
      <c r="A44" s="74">
        <v>35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>
        <f t="shared" si="0"/>
        <v>0</v>
      </c>
      <c r="AG44" s="20">
        <f t="shared" si="2"/>
        <v>0</v>
      </c>
      <c r="AH44" s="36"/>
    </row>
    <row r="45" spans="1:34" x14ac:dyDescent="0.25">
      <c r="A45" s="20">
        <v>36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/>
      <c r="AG45" s="20"/>
      <c r="AH45" s="36"/>
    </row>
    <row r="46" spans="1:34" x14ac:dyDescent="0.25">
      <c r="A46" s="74">
        <v>37</v>
      </c>
      <c r="B46" s="35"/>
      <c r="C46" s="102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>
        <f>E46+G46+I46+K46+M46+O46+Q46+S46+U46+W46+Y46+AA46+AC46+AE46</f>
        <v>0</v>
      </c>
      <c r="AG46" s="20">
        <f>D46+F46+H46+J46+L46+N46+P46+R46+T46+V46+X46+Z46+AB46+AD46</f>
        <v>0</v>
      </c>
      <c r="AH46" s="36"/>
    </row>
    <row r="47" spans="1:34" x14ac:dyDescent="0.25">
      <c r="A47" s="20">
        <v>38</v>
      </c>
      <c r="B47" s="44"/>
      <c r="C47" s="103"/>
      <c r="D47" s="46"/>
      <c r="E47" s="46"/>
      <c r="F47" s="45"/>
      <c r="G47" s="45"/>
      <c r="H47" s="47"/>
      <c r="I47" s="47"/>
      <c r="J47" s="45"/>
      <c r="K47" s="45"/>
      <c r="L47" s="48"/>
      <c r="M47" s="48"/>
      <c r="N47" s="45"/>
      <c r="O47" s="45"/>
      <c r="P47" s="49"/>
      <c r="Q47" s="49"/>
      <c r="R47" s="45"/>
      <c r="S47" s="45"/>
      <c r="T47" s="239"/>
      <c r="U47" s="239"/>
      <c r="V47" s="45"/>
      <c r="W47" s="45"/>
      <c r="X47" s="50"/>
      <c r="Y47" s="50"/>
      <c r="Z47" s="45"/>
      <c r="AA47" s="45"/>
      <c r="AB47" s="51"/>
      <c r="AC47" s="51"/>
      <c r="AD47" s="45"/>
      <c r="AE47" s="45"/>
      <c r="AF47" s="20">
        <f t="shared" si="0"/>
        <v>0</v>
      </c>
      <c r="AG47" s="20">
        <f t="shared" si="2"/>
        <v>0</v>
      </c>
      <c r="AH47" s="45"/>
    </row>
    <row r="48" spans="1:34" s="56" customFormat="1" x14ac:dyDescent="0.25">
      <c r="A48" s="52"/>
      <c r="B48" s="53"/>
      <c r="C48" s="10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5"/>
      <c r="AH48" s="54"/>
    </row>
    <row r="49" spans="1:34" ht="14.45" customHeight="1" x14ac:dyDescent="0.25">
      <c r="A49" s="57"/>
      <c r="B49" s="290"/>
      <c r="C49" s="291"/>
      <c r="D49" s="292">
        <f>SUM(D9:D47)-SUM(E9:E47)</f>
        <v>0</v>
      </c>
      <c r="E49" s="292"/>
      <c r="F49" s="305">
        <f>SUM(F9:F47)-SUM(G9:G47)</f>
        <v>38</v>
      </c>
      <c r="G49" s="305"/>
      <c r="H49" s="294">
        <f>SUM(H9:H47)-SUM(I9:I47)</f>
        <v>0</v>
      </c>
      <c r="I49" s="294"/>
      <c r="J49" s="281">
        <f>SUM(J9:J47)-SUM(K9:K47)</f>
        <v>22</v>
      </c>
      <c r="K49" s="281"/>
      <c r="L49" s="289">
        <f>SUM(L9:L47)-SUM(M9:M47)</f>
        <v>0</v>
      </c>
      <c r="M49" s="289"/>
      <c r="N49" s="281">
        <f>SUM(N9:N47)-SUM(O9:O47)</f>
        <v>0</v>
      </c>
      <c r="O49" s="281"/>
      <c r="P49" s="282">
        <f>SUM(P9:P47)-SUM(Q9:Q47)</f>
        <v>0</v>
      </c>
      <c r="Q49" s="282"/>
      <c r="R49" s="281">
        <f>SUM(R9:R47)-SUM(S9:S47)</f>
        <v>24</v>
      </c>
      <c r="S49" s="281"/>
      <c r="T49" s="283">
        <f>SUM(T9:T47)-SUM(U9:U47)</f>
        <v>0</v>
      </c>
      <c r="U49" s="283"/>
      <c r="V49" s="281">
        <f>SUM(V9:V47)-SUM(W9:W47)</f>
        <v>23</v>
      </c>
      <c r="W49" s="281"/>
      <c r="X49" s="307">
        <f>SUM(X9:X47)-SUM(Y9:Y47)</f>
        <v>58</v>
      </c>
      <c r="Y49" s="308"/>
      <c r="Z49" s="309">
        <f>SUM(Z9:Z47)-SUM(AA9:AA47)</f>
        <v>15</v>
      </c>
      <c r="AA49" s="310"/>
      <c r="AB49" s="311">
        <f>SUM(AB9:AB47)-SUM(AC9:AC47)</f>
        <v>28</v>
      </c>
      <c r="AC49" s="312"/>
      <c r="AD49" s="281">
        <f>SUM(AD9:AD47)-SUM(AE9:AE47)</f>
        <v>0</v>
      </c>
      <c r="AE49" s="281"/>
      <c r="AF49" s="43"/>
      <c r="AG49" s="222">
        <f>D49+F49+H49+J49+L49+N49+P49+R49+T49+V49+X49+Z49+AB49+AD49</f>
        <v>208</v>
      </c>
      <c r="AH49" s="58"/>
    </row>
    <row r="50" spans="1:34" s="61" customFormat="1" x14ac:dyDescent="0.25">
      <c r="A50" s="286" t="s">
        <v>25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59">
        <f>SUM(AF9:AF47)</f>
        <v>96</v>
      </c>
      <c r="AG50" s="59">
        <f>SUM(AG9:AG47)</f>
        <v>304</v>
      </c>
      <c r="AH50" s="60"/>
    </row>
    <row r="51" spans="1:34" x14ac:dyDescent="0.25">
      <c r="A51" s="286" t="s">
        <v>26</v>
      </c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7"/>
      <c r="AD51" s="287"/>
      <c r="AE51" s="288"/>
      <c r="AF51" s="279">
        <f>AG50-AF50</f>
        <v>208</v>
      </c>
      <c r="AG51" s="280"/>
      <c r="AH51" s="60"/>
    </row>
    <row r="52" spans="1:34" x14ac:dyDescent="0.25">
      <c r="AA52" s="6">
        <v>16</v>
      </c>
    </row>
  </sheetData>
  <mergeCells count="44">
    <mergeCell ref="AF51:AG51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50:AE50"/>
    <mergeCell ref="A51:AE51"/>
    <mergeCell ref="AB7:AC7"/>
    <mergeCell ref="AD7:AE7"/>
    <mergeCell ref="AF7:AF8"/>
    <mergeCell ref="AG7:AG8"/>
    <mergeCell ref="B49:C49"/>
    <mergeCell ref="D49:E49"/>
    <mergeCell ref="F49:G49"/>
    <mergeCell ref="H49:I49"/>
    <mergeCell ref="J49:K49"/>
    <mergeCell ref="L49:M4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N32" sqref="N32"/>
    </sheetView>
  </sheetViews>
  <sheetFormatPr defaultColWidth="9.140625" defaultRowHeight="15" x14ac:dyDescent="0.25"/>
  <cols>
    <col min="1" max="1" width="10.28515625" style="92" customWidth="1"/>
    <col min="2" max="2" width="7.85546875" style="91" customWidth="1"/>
    <col min="3" max="3" width="12.42578125" style="91" bestFit="1" customWidth="1"/>
    <col min="4" max="4" width="6.7109375" style="73" customWidth="1"/>
    <col min="5" max="5" width="5" style="73" customWidth="1"/>
    <col min="6" max="6" width="10.85546875" style="93" customWidth="1"/>
    <col min="7" max="7" width="12.140625" style="93" customWidth="1"/>
    <col min="8" max="8" width="10.7109375" style="93" bestFit="1" customWidth="1"/>
    <col min="9" max="9" width="9.140625" style="94"/>
    <col min="10" max="10" width="13" style="93" customWidth="1"/>
    <col min="11" max="11" width="11.85546875" style="93" customWidth="1"/>
    <col min="12" max="12" width="17.5703125" style="93" bestFit="1" customWidth="1"/>
    <col min="13" max="13" width="10.28515625" style="93" customWidth="1"/>
    <col min="14" max="14" width="12.42578125" style="73" customWidth="1"/>
    <col min="15" max="16384" width="9.140625" style="73"/>
  </cols>
  <sheetData>
    <row r="1" spans="1:17" s="63" customFormat="1" x14ac:dyDescent="0.25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25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25">
      <c r="A3" s="340" t="s">
        <v>57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100"/>
      <c r="P3" s="100"/>
      <c r="Q3" s="100"/>
    </row>
    <row r="4" spans="1:17" s="63" customFormat="1" ht="15.75" customHeight="1" x14ac:dyDescent="0.25">
      <c r="A4" s="340" t="s">
        <v>172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100"/>
      <c r="P4" s="100"/>
      <c r="Q4" s="100"/>
    </row>
    <row r="5" spans="1:17" s="63" customFormat="1" x14ac:dyDescent="0.25">
      <c r="A5" s="340"/>
      <c r="B5" s="340"/>
      <c r="C5" s="340"/>
      <c r="D5" s="340"/>
      <c r="E5" s="340"/>
      <c r="F5" s="340"/>
      <c r="G5" s="340"/>
      <c r="H5" s="340"/>
      <c r="I5" s="341"/>
      <c r="J5" s="341"/>
      <c r="K5" s="67"/>
      <c r="L5" s="67"/>
      <c r="M5" s="67"/>
      <c r="N5" s="68"/>
    </row>
    <row r="6" spans="1:17" s="71" customFormat="1" ht="12.75" customHeight="1" x14ac:dyDescent="0.25">
      <c r="A6" s="342" t="s">
        <v>37</v>
      </c>
      <c r="B6" s="344" t="s">
        <v>38</v>
      </c>
      <c r="C6" s="344"/>
      <c r="D6" s="345" t="s">
        <v>39</v>
      </c>
      <c r="E6" s="345"/>
      <c r="F6" s="345"/>
      <c r="G6" s="345"/>
      <c r="H6" s="345"/>
      <c r="I6" s="345"/>
      <c r="J6" s="345"/>
      <c r="K6" s="348" t="s">
        <v>56</v>
      </c>
      <c r="L6" s="348"/>
      <c r="M6" s="348"/>
      <c r="N6" s="349" t="s">
        <v>8</v>
      </c>
    </row>
    <row r="7" spans="1:17" s="71" customFormat="1" ht="12.75" x14ac:dyDescent="0.25">
      <c r="A7" s="343"/>
      <c r="B7" s="346" t="s">
        <v>40</v>
      </c>
      <c r="C7" s="346" t="s">
        <v>41</v>
      </c>
      <c r="D7" s="346" t="s">
        <v>42</v>
      </c>
      <c r="E7" s="346" t="s">
        <v>43</v>
      </c>
      <c r="F7" s="313" t="s">
        <v>44</v>
      </c>
      <c r="G7" s="313" t="s">
        <v>45</v>
      </c>
      <c r="H7" s="324" t="s">
        <v>46</v>
      </c>
      <c r="I7" s="324"/>
      <c r="J7" s="313" t="s">
        <v>47</v>
      </c>
      <c r="K7" s="313" t="s">
        <v>48</v>
      </c>
      <c r="L7" s="313" t="s">
        <v>49</v>
      </c>
      <c r="M7" s="313" t="s">
        <v>50</v>
      </c>
      <c r="N7" s="350"/>
    </row>
    <row r="8" spans="1:17" s="71" customFormat="1" ht="12.75" x14ac:dyDescent="0.25">
      <c r="A8" s="343"/>
      <c r="B8" s="347"/>
      <c r="C8" s="347"/>
      <c r="D8" s="347"/>
      <c r="E8" s="347"/>
      <c r="F8" s="314"/>
      <c r="G8" s="314"/>
      <c r="H8" s="240" t="s">
        <v>55</v>
      </c>
      <c r="I8" s="72" t="s">
        <v>51</v>
      </c>
      <c r="J8" s="314"/>
      <c r="K8" s="314"/>
      <c r="L8" s="314"/>
      <c r="M8" s="314"/>
      <c r="N8" s="350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132</v>
      </c>
    </row>
    <row r="10" spans="1:17" x14ac:dyDescent="0.25">
      <c r="A10" s="321">
        <v>43958</v>
      </c>
      <c r="B10" s="315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23"/>
      <c r="B11" s="317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21">
        <v>43958</v>
      </c>
      <c r="B12" s="315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23"/>
      <c r="B13" s="317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21">
        <v>43958</v>
      </c>
      <c r="B15" s="315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8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8" t="s">
        <v>133</v>
      </c>
    </row>
    <row r="16" spans="1:17" x14ac:dyDescent="0.25">
      <c r="A16" s="322"/>
      <c r="B16" s="316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19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29"/>
    </row>
    <row r="17" spans="1:14" x14ac:dyDescent="0.25">
      <c r="A17" s="322"/>
      <c r="B17" s="316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19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29"/>
    </row>
    <row r="18" spans="1:14" x14ac:dyDescent="0.25">
      <c r="A18" s="323"/>
      <c r="B18" s="317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20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0"/>
    </row>
    <row r="19" spans="1:14" x14ac:dyDescent="0.25">
      <c r="A19" s="321">
        <v>43958</v>
      </c>
      <c r="B19" s="315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2" t="s">
        <v>132</v>
      </c>
    </row>
    <row r="20" spans="1:14" x14ac:dyDescent="0.25">
      <c r="A20" s="322"/>
      <c r="B20" s="316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3"/>
    </row>
    <row r="21" spans="1:14" x14ac:dyDescent="0.25">
      <c r="A21" s="323"/>
      <c r="B21" s="317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34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131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21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 t="shared" ref="K24:K29" si="3">J24</f>
        <v>405000</v>
      </c>
      <c r="L24" s="75"/>
      <c r="M24" s="75"/>
      <c r="N24" s="335" t="s">
        <v>134</v>
      </c>
    </row>
    <row r="25" spans="1:14" x14ac:dyDescent="0.25">
      <c r="A25" s="323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 t="shared" si="3"/>
        <v>430000</v>
      </c>
      <c r="L25" s="78"/>
      <c r="M25" s="78"/>
      <c r="N25" s="336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4">F26*E26</f>
        <v>475000</v>
      </c>
      <c r="H26" s="110"/>
      <c r="I26" s="111">
        <v>0</v>
      </c>
      <c r="J26" s="110">
        <f t="shared" ref="J26" si="5">G26*(1-I26)-H26</f>
        <v>475000</v>
      </c>
      <c r="K26" s="110">
        <f t="shared" si="3"/>
        <v>475000</v>
      </c>
      <c r="L26" s="110"/>
      <c r="M26" s="110"/>
      <c r="N26" s="109" t="s">
        <v>134</v>
      </c>
    </row>
    <row r="27" spans="1:14" x14ac:dyDescent="0.25">
      <c r="A27" s="97">
        <v>43988</v>
      </c>
      <c r="B27" s="96" t="s">
        <v>68</v>
      </c>
      <c r="C27" s="96"/>
      <c r="D27" s="84" t="s">
        <v>173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 t="shared" si="3"/>
        <v>250000</v>
      </c>
      <c r="L27" s="85"/>
      <c r="M27" s="85"/>
      <c r="N27" s="84" t="s">
        <v>134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 t="shared" si="3"/>
        <v>970000</v>
      </c>
      <c r="L28" s="85"/>
      <c r="M28" s="85"/>
      <c r="N28" s="84" t="s">
        <v>181</v>
      </c>
    </row>
    <row r="29" spans="1:14" x14ac:dyDescent="0.25">
      <c r="A29" s="97">
        <v>44013</v>
      </c>
      <c r="B29" s="96" t="s">
        <v>185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 t="shared" si="3"/>
        <v>220000</v>
      </c>
      <c r="L29" s="85"/>
      <c r="M29" s="85"/>
      <c r="N29" s="84" t="s">
        <v>181</v>
      </c>
    </row>
    <row r="30" spans="1:14" x14ac:dyDescent="0.25">
      <c r="A30" s="97">
        <v>44018</v>
      </c>
      <c r="B30" s="96" t="s">
        <v>68</v>
      </c>
      <c r="C30" s="96"/>
      <c r="D30" s="84" t="s">
        <v>186</v>
      </c>
      <c r="E30" s="84">
        <v>1</v>
      </c>
      <c r="F30" s="85">
        <v>150000</v>
      </c>
      <c r="G30" s="85">
        <f t="shared" si="1"/>
        <v>150000</v>
      </c>
      <c r="H30" s="85"/>
      <c r="I30" s="86">
        <v>0</v>
      </c>
      <c r="J30" s="85">
        <f t="shared" si="0"/>
        <v>150000</v>
      </c>
      <c r="K30" s="85">
        <v>150000</v>
      </c>
      <c r="L30" s="85"/>
      <c r="M30" s="85"/>
      <c r="N30" s="84" t="s">
        <v>196</v>
      </c>
    </row>
    <row r="31" spans="1:14" x14ac:dyDescent="0.25">
      <c r="A31" s="98">
        <v>44020</v>
      </c>
      <c r="B31" s="80" t="s">
        <v>68</v>
      </c>
      <c r="C31" s="80"/>
      <c r="D31" s="84" t="s">
        <v>11</v>
      </c>
      <c r="E31" s="84">
        <v>1</v>
      </c>
      <c r="F31" s="85">
        <v>265000</v>
      </c>
      <c r="G31" s="85">
        <f t="shared" si="1"/>
        <v>265000</v>
      </c>
      <c r="H31" s="85"/>
      <c r="I31" s="86">
        <v>0.15</v>
      </c>
      <c r="J31" s="85">
        <f t="shared" si="0"/>
        <v>225250</v>
      </c>
      <c r="K31" s="85">
        <f>J31</f>
        <v>225250</v>
      </c>
      <c r="L31" s="85"/>
      <c r="M31" s="85"/>
      <c r="N31" s="84" t="s">
        <v>196</v>
      </c>
    </row>
    <row r="32" spans="1:14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9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9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9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9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9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9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9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9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9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6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6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6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6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6"/>
        <v>0</v>
      </c>
      <c r="H69" s="85"/>
      <c r="I69" s="86"/>
      <c r="J69" s="85">
        <f t="shared" ref="J69:J71" si="7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6"/>
        <v>0</v>
      </c>
      <c r="H70" s="85"/>
      <c r="I70" s="86"/>
      <c r="J70" s="85">
        <f t="shared" si="7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6"/>
        <v>0</v>
      </c>
      <c r="H71" s="78"/>
      <c r="I71" s="79"/>
      <c r="J71" s="78">
        <f t="shared" si="7"/>
        <v>0</v>
      </c>
      <c r="K71" s="78"/>
      <c r="L71" s="78"/>
      <c r="M71" s="78"/>
      <c r="N71" s="77"/>
    </row>
    <row r="72" spans="1:15" s="258" customFormat="1" ht="12" x14ac:dyDescent="0.2">
      <c r="A72" s="337" t="s">
        <v>73</v>
      </c>
      <c r="B72" s="338"/>
      <c r="C72" s="338"/>
      <c r="D72" s="338"/>
      <c r="E72" s="252">
        <f>SUM(E9:E71)</f>
        <v>39</v>
      </c>
      <c r="F72" s="252"/>
      <c r="G72" s="253">
        <f>SUM(G9:G71)</f>
        <v>17715000</v>
      </c>
      <c r="H72" s="254"/>
      <c r="I72" s="253"/>
      <c r="J72" s="255">
        <f>SUM(J9:J71)</f>
        <v>8494250</v>
      </c>
      <c r="K72" s="256">
        <f>SUM(K9:K71)</f>
        <v>7214250</v>
      </c>
      <c r="L72" s="256">
        <f>SUM(L10:L23)</f>
        <v>990000</v>
      </c>
      <c r="M72" s="256"/>
      <c r="N72" s="257"/>
      <c r="O72" s="325"/>
    </row>
    <row r="73" spans="1:15" s="258" customFormat="1" ht="12" x14ac:dyDescent="0.2">
      <c r="A73" s="326" t="s">
        <v>77</v>
      </c>
      <c r="B73" s="327"/>
      <c r="C73" s="327"/>
      <c r="D73" s="327"/>
      <c r="E73" s="259"/>
      <c r="F73" s="259"/>
      <c r="G73" s="260">
        <f>G72</f>
        <v>17715000</v>
      </c>
      <c r="H73" s="261"/>
      <c r="I73" s="260"/>
      <c r="J73" s="262"/>
      <c r="K73" s="261"/>
      <c r="L73" s="261"/>
      <c r="M73" s="261"/>
      <c r="N73" s="257"/>
      <c r="O73" s="325"/>
    </row>
    <row r="74" spans="1:15" s="258" customFormat="1" ht="12" x14ac:dyDescent="0.2">
      <c r="A74" s="326" t="s">
        <v>119</v>
      </c>
      <c r="B74" s="327"/>
      <c r="C74" s="327"/>
      <c r="D74" s="331"/>
      <c r="E74" s="259"/>
      <c r="F74" s="259"/>
      <c r="G74" s="260">
        <f>J72</f>
        <v>8494250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2" x14ac:dyDescent="0.2">
      <c r="A75" s="326" t="s">
        <v>74</v>
      </c>
      <c r="B75" s="327"/>
      <c r="C75" s="327"/>
      <c r="D75" s="327"/>
      <c r="E75" s="259"/>
      <c r="F75" s="259"/>
      <c r="G75" s="264">
        <f>K72</f>
        <v>7214250</v>
      </c>
      <c r="H75" s="265"/>
      <c r="I75" s="265"/>
      <c r="J75" s="262"/>
      <c r="K75" s="261"/>
      <c r="L75" s="261"/>
      <c r="M75" s="261"/>
      <c r="N75" s="257"/>
    </row>
    <row r="76" spans="1:15" s="258" customFormat="1" ht="12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2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50" workbookViewId="0">
      <selection activeCell="F54" sqref="F54"/>
    </sheetView>
  </sheetViews>
  <sheetFormatPr defaultColWidth="9.140625" defaultRowHeight="15" x14ac:dyDescent="0.25"/>
  <cols>
    <col min="1" max="1" width="10.140625" style="165" customWidth="1"/>
    <col min="2" max="2" width="41.28515625" style="166" customWidth="1"/>
    <col min="3" max="3" width="13.42578125" style="148" bestFit="1" customWidth="1"/>
    <col min="4" max="4" width="14.5703125" style="148" bestFit="1" customWidth="1"/>
    <col min="5" max="5" width="20.85546875" style="149" customWidth="1"/>
    <col min="6" max="6" width="18.7109375" style="149" bestFit="1" customWidth="1"/>
    <col min="7" max="16384" width="9.140625" style="149"/>
  </cols>
  <sheetData>
    <row r="1" spans="1:16" x14ac:dyDescent="0.25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25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8.75" x14ac:dyDescent="0.25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8.75" x14ac:dyDescent="0.25">
      <c r="A5" s="354"/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75" x14ac:dyDescent="0.25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75" x14ac:dyDescent="0.25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25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25">
      <c r="A10" s="154"/>
      <c r="B10" s="155" t="s">
        <v>87</v>
      </c>
      <c r="C10" s="156"/>
      <c r="D10" s="156">
        <v>150000</v>
      </c>
      <c r="E10" s="157"/>
      <c r="F10" s="157"/>
    </row>
    <row r="11" spans="1:16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25">
      <c r="A12" s="154"/>
      <c r="B12" s="155" t="s">
        <v>89</v>
      </c>
      <c r="C12" s="156"/>
      <c r="D12" s="156">
        <v>60000</v>
      </c>
      <c r="E12" s="157"/>
      <c r="F12" s="157"/>
    </row>
    <row r="13" spans="1:16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25">
      <c r="A14" s="154"/>
      <c r="B14" s="155" t="s">
        <v>91</v>
      </c>
      <c r="C14" s="156"/>
      <c r="D14" s="156">
        <v>4000</v>
      </c>
      <c r="E14" s="157"/>
      <c r="F14" s="157"/>
    </row>
    <row r="15" spans="1:16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25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25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25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25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25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25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25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25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25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25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25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25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25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25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25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25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25">
      <c r="A33" s="154"/>
      <c r="B33" s="155" t="s">
        <v>110</v>
      </c>
      <c r="C33" s="156"/>
      <c r="D33" s="156">
        <v>62000</v>
      </c>
      <c r="E33" s="157"/>
      <c r="F33" s="157"/>
    </row>
    <row r="34" spans="1:6" ht="15.75" customHeight="1" x14ac:dyDescent="0.25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ht="15.75" customHeight="1" x14ac:dyDescent="0.25">
      <c r="A35" s="154"/>
      <c r="B35" s="155" t="s">
        <v>91</v>
      </c>
      <c r="C35" s="156"/>
      <c r="D35" s="156">
        <v>90000</v>
      </c>
      <c r="E35" s="157"/>
      <c r="F35" s="157"/>
    </row>
    <row r="36" spans="1:6" ht="15.75" customHeight="1" x14ac:dyDescent="0.25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15.75" customHeight="1" x14ac:dyDescent="0.25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15.75" customHeight="1" x14ac:dyDescent="0.25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ht="15.75" customHeight="1" x14ac:dyDescent="0.25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ht="15.75" customHeight="1" x14ac:dyDescent="0.25">
      <c r="A40" s="154">
        <v>43962</v>
      </c>
      <c r="B40" s="155" t="s">
        <v>189</v>
      </c>
      <c r="C40" s="156">
        <v>835000</v>
      </c>
      <c r="D40" s="156"/>
      <c r="E40" s="157"/>
      <c r="F40" s="157"/>
    </row>
    <row r="41" spans="1:6" ht="15.75" customHeight="1" x14ac:dyDescent="0.25">
      <c r="A41" s="154">
        <v>43964</v>
      </c>
      <c r="B41" s="155" t="s">
        <v>189</v>
      </c>
      <c r="C41" s="156">
        <v>475000</v>
      </c>
      <c r="D41" s="156"/>
      <c r="E41" s="157"/>
      <c r="F41" s="157"/>
    </row>
    <row r="42" spans="1:6" ht="15.75" customHeight="1" x14ac:dyDescent="0.25">
      <c r="A42" s="154">
        <v>43964</v>
      </c>
      <c r="B42" s="155" t="s">
        <v>120</v>
      </c>
      <c r="C42" s="156"/>
      <c r="D42" s="156">
        <v>75000</v>
      </c>
      <c r="E42" s="157"/>
      <c r="F42" s="157"/>
    </row>
    <row r="43" spans="1:6" hidden="1" x14ac:dyDescent="0.25">
      <c r="A43" s="154"/>
      <c r="B43" s="155"/>
      <c r="C43" s="156"/>
      <c r="D43" s="156"/>
      <c r="E43" s="157"/>
      <c r="F43" s="157"/>
    </row>
    <row r="44" spans="1:6" hidden="1" x14ac:dyDescent="0.25">
      <c r="A44" s="154"/>
      <c r="B44" s="155"/>
      <c r="C44" s="156"/>
      <c r="D44" s="156"/>
      <c r="E44" s="157"/>
      <c r="F44" s="157"/>
    </row>
    <row r="45" spans="1:6" hidden="1" x14ac:dyDescent="0.25">
      <c r="A45" s="154"/>
      <c r="B45" s="155"/>
      <c r="C45" s="156"/>
      <c r="D45" s="156"/>
      <c r="E45" s="157"/>
      <c r="F45" s="157"/>
    </row>
    <row r="46" spans="1:6" hidden="1" x14ac:dyDescent="0.25">
      <c r="A46" s="158"/>
      <c r="B46" s="159"/>
      <c r="C46" s="160"/>
      <c r="D46" s="160"/>
      <c r="E46" s="161"/>
      <c r="F46" s="161"/>
    </row>
    <row r="47" spans="1:6" x14ac:dyDescent="0.25">
      <c r="A47" s="154">
        <v>43962</v>
      </c>
      <c r="B47" s="155" t="s">
        <v>115</v>
      </c>
      <c r="C47" s="156"/>
      <c r="D47" s="156">
        <v>1314000</v>
      </c>
      <c r="E47" s="157"/>
      <c r="F47" s="157"/>
    </row>
    <row r="48" spans="1:6" x14ac:dyDescent="0.25">
      <c r="A48" s="154"/>
      <c r="B48" s="155" t="s">
        <v>121</v>
      </c>
      <c r="C48" s="156"/>
      <c r="D48" s="156">
        <v>1150000</v>
      </c>
      <c r="E48" s="157"/>
      <c r="F48" s="157"/>
    </row>
    <row r="49" spans="1:6" x14ac:dyDescent="0.25">
      <c r="A49" s="154"/>
      <c r="B49" s="155" t="s">
        <v>122</v>
      </c>
      <c r="C49" s="156"/>
      <c r="D49" s="156">
        <v>14657500</v>
      </c>
      <c r="E49" s="157"/>
      <c r="F49" s="157"/>
    </row>
    <row r="50" spans="1:6" x14ac:dyDescent="0.25">
      <c r="A50" s="154"/>
      <c r="B50" s="155" t="s">
        <v>123</v>
      </c>
      <c r="C50" s="156"/>
      <c r="D50" s="156">
        <v>18000000</v>
      </c>
      <c r="E50" s="157"/>
      <c r="F50" s="157"/>
    </row>
    <row r="51" spans="1:6" x14ac:dyDescent="0.25">
      <c r="A51" s="154"/>
      <c r="B51" s="155" t="s">
        <v>151</v>
      </c>
      <c r="C51" s="156"/>
      <c r="D51" s="156">
        <v>1000000</v>
      </c>
      <c r="E51" s="157"/>
      <c r="F51" s="157"/>
    </row>
    <row r="52" spans="1:6" x14ac:dyDescent="0.25">
      <c r="A52" s="154"/>
      <c r="B52" s="155" t="s">
        <v>124</v>
      </c>
      <c r="C52" s="156"/>
      <c r="D52" s="156">
        <v>2000000</v>
      </c>
      <c r="E52" s="157"/>
      <c r="F52" s="157"/>
    </row>
    <row r="53" spans="1:6" x14ac:dyDescent="0.25">
      <c r="A53" s="207">
        <v>43987</v>
      </c>
      <c r="B53" s="208" t="s">
        <v>150</v>
      </c>
      <c r="C53" s="209"/>
      <c r="D53" s="209">
        <v>1512000</v>
      </c>
      <c r="E53" s="210"/>
      <c r="F53" s="210"/>
    </row>
    <row r="54" spans="1:6" x14ac:dyDescent="0.25">
      <c r="A54" s="207">
        <v>43988</v>
      </c>
      <c r="B54" s="208" t="s">
        <v>171</v>
      </c>
      <c r="C54" s="209">
        <f>250000</f>
        <v>250000</v>
      </c>
      <c r="D54" s="209"/>
      <c r="E54" s="210"/>
      <c r="F54" s="210"/>
    </row>
    <row r="55" spans="1:6" x14ac:dyDescent="0.25">
      <c r="A55" s="207">
        <v>44009</v>
      </c>
      <c r="B55" s="208" t="s">
        <v>182</v>
      </c>
      <c r="C55" s="209">
        <v>970000</v>
      </c>
      <c r="D55" s="209"/>
      <c r="E55" s="210"/>
      <c r="F55" s="210"/>
    </row>
    <row r="56" spans="1:6" x14ac:dyDescent="0.25">
      <c r="A56" s="207">
        <v>44013</v>
      </c>
      <c r="B56" s="208" t="s">
        <v>187</v>
      </c>
      <c r="C56" s="209">
        <v>220000</v>
      </c>
      <c r="D56" s="209"/>
      <c r="E56" s="210"/>
      <c r="F56" s="210"/>
    </row>
    <row r="57" spans="1:6" x14ac:dyDescent="0.25">
      <c r="A57" s="207">
        <v>44018</v>
      </c>
      <c r="B57" s="208" t="s">
        <v>188</v>
      </c>
      <c r="C57" s="209">
        <v>150000</v>
      </c>
      <c r="D57" s="209"/>
      <c r="E57" s="210"/>
      <c r="F57" s="210"/>
    </row>
    <row r="58" spans="1:6" x14ac:dyDescent="0.25">
      <c r="A58" s="207"/>
      <c r="B58" s="208"/>
      <c r="C58" s="209"/>
      <c r="D58" s="209"/>
      <c r="E58" s="210"/>
      <c r="F58" s="210"/>
    </row>
    <row r="59" spans="1:6" x14ac:dyDescent="0.25">
      <c r="A59" s="207"/>
      <c r="B59" s="208"/>
      <c r="C59" s="209"/>
      <c r="D59" s="209"/>
      <c r="E59" s="210"/>
      <c r="F59" s="210"/>
    </row>
    <row r="60" spans="1:6" x14ac:dyDescent="0.25">
      <c r="A60" s="207"/>
      <c r="B60" s="208"/>
      <c r="C60" s="209"/>
      <c r="D60" s="209"/>
      <c r="E60" s="210"/>
      <c r="F60" s="210"/>
    </row>
    <row r="61" spans="1:6" x14ac:dyDescent="0.25">
      <c r="A61" s="207"/>
      <c r="B61" s="208"/>
      <c r="C61" s="209"/>
      <c r="D61" s="209"/>
      <c r="E61" s="210"/>
      <c r="F61" s="210"/>
    </row>
    <row r="62" spans="1:6" x14ac:dyDescent="0.25">
      <c r="A62" s="207"/>
      <c r="B62" s="208"/>
      <c r="C62" s="209"/>
      <c r="D62" s="209"/>
      <c r="E62" s="210"/>
      <c r="F62" s="210"/>
    </row>
    <row r="63" spans="1:6" x14ac:dyDescent="0.25">
      <c r="A63" s="207"/>
      <c r="B63" s="208"/>
      <c r="C63" s="209"/>
      <c r="D63" s="209"/>
      <c r="E63" s="210"/>
      <c r="F63" s="210"/>
    </row>
    <row r="64" spans="1:6" x14ac:dyDescent="0.25">
      <c r="A64" s="207"/>
      <c r="B64" s="208"/>
      <c r="C64" s="209"/>
      <c r="D64" s="209"/>
      <c r="E64" s="210"/>
      <c r="F64" s="210"/>
    </row>
    <row r="65" spans="1:6" x14ac:dyDescent="0.25">
      <c r="A65" s="207"/>
      <c r="B65" s="208"/>
      <c r="C65" s="209"/>
      <c r="D65" s="209"/>
      <c r="E65" s="210"/>
      <c r="F65" s="210"/>
    </row>
    <row r="66" spans="1:6" x14ac:dyDescent="0.25">
      <c r="A66" s="207"/>
      <c r="B66" s="208"/>
      <c r="C66" s="209"/>
      <c r="D66" s="209"/>
      <c r="E66" s="210"/>
      <c r="F66" s="210"/>
    </row>
    <row r="67" spans="1:6" x14ac:dyDescent="0.25">
      <c r="A67" s="207"/>
      <c r="B67" s="208"/>
      <c r="C67" s="209"/>
      <c r="D67" s="209"/>
      <c r="E67" s="210"/>
      <c r="F67" s="210"/>
    </row>
    <row r="68" spans="1:6" x14ac:dyDescent="0.25">
      <c r="A68" s="207"/>
      <c r="B68" s="208"/>
      <c r="C68" s="209"/>
      <c r="D68" s="209"/>
      <c r="E68" s="210"/>
      <c r="F68" s="210"/>
    </row>
    <row r="69" spans="1:6" s="164" customFormat="1" ht="14.25" x14ac:dyDescent="0.25">
      <c r="A69" s="351" t="s">
        <v>116</v>
      </c>
      <c r="B69" s="351"/>
      <c r="C69" s="162">
        <f>SUM(C9:C68)</f>
        <v>8454000</v>
      </c>
      <c r="D69" s="162">
        <f>SUM(D9:D68)</f>
        <v>41882500</v>
      </c>
      <c r="E69" s="163"/>
      <c r="F69" s="163"/>
    </row>
    <row r="84" spans="6:6" x14ac:dyDescent="0.25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2020-07-10T09:35:34Z</dcterms:modified>
</cp:coreProperties>
</file>