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24-7" sheetId="9" r:id="rId6"/>
    <sheet name="Duy nhất" sheetId="8" r:id="rId7"/>
    <sheet name="11-8" sheetId="10" r:id="rId8"/>
    <sheet name="Sheet1" sheetId="11" r:id="rId9"/>
  </sheets>
  <calcPr calcId="162913"/>
</workbook>
</file>

<file path=xl/calcChain.xml><?xml version="1.0" encoding="utf-8"?>
<calcChain xmlns="http://schemas.openxmlformats.org/spreadsheetml/2006/main">
  <c r="D22" i="11" l="1"/>
  <c r="G21" i="11"/>
  <c r="J21" i="11" s="1"/>
  <c r="E20" i="11"/>
  <c r="G20" i="11" s="1"/>
  <c r="J20" i="11" s="1"/>
  <c r="F19" i="11"/>
  <c r="G19" i="11" s="1"/>
  <c r="J19" i="11" s="1"/>
  <c r="F18" i="11"/>
  <c r="F22" i="11" s="1"/>
  <c r="J17" i="11"/>
  <c r="G17" i="11"/>
  <c r="J16" i="11"/>
  <c r="G15" i="11"/>
  <c r="J15" i="11" s="1"/>
  <c r="J14" i="11"/>
  <c r="E13" i="11"/>
  <c r="G13" i="11" s="1"/>
  <c r="J13" i="11" s="1"/>
  <c r="J12" i="11"/>
  <c r="G11" i="11"/>
  <c r="J11" i="11" s="1"/>
  <c r="J10" i="11"/>
  <c r="G9" i="11"/>
  <c r="J9" i="11" s="1"/>
  <c r="G8" i="11"/>
  <c r="J8" i="11" s="1"/>
  <c r="T20" i="10"/>
  <c r="T10" i="10"/>
  <c r="T11" i="10"/>
  <c r="T12" i="10"/>
  <c r="T13" i="10"/>
  <c r="T14" i="10"/>
  <c r="T15" i="10"/>
  <c r="T16" i="10"/>
  <c r="T17" i="10"/>
  <c r="T18" i="10"/>
  <c r="T19" i="10"/>
  <c r="T9" i="10"/>
  <c r="T8" i="10"/>
  <c r="S11" i="10"/>
  <c r="S9" i="10"/>
  <c r="S10" i="10"/>
  <c r="S12" i="10"/>
  <c r="S13" i="10"/>
  <c r="S14" i="10"/>
  <c r="S15" i="10"/>
  <c r="S16" i="10"/>
  <c r="S17" i="10"/>
  <c r="S18" i="10"/>
  <c r="S19" i="10"/>
  <c r="S20" i="10"/>
  <c r="S8" i="10"/>
  <c r="G18" i="11" l="1"/>
  <c r="J18" i="11" s="1"/>
  <c r="J22" i="11" s="1"/>
  <c r="E22" i="11"/>
  <c r="G22" i="11" s="1"/>
  <c r="M10" i="10"/>
  <c r="M11" i="10"/>
  <c r="M12" i="10"/>
  <c r="M13" i="10"/>
  <c r="M14" i="10"/>
  <c r="M15" i="10"/>
  <c r="M16" i="10"/>
  <c r="M17" i="10"/>
  <c r="M18" i="10"/>
  <c r="M19" i="10"/>
  <c r="M20" i="10"/>
  <c r="M8" i="10"/>
  <c r="K9" i="10"/>
  <c r="M9" i="10" s="1"/>
  <c r="M22" i="10" l="1"/>
  <c r="H12" i="10"/>
  <c r="H14" i="10"/>
  <c r="H16" i="10"/>
  <c r="D22" i="10" l="1"/>
  <c r="G21" i="10"/>
  <c r="J21" i="10" s="1"/>
  <c r="G20" i="10"/>
  <c r="G19" i="10"/>
  <c r="F22" i="10"/>
  <c r="G17" i="10"/>
  <c r="J16" i="10"/>
  <c r="G15" i="10"/>
  <c r="J14" i="10"/>
  <c r="J12" i="10"/>
  <c r="G11" i="10"/>
  <c r="J10" i="10"/>
  <c r="G9" i="10"/>
  <c r="G8" i="10"/>
  <c r="J9" i="10" l="1"/>
  <c r="H9" i="10"/>
  <c r="J19" i="10"/>
  <c r="H19" i="10"/>
  <c r="J20" i="10"/>
  <c r="H20" i="10"/>
  <c r="J11" i="10"/>
  <c r="H11" i="10"/>
  <c r="J8" i="10"/>
  <c r="H8" i="10"/>
  <c r="J17" i="10"/>
  <c r="H17" i="10"/>
  <c r="J15" i="10"/>
  <c r="H15" i="10"/>
  <c r="E22" i="10"/>
  <c r="G22" i="10" s="1"/>
  <c r="G13" i="10"/>
  <c r="G18" i="10"/>
  <c r="M10" i="9"/>
  <c r="M11" i="9"/>
  <c r="M12" i="9"/>
  <c r="M13" i="9"/>
  <c r="M14" i="9"/>
  <c r="M15" i="9"/>
  <c r="M16" i="9"/>
  <c r="M17" i="9"/>
  <c r="M18" i="9"/>
  <c r="M19" i="9"/>
  <c r="M20" i="9"/>
  <c r="K22" i="9"/>
  <c r="L20" i="9"/>
  <c r="L12" i="9"/>
  <c r="L13" i="9"/>
  <c r="L14" i="9"/>
  <c r="L16" i="9"/>
  <c r="L17" i="9"/>
  <c r="L18" i="9"/>
  <c r="L19" i="9"/>
  <c r="L11" i="9"/>
  <c r="L22" i="9" s="1"/>
  <c r="M22" i="9" l="1"/>
  <c r="J13" i="10"/>
  <c r="H13" i="10"/>
  <c r="J18" i="10"/>
  <c r="H18" i="10"/>
  <c r="E13" i="9"/>
  <c r="J22" i="10" l="1"/>
  <c r="E20" i="9"/>
  <c r="F19" i="9"/>
  <c r="G19" i="9" s="1"/>
  <c r="J19" i="9" s="1"/>
  <c r="F18" i="9"/>
  <c r="F22" i="9" s="1"/>
  <c r="E22" i="9"/>
  <c r="D22" i="9"/>
  <c r="G21" i="9"/>
  <c r="J21" i="9" s="1"/>
  <c r="G20" i="9"/>
  <c r="J20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J8" i="9" s="1"/>
  <c r="G18" i="9" l="1"/>
  <c r="J18" i="9" s="1"/>
  <c r="J22" i="9" s="1"/>
  <c r="G22" i="9"/>
  <c r="L9" i="8"/>
  <c r="I9" i="8"/>
  <c r="J9" i="8" s="1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Q22" i="7" l="1"/>
  <c r="G24" i="8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G11" i="7"/>
  <c r="J11" i="7" s="1"/>
  <c r="G10" i="7"/>
  <c r="J10" i="7" s="1"/>
  <c r="M9" i="7"/>
  <c r="E9" i="7"/>
  <c r="E22" i="7" s="1"/>
  <c r="G8" i="7"/>
  <c r="J8" i="7" s="1"/>
  <c r="H11" i="7" l="1"/>
  <c r="N11" i="7" s="1"/>
  <c r="G9" i="7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<sst xmlns="http://schemas.openxmlformats.org/spreadsheetml/2006/main" count="625" uniqueCount="90">
  <si>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</si>
  <si>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</si>
  <si>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</si>
  <si>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</si>
  <si>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</si>
  <si>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</si>
  <si>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</si>
  <si>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</si>
  <si>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</si>
  <si>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</si>
  <si>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</si>
  <si>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</si>
  <si>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</si>
  <si>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</si>
  <si>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</si>
  <si>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</si>
  <si>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</si>
  <si>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</si>
  <si>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</si>
  <si>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</si>
  <si>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</si>
  <si>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</si>
  <si>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</si>
  <si>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</si>
  <si>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</si>
  <si>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</si>
  <si>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</si>
  <si>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</si>
  <si>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</si>
  <si>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</si>
  <si>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</si>
  <si>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</si>
  <si>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</si>
  <si>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</si>
  <si>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</si>
  <si>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</si>
  <si>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</si>
  <si>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</si>
  <si>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</si>
  <si>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</si>
  <si>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</si>
  <si>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</si>
  <si>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</si>
  <si>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</si>
  <si>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</si>
  <si>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</si>
  <si>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</si>
  <si>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</si>
  <si>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</si>
  <si>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</si>
  <si>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</si>
  <si>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</si>
  <si>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</si>
  <si>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</si>
  <si>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</si>
  <si>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</si>
  <si>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</si>
  <si>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</si>
  <si>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</si>
  <si>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</si>
  <si>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</si>
  <si>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</si>
  <si>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</si>
  <si>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</si>
  <si>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</si>
  <si>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</si>
  <si>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</si>
  <si>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</si>
  <si>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</si>
  <si>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</si>
  <si>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6 hộp</t>
  </si>
  <si>
    <t>TỔNG HỢP KHO NGÀY 25/07/2020</t>
  </si>
  <si>
    <t>4 thùng 15 hộp</t>
  </si>
  <si>
    <t>3 thùng 8 hộp</t>
  </si>
  <si>
    <t>6 thùng 7 hộp</t>
  </si>
  <si>
    <t>Xuất ĐL Thanh Hóa</t>
  </si>
  <si>
    <t xml:space="preserve">Thành tiền </t>
  </si>
  <si>
    <t>Số lượng (hộp)</t>
  </si>
  <si>
    <t>TỔNG HỢP KHO NGÀY 11/8/2020</t>
  </si>
  <si>
    <t>3s (hộp)</t>
  </si>
  <si>
    <t>3s (thùng)</t>
  </si>
  <si>
    <t>đổi hàng cho anh công</t>
  </si>
  <si>
    <t>khách lẻ sau bigc</t>
  </si>
  <si>
    <t>hàng anh công trả về (có lỗi )</t>
  </si>
  <si>
    <t>Chị hải</t>
  </si>
  <si>
    <t>Chị hải trả hàng</t>
  </si>
  <si>
    <t>Còn lại( hộp)</t>
  </si>
  <si>
    <t>Còn lại (thùng)</t>
  </si>
  <si>
    <t>TỔNG HỢP KHO NGÀY 13/08/2020</t>
  </si>
  <si>
    <t xml:space="preserve">Thành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</si>
</sst>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117" t="s">
        <v>2</v>
      </c>
      <c r="B2" s="117"/>
      <c r="C2" s="117"/>
      <c r="D2" s="117"/>
      <c r="E2" s="117"/>
      <c r="F2" s="118" t="s">
        <v>3</v>
      </c>
      <c r="G2" s="118"/>
      <c r="H2" s="118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19" t="s">
        <v>4</v>
      </c>
      <c r="B4" s="119"/>
      <c r="C4" s="119"/>
      <c r="D4" s="119"/>
      <c r="E4" s="119"/>
      <c r="F4" s="119"/>
      <c r="G4" s="11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20" t="s">
        <v>5</v>
      </c>
      <c r="B6" s="121" t="s">
        <v>6</v>
      </c>
      <c r="C6" s="121" t="s">
        <v>7</v>
      </c>
      <c r="D6" s="120" t="s">
        <v>8</v>
      </c>
      <c r="E6" s="120"/>
      <c r="F6" s="120"/>
      <c r="G6" s="120" t="s">
        <v>9</v>
      </c>
    </row>
    <row r="7" spans="1:34" ht="57" x14ac:dyDescent="0.25">
      <c r="A7" s="120"/>
      <c r="B7" s="121"/>
      <c r="C7" s="121"/>
      <c r="D7" s="19" t="s">
        <v>10</v>
      </c>
      <c r="E7" s="20" t="s">
        <v>11</v>
      </c>
      <c r="F7" s="19" t="s">
        <v>12</v>
      </c>
      <c r="G7" s="120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114" t="s">
        <v>9</v>
      </c>
      <c r="B22" s="114"/>
      <c r="C22" s="114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122" t="s">
        <v>5</v>
      </c>
      <c r="B25" s="125" t="s">
        <v>6</v>
      </c>
      <c r="C25" s="125" t="s">
        <v>7</v>
      </c>
      <c r="D25" s="122" t="s">
        <v>8</v>
      </c>
      <c r="E25" s="122"/>
      <c r="F25" s="122"/>
      <c r="G25" s="125" t="s">
        <v>9</v>
      </c>
      <c r="H25" s="122" t="s">
        <v>42</v>
      </c>
      <c r="I25" s="122" t="s">
        <v>43</v>
      </c>
    </row>
    <row r="26" spans="1:9" s="29" customFormat="1" ht="63" x14ac:dyDescent="0.25">
      <c r="A26" s="122"/>
      <c r="B26" s="125"/>
      <c r="C26" s="125"/>
      <c r="D26" s="32" t="s">
        <v>10</v>
      </c>
      <c r="E26" s="47" t="s">
        <v>11</v>
      </c>
      <c r="F26" s="32" t="s">
        <v>12</v>
      </c>
      <c r="G26" s="125"/>
      <c r="H26" s="122"/>
      <c r="I26" s="122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123" t="s">
        <v>9</v>
      </c>
      <c r="B41" s="123"/>
      <c r="C41" s="123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124" t="s">
        <v>46</v>
      </c>
      <c r="H43" s="124"/>
      <c r="I43" s="124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128" t="s">
        <v>0</v>
      </c>
      <c r="B1" s="128"/>
      <c r="C1" s="128"/>
      <c r="D1" s="128"/>
      <c r="E1" s="128"/>
      <c r="F1" s="126" t="s">
        <v>1</v>
      </c>
      <c r="G1" s="126"/>
      <c r="H1" s="126"/>
      <c r="I1" s="126"/>
    </row>
    <row r="2" spans="1:9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130" t="s">
        <v>44</v>
      </c>
      <c r="B4" s="130"/>
      <c r="C4" s="130"/>
      <c r="D4" s="130"/>
      <c r="E4" s="130"/>
      <c r="F4" s="130"/>
      <c r="G4" s="130"/>
      <c r="H4" s="130"/>
      <c r="I4" s="130"/>
    </row>
    <row r="6" spans="1:9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2" t="s">
        <v>9</v>
      </c>
      <c r="H6" s="122" t="s">
        <v>42</v>
      </c>
      <c r="I6" s="122" t="s">
        <v>43</v>
      </c>
    </row>
    <row r="7" spans="1:9" ht="47.25" x14ac:dyDescent="0.25">
      <c r="A7" s="122"/>
      <c r="B7" s="125"/>
      <c r="C7" s="125"/>
      <c r="D7" s="32" t="s">
        <v>10</v>
      </c>
      <c r="E7" s="33" t="s">
        <v>11</v>
      </c>
      <c r="F7" s="32" t="s">
        <v>12</v>
      </c>
      <c r="G7" s="122"/>
      <c r="H7" s="122"/>
      <c r="I7" s="122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3" t="s">
        <v>9</v>
      </c>
      <c r="B22" s="123"/>
      <c r="C22" s="123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</row>
    <row r="2" spans="1:9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130" t="s">
        <v>45</v>
      </c>
      <c r="B4" s="130"/>
      <c r="C4" s="130"/>
      <c r="D4" s="130"/>
      <c r="E4" s="130"/>
      <c r="F4" s="130"/>
      <c r="G4" s="130"/>
      <c r="H4" s="130"/>
      <c r="I4" s="130"/>
    </row>
    <row r="6" spans="1:9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9</v>
      </c>
      <c r="H6" s="122" t="s">
        <v>42</v>
      </c>
      <c r="I6" s="122" t="s">
        <v>43</v>
      </c>
    </row>
    <row r="7" spans="1:9" ht="47.25" x14ac:dyDescent="0.25">
      <c r="A7" s="122"/>
      <c r="B7" s="125"/>
      <c r="C7" s="125"/>
      <c r="D7" s="32" t="s">
        <v>10</v>
      </c>
      <c r="E7" s="46" t="s">
        <v>11</v>
      </c>
      <c r="F7" s="32" t="s">
        <v>12</v>
      </c>
      <c r="G7" s="125"/>
      <c r="H7" s="122"/>
      <c r="I7" s="122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3" t="s">
        <v>9</v>
      </c>
      <c r="B22" s="123"/>
      <c r="C22" s="123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124" t="s">
        <v>46</v>
      </c>
      <c r="H24" s="124"/>
      <c r="I24" s="124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</row>
    <row r="2" spans="1:9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130" t="s">
        <v>47</v>
      </c>
      <c r="B4" s="130"/>
      <c r="C4" s="130"/>
      <c r="D4" s="130"/>
      <c r="E4" s="130"/>
      <c r="F4" s="130"/>
      <c r="G4" s="130"/>
      <c r="H4" s="130"/>
      <c r="I4" s="130"/>
    </row>
    <row r="6" spans="1:9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9</v>
      </c>
      <c r="H6" s="122" t="s">
        <v>42</v>
      </c>
      <c r="I6" s="122" t="s">
        <v>43</v>
      </c>
    </row>
    <row r="7" spans="1:9" ht="47.25" x14ac:dyDescent="0.25">
      <c r="A7" s="122"/>
      <c r="B7" s="125"/>
      <c r="C7" s="125"/>
      <c r="D7" s="32" t="s">
        <v>10</v>
      </c>
      <c r="E7" s="50" t="s">
        <v>11</v>
      </c>
      <c r="F7" s="32" t="s">
        <v>12</v>
      </c>
      <c r="G7" s="125"/>
      <c r="H7" s="122"/>
      <c r="I7" s="122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3" t="s">
        <v>9</v>
      </c>
      <c r="B22" s="123"/>
      <c r="C22" s="123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124" t="s">
        <v>46</v>
      </c>
      <c r="H24" s="124"/>
      <c r="I24" s="124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hidden="1" customWidth="1"/>
    <col min="4" max="4" width="5" style="29" hidden="1" customWidth="1"/>
    <col min="5" max="5" width="5.5703125" style="29" hidden="1" customWidth="1"/>
    <col min="6" max="6" width="7.5703125" style="29" hidden="1" customWidth="1"/>
    <col min="7" max="7" width="6.7109375" style="29" hidden="1" customWidth="1"/>
    <col min="8" max="8" width="9.42578125" style="29" hidden="1" customWidth="1"/>
    <col min="9" max="9" width="10.85546875" style="29" hidden="1" customWidth="1"/>
    <col min="10" max="10" width="16.28515625" style="29" hidden="1" customWidth="1"/>
    <col min="11" max="11" width="17.5703125" style="29" hidden="1" customWidth="1"/>
    <col min="12" max="12" width="9.140625" style="29" customWidth="1"/>
    <col min="13" max="13" width="18.85546875" style="29" customWidth="1"/>
    <col min="14" max="14" width="20.5703125" style="29" customWidth="1"/>
    <col min="15" max="16384" width="9.140625" style="29"/>
  </cols>
  <sheetData>
    <row r="1" spans="1:17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  <c r="J1" s="126"/>
    </row>
    <row r="2" spans="1:17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  <c r="J2" s="127"/>
    </row>
    <row r="3" spans="1:17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5" x14ac:dyDescent="0.3">
      <c r="A4" s="130" t="s">
        <v>48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6" spans="1:17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9</v>
      </c>
      <c r="H6" s="132" t="s">
        <v>53</v>
      </c>
      <c r="I6" s="132"/>
      <c r="J6" s="132"/>
      <c r="K6" s="68" t="s">
        <v>50</v>
      </c>
      <c r="L6" s="133" t="s">
        <v>51</v>
      </c>
      <c r="M6" s="133"/>
      <c r="N6" s="134" t="s">
        <v>52</v>
      </c>
      <c r="O6" s="125" t="s">
        <v>54</v>
      </c>
      <c r="P6" s="125" t="s">
        <v>55</v>
      </c>
    </row>
    <row r="7" spans="1:17" ht="47.25" x14ac:dyDescent="0.25">
      <c r="A7" s="122"/>
      <c r="B7" s="125"/>
      <c r="C7" s="125"/>
      <c r="D7" s="32" t="s">
        <v>10</v>
      </c>
      <c r="E7" s="51" t="s">
        <v>11</v>
      </c>
      <c r="F7" s="32" t="s">
        <v>12</v>
      </c>
      <c r="G7" s="125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34"/>
      <c r="O7" s="125"/>
      <c r="P7" s="125"/>
    </row>
    <row r="8" spans="1:17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25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25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25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25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25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8.75" x14ac:dyDescent="0.3">
      <c r="A22" s="131" t="s">
        <v>9</v>
      </c>
      <c r="B22" s="131"/>
      <c r="C22" s="131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25">
      <c r="G24" s="124" t="s">
        <v>46</v>
      </c>
      <c r="H24" s="124"/>
      <c r="I24" s="124"/>
      <c r="J24" s="124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G24" sqref="G24:J24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1" width="8.85546875" style="29" bestFit="1" customWidth="1"/>
    <col min="12" max="12" width="8.85546875" style="29" customWidth="1"/>
    <col min="13" max="13" width="14" style="29" bestFit="1" customWidth="1"/>
    <col min="14" max="16384" width="9.140625" style="29"/>
  </cols>
  <sheetData>
    <row r="1" spans="1:13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  <c r="J1" s="126"/>
    </row>
    <row r="2" spans="1:13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  <c r="J2" s="127"/>
    </row>
    <row r="3" spans="1:13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5" x14ac:dyDescent="0.3">
      <c r="A4" s="130" t="s">
        <v>71</v>
      </c>
      <c r="B4" s="130"/>
      <c r="C4" s="130"/>
      <c r="D4" s="130"/>
      <c r="E4" s="130"/>
      <c r="F4" s="130"/>
      <c r="G4" s="130"/>
      <c r="H4" s="130"/>
      <c r="I4" s="130"/>
      <c r="J4" s="130"/>
    </row>
    <row r="6" spans="1:13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63</v>
      </c>
      <c r="H6" s="138" t="s">
        <v>64</v>
      </c>
      <c r="I6" s="122" t="s">
        <v>42</v>
      </c>
      <c r="J6" s="122" t="s">
        <v>43</v>
      </c>
      <c r="K6" s="137" t="s">
        <v>75</v>
      </c>
      <c r="L6" s="137"/>
      <c r="M6" s="137"/>
    </row>
    <row r="7" spans="1:13" ht="47.25" x14ac:dyDescent="0.25">
      <c r="A7" s="122"/>
      <c r="B7" s="125"/>
      <c r="C7" s="125"/>
      <c r="D7" s="32" t="s">
        <v>10</v>
      </c>
      <c r="E7" s="81" t="s">
        <v>11</v>
      </c>
      <c r="F7" s="32" t="s">
        <v>12</v>
      </c>
      <c r="G7" s="125"/>
      <c r="H7" s="139"/>
      <c r="I7" s="122"/>
      <c r="J7" s="122"/>
      <c r="K7" s="68" t="s">
        <v>77</v>
      </c>
      <c r="L7" s="68" t="s">
        <v>58</v>
      </c>
      <c r="M7" s="109" t="s">
        <v>76</v>
      </c>
    </row>
    <row r="8" spans="1:13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  <c r="K8" s="97"/>
      <c r="L8" s="97"/>
      <c r="M8" s="97"/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  <c r="K9" s="101"/>
      <c r="L9" s="101"/>
      <c r="M9" s="105"/>
    </row>
    <row r="10" spans="1:13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02"/>
      <c r="L10" s="102"/>
      <c r="M10" s="106">
        <f t="shared" ref="M10:M20" si="2">I10*K10</f>
        <v>0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  <c r="K11" s="102">
        <v>24</v>
      </c>
      <c r="L11" s="102">
        <f>K11/12</f>
        <v>2</v>
      </c>
      <c r="M11" s="106">
        <f t="shared" si="2"/>
        <v>11160000</v>
      </c>
    </row>
    <row r="12" spans="1:13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  <c r="K12" s="102"/>
      <c r="L12" s="102">
        <f t="shared" ref="L12:L19" si="3">K12/12</f>
        <v>0</v>
      </c>
      <c r="M12" s="106">
        <f t="shared" si="2"/>
        <v>0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  <c r="K13" s="102">
        <v>36</v>
      </c>
      <c r="L13" s="102">
        <f t="shared" si="3"/>
        <v>3</v>
      </c>
      <c r="M13" s="106">
        <f t="shared" si="2"/>
        <v>17100000</v>
      </c>
    </row>
    <row r="14" spans="1:13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  <c r="K14" s="102"/>
      <c r="L14" s="102">
        <f t="shared" si="3"/>
        <v>0</v>
      </c>
      <c r="M14" s="106">
        <f t="shared" si="2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  <c r="K15" s="102"/>
      <c r="L15" s="102"/>
      <c r="M15" s="106">
        <f t="shared" si="2"/>
        <v>0</v>
      </c>
    </row>
    <row r="16" spans="1:13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  <c r="K16" s="102"/>
      <c r="L16" s="102">
        <f t="shared" si="3"/>
        <v>0</v>
      </c>
      <c r="M16" s="106">
        <f t="shared" si="2"/>
        <v>0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  <c r="K17" s="102">
        <v>24</v>
      </c>
      <c r="L17" s="102">
        <f t="shared" si="3"/>
        <v>2</v>
      </c>
      <c r="M17" s="106">
        <f t="shared" si="2"/>
        <v>11640000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  <c r="K18" s="102">
        <v>48</v>
      </c>
      <c r="L18" s="102">
        <f t="shared" si="3"/>
        <v>4</v>
      </c>
      <c r="M18" s="106">
        <f t="shared" si="2"/>
        <v>21840000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  <c r="K19" s="102">
        <v>36</v>
      </c>
      <c r="L19" s="102">
        <f t="shared" si="3"/>
        <v>3</v>
      </c>
      <c r="M19" s="106">
        <f t="shared" si="2"/>
        <v>16380000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15</v>
      </c>
      <c r="G20" s="38">
        <f t="shared" si="0"/>
        <v>111</v>
      </c>
      <c r="H20" s="38" t="s">
        <v>72</v>
      </c>
      <c r="I20" s="39">
        <v>550000</v>
      </c>
      <c r="J20" s="39">
        <f t="shared" si="1"/>
        <v>61050000</v>
      </c>
      <c r="K20" s="103">
        <v>48</v>
      </c>
      <c r="L20" s="103">
        <f>K20/24</f>
        <v>2</v>
      </c>
      <c r="M20" s="107">
        <f t="shared" si="2"/>
        <v>26400000</v>
      </c>
    </row>
    <row r="21" spans="1:13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100"/>
      <c r="L21" s="100"/>
      <c r="M21" s="99"/>
    </row>
    <row r="22" spans="1:13" x14ac:dyDescent="0.25">
      <c r="A22" s="123" t="s">
        <v>9</v>
      </c>
      <c r="B22" s="123"/>
      <c r="C22" s="123"/>
      <c r="D22" s="43">
        <f>SUM(D8:D21)</f>
        <v>7</v>
      </c>
      <c r="E22" s="43">
        <f>SUM(E8:E21)</f>
        <v>379</v>
      </c>
      <c r="F22" s="43">
        <f>SUM(F8:F21)</f>
        <v>165</v>
      </c>
      <c r="G22" s="43">
        <f t="shared" si="0"/>
        <v>551</v>
      </c>
      <c r="H22" s="43"/>
      <c r="I22" s="44"/>
      <c r="J22" s="28">
        <f>SUM(J8:J21)</f>
        <v>263115000</v>
      </c>
      <c r="K22" s="104">
        <f>SUM(K9:K20)</f>
        <v>216</v>
      </c>
      <c r="L22" s="104">
        <f>SUM(L11:L21)</f>
        <v>16</v>
      </c>
      <c r="M22" s="108">
        <f>SUM(M9:M20)</f>
        <v>104520000</v>
      </c>
    </row>
    <row r="24" spans="1:13" x14ac:dyDescent="0.25">
      <c r="G24" s="124" t="s">
        <v>46</v>
      </c>
      <c r="H24" s="124"/>
      <c r="I24" s="124"/>
      <c r="J24" s="124"/>
    </row>
  </sheetData>
  <mergeCells count="15">
    <mergeCell ref="K6:M6"/>
    <mergeCell ref="J6:J7"/>
    <mergeCell ref="A22:C22"/>
    <mergeCell ref="G24:J24"/>
    <mergeCell ref="H6:H7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5" width="10.85546875" style="29" customWidth="1"/>
    <col min="6" max="6" width="16.28515625" style="29" customWidth="1"/>
    <col min="7" max="7" width="9.140625" style="29" customWidth="1"/>
    <col min="8" max="8" width="18.85546875" style="29" customWidth="1"/>
    <col min="9" max="9" width="20.5703125" style="29" customWidth="1"/>
    <col min="10" max="10" width="9.140625" style="29"/>
    <col min="11" max="11" width="13.42578125" style="29" bestFit="1" customWidth="1"/>
    <col min="12" max="13" width="12.5703125" style="29" bestFit="1" customWidth="1"/>
    <col min="14" max="16384" width="9.140625" style="29"/>
  </cols>
  <sheetData>
    <row r="1" spans="1:12" x14ac:dyDescent="0.25">
      <c r="A1" s="48" t="s">
        <v>0</v>
      </c>
      <c r="B1" s="48"/>
      <c r="C1" s="48"/>
      <c r="D1" s="126"/>
      <c r="E1" s="126"/>
      <c r="F1" s="126"/>
    </row>
    <row r="2" spans="1:12" x14ac:dyDescent="0.25">
      <c r="A2" s="129" t="s">
        <v>2</v>
      </c>
      <c r="B2" s="129"/>
      <c r="C2" s="129"/>
      <c r="D2" s="127"/>
      <c r="E2" s="127"/>
      <c r="F2" s="127"/>
    </row>
    <row r="3" spans="1:12" x14ac:dyDescent="0.25">
      <c r="A3" s="80"/>
      <c r="B3" s="80"/>
      <c r="C3" s="80"/>
      <c r="D3" s="30"/>
      <c r="E3" s="30"/>
      <c r="F3" s="30"/>
    </row>
    <row r="4" spans="1:12" ht="22.5" x14ac:dyDescent="0.3">
      <c r="A4" s="130" t="s">
        <v>56</v>
      </c>
      <c r="B4" s="130"/>
      <c r="C4" s="130"/>
      <c r="D4" s="130"/>
      <c r="E4" s="130"/>
      <c r="F4" s="130"/>
      <c r="G4" s="130"/>
      <c r="H4" s="130"/>
      <c r="I4" s="130"/>
    </row>
    <row r="6" spans="1:12" ht="15.75" customHeight="1" x14ac:dyDescent="0.25">
      <c r="A6" s="122" t="s">
        <v>5</v>
      </c>
      <c r="B6" s="125" t="s">
        <v>6</v>
      </c>
      <c r="C6" s="125" t="s">
        <v>7</v>
      </c>
      <c r="D6" s="72"/>
      <c r="E6" s="83" t="s">
        <v>57</v>
      </c>
      <c r="F6" s="84"/>
      <c r="G6" s="133" t="s">
        <v>59</v>
      </c>
      <c r="H6" s="133"/>
      <c r="I6" s="134" t="s">
        <v>61</v>
      </c>
      <c r="J6" s="125" t="s">
        <v>49</v>
      </c>
    </row>
    <row r="7" spans="1:12" ht="47.25" x14ac:dyDescent="0.25">
      <c r="A7" s="122"/>
      <c r="B7" s="125"/>
      <c r="C7" s="125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34"/>
      <c r="J7" s="125"/>
    </row>
    <row r="8" spans="1:12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25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25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25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25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25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25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25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25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8.75" x14ac:dyDescent="0.3">
      <c r="A22" s="131" t="s">
        <v>9</v>
      </c>
      <c r="B22" s="131"/>
      <c r="C22" s="131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25" x14ac:dyDescent="0.3">
      <c r="D24" s="135" t="s">
        <v>60</v>
      </c>
      <c r="E24" s="135"/>
      <c r="F24" s="135"/>
      <c r="G24" s="136">
        <f>F22+H22</f>
        <v>50100000</v>
      </c>
      <c r="H24" s="135"/>
    </row>
    <row r="25" spans="1:13" x14ac:dyDescent="0.25">
      <c r="M25" s="86"/>
    </row>
  </sheetData>
  <mergeCells count="13">
    <mergeCell ref="D24:F24"/>
    <mergeCell ref="G24:H24"/>
    <mergeCell ref="G6:H6"/>
    <mergeCell ref="I6:I7"/>
    <mergeCell ref="J6:J7"/>
    <mergeCell ref="A22:C22"/>
    <mergeCell ref="D1:F1"/>
    <mergeCell ref="A2:C2"/>
    <mergeCell ref="D2:F2"/>
    <mergeCell ref="A4:I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B1" workbookViewId="0">
      <selection activeCell="U13" sqref="U13"/>
    </sheetView>
  </sheetViews>
  <sheetFormatPr defaultColWidth="9.140625" defaultRowHeight="15.75" x14ac:dyDescent="0.25"/>
  <cols>
    <col min="1" max="1" width="35.28515625" style="29" hidden="1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2" width="9.140625" style="29" customWidth="1"/>
    <col min="13" max="13" width="13.7109375" style="29" customWidth="1"/>
    <col min="14" max="18" width="9.140625" style="29" customWidth="1"/>
    <col min="19" max="16384" width="9.140625" style="29"/>
  </cols>
  <sheetData>
    <row r="1" spans="1:21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  <c r="J1" s="126"/>
    </row>
    <row r="2" spans="1:21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  <c r="J2" s="127"/>
    </row>
    <row r="3" spans="1:21" x14ac:dyDescent="0.25">
      <c r="A3" s="111"/>
      <c r="B3" s="111"/>
      <c r="C3" s="111"/>
      <c r="D3" s="111"/>
      <c r="E3" s="111"/>
      <c r="F3" s="30"/>
      <c r="G3" s="30"/>
      <c r="H3" s="30"/>
      <c r="I3" s="30"/>
      <c r="J3" s="30"/>
    </row>
    <row r="4" spans="1:21" ht="22.5" x14ac:dyDescent="0.3">
      <c r="A4" s="130" t="s">
        <v>78</v>
      </c>
      <c r="B4" s="130"/>
      <c r="C4" s="130"/>
      <c r="D4" s="130"/>
      <c r="E4" s="130"/>
      <c r="F4" s="130"/>
      <c r="G4" s="130"/>
      <c r="H4" s="130"/>
      <c r="I4" s="130"/>
      <c r="J4" s="130"/>
    </row>
    <row r="6" spans="1:21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63</v>
      </c>
      <c r="H6" s="138" t="s">
        <v>64</v>
      </c>
      <c r="I6" s="122" t="s">
        <v>42</v>
      </c>
      <c r="J6" s="122" t="s">
        <v>43</v>
      </c>
      <c r="K6" s="140"/>
      <c r="L6" s="140"/>
      <c r="M6" s="140"/>
      <c r="N6" s="140"/>
      <c r="O6" s="140"/>
      <c r="P6" s="140"/>
      <c r="Q6" s="140"/>
      <c r="R6" s="140"/>
      <c r="S6" s="140"/>
    </row>
    <row r="7" spans="1:21" ht="63" x14ac:dyDescent="0.25">
      <c r="A7" s="122"/>
      <c r="B7" s="125"/>
      <c r="C7" s="125"/>
      <c r="D7" s="32" t="s">
        <v>10</v>
      </c>
      <c r="E7" s="110" t="s">
        <v>11</v>
      </c>
      <c r="F7" s="32" t="s">
        <v>12</v>
      </c>
      <c r="G7" s="125"/>
      <c r="H7" s="139"/>
      <c r="I7" s="122"/>
      <c r="J7" s="122"/>
      <c r="K7" s="100" t="s">
        <v>79</v>
      </c>
      <c r="L7" s="100" t="s">
        <v>80</v>
      </c>
      <c r="M7" s="100"/>
      <c r="N7" s="141" t="s">
        <v>81</v>
      </c>
      <c r="O7" s="141" t="s">
        <v>83</v>
      </c>
      <c r="P7" s="141" t="s">
        <v>82</v>
      </c>
      <c r="Q7" s="100" t="s">
        <v>84</v>
      </c>
      <c r="R7" s="141" t="s">
        <v>85</v>
      </c>
      <c r="S7" s="141" t="s">
        <v>86</v>
      </c>
      <c r="T7" s="141" t="s">
        <v>87</v>
      </c>
      <c r="U7" s="29" t="s">
        <v>89</v>
      </c>
    </row>
    <row r="8" spans="1:21" x14ac:dyDescent="0.25">
      <c r="A8" s="34" t="s">
        <v>13</v>
      </c>
      <c r="B8" s="34" t="s">
        <v>14</v>
      </c>
      <c r="C8" s="34" t="s">
        <v>15</v>
      </c>
      <c r="D8" s="34"/>
      <c r="E8" s="34">
        <v>168</v>
      </c>
      <c r="F8" s="34">
        <v>3</v>
      </c>
      <c r="G8" s="35">
        <f>SUM(D8:F8)</f>
        <v>171</v>
      </c>
      <c r="H8" s="35">
        <f>G8/24</f>
        <v>7.125</v>
      </c>
      <c r="I8" s="36">
        <v>225000</v>
      </c>
      <c r="J8" s="36">
        <f>G8*I8</f>
        <v>38475000</v>
      </c>
      <c r="K8" s="142">
        <v>48</v>
      </c>
      <c r="L8" s="142">
        <v>2</v>
      </c>
      <c r="M8" s="143">
        <f>K8*I8</f>
        <v>10800000</v>
      </c>
      <c r="N8" s="142"/>
      <c r="O8" s="142"/>
      <c r="P8" s="142"/>
      <c r="Q8" s="142"/>
      <c r="R8" s="142"/>
      <c r="S8" s="142">
        <f>G8-K8-N8+O8-P8-Q8</f>
        <v>123</v>
      </c>
      <c r="T8" s="97">
        <f>S8/24</f>
        <v>5.125</v>
      </c>
    </row>
    <row r="9" spans="1:21" x14ac:dyDescent="0.25">
      <c r="A9" s="34" t="s">
        <v>16</v>
      </c>
      <c r="B9" s="37" t="s">
        <v>17</v>
      </c>
      <c r="C9" s="37" t="s">
        <v>15</v>
      </c>
      <c r="D9" s="37"/>
      <c r="E9" s="37">
        <v>228</v>
      </c>
      <c r="F9" s="37">
        <v>18</v>
      </c>
      <c r="G9" s="38">
        <f t="shared" ref="G9:G22" si="0">SUM(D9:F9)</f>
        <v>246</v>
      </c>
      <c r="H9" s="38">
        <f>G9/12</f>
        <v>20.5</v>
      </c>
      <c r="I9" s="39">
        <v>455000</v>
      </c>
      <c r="J9" s="39">
        <f t="shared" ref="J9:J21" si="1">G9*I9</f>
        <v>111930000</v>
      </c>
      <c r="K9" s="142">
        <f>3*12</f>
        <v>36</v>
      </c>
      <c r="L9" s="142">
        <v>3</v>
      </c>
      <c r="M9" s="143">
        <f t="shared" ref="M9:M20" si="2">K9*I9</f>
        <v>16380000</v>
      </c>
      <c r="N9" s="142">
        <v>2</v>
      </c>
      <c r="O9" s="142">
        <v>2</v>
      </c>
      <c r="P9" s="142"/>
      <c r="Q9" s="142"/>
      <c r="R9" s="142"/>
      <c r="S9" s="142">
        <f t="shared" ref="S9:S20" si="3">G9-K9-N9+O9-P9-Q9</f>
        <v>210</v>
      </c>
      <c r="T9" s="97">
        <f>S9/12</f>
        <v>17.5</v>
      </c>
    </row>
    <row r="10" spans="1:21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42"/>
      <c r="L10" s="142"/>
      <c r="M10" s="143">
        <f t="shared" si="2"/>
        <v>0</v>
      </c>
      <c r="N10" s="142"/>
      <c r="O10" s="142"/>
      <c r="P10" s="142"/>
      <c r="Q10" s="142"/>
      <c r="R10" s="142"/>
      <c r="S10" s="142">
        <f t="shared" si="3"/>
        <v>0</v>
      </c>
      <c r="T10" s="97">
        <f t="shared" ref="T10:T19" si="4">S10/12</f>
        <v>0</v>
      </c>
    </row>
    <row r="11" spans="1:21" x14ac:dyDescent="0.25">
      <c r="A11" s="34" t="s">
        <v>20</v>
      </c>
      <c r="B11" s="37" t="s">
        <v>21</v>
      </c>
      <c r="C11" s="37" t="s">
        <v>15</v>
      </c>
      <c r="D11" s="37"/>
      <c r="E11" s="37">
        <v>132</v>
      </c>
      <c r="F11" s="37">
        <v>26</v>
      </c>
      <c r="G11" s="38">
        <f t="shared" si="0"/>
        <v>158</v>
      </c>
      <c r="H11" s="38">
        <f>G11/12</f>
        <v>13.166666666666666</v>
      </c>
      <c r="I11" s="39">
        <v>465000</v>
      </c>
      <c r="J11" s="39">
        <f t="shared" si="1"/>
        <v>73470000</v>
      </c>
      <c r="K11" s="142">
        <v>36</v>
      </c>
      <c r="L11" s="142">
        <v>3</v>
      </c>
      <c r="M11" s="143">
        <f t="shared" si="2"/>
        <v>16740000</v>
      </c>
      <c r="N11" s="142">
        <v>2</v>
      </c>
      <c r="O11" s="142">
        <v>2</v>
      </c>
      <c r="P11" s="142"/>
      <c r="Q11" s="142"/>
      <c r="R11" s="142">
        <v>12</v>
      </c>
      <c r="S11" s="142">
        <f>G11-K11-N11+O11-P11-Q11+R11</f>
        <v>134</v>
      </c>
      <c r="T11" s="97">
        <f t="shared" si="4"/>
        <v>11.166666666666666</v>
      </c>
    </row>
    <row r="12" spans="1:21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>
        <f t="shared" ref="H12:H19" si="5">G12/12</f>
        <v>0</v>
      </c>
      <c r="I12" s="39">
        <v>245000</v>
      </c>
      <c r="J12" s="39">
        <f t="shared" si="1"/>
        <v>0</v>
      </c>
      <c r="K12" s="142"/>
      <c r="L12" s="142"/>
      <c r="M12" s="143">
        <f t="shared" si="2"/>
        <v>0</v>
      </c>
      <c r="N12" s="142"/>
      <c r="O12" s="142"/>
      <c r="P12" s="142"/>
      <c r="Q12" s="142"/>
      <c r="R12" s="142"/>
      <c r="S12" s="142">
        <f t="shared" si="3"/>
        <v>0</v>
      </c>
      <c r="T12" s="97">
        <f t="shared" si="4"/>
        <v>0</v>
      </c>
    </row>
    <row r="13" spans="1:21" x14ac:dyDescent="0.25">
      <c r="A13" s="34" t="s">
        <v>24</v>
      </c>
      <c r="B13" s="37" t="s">
        <v>25</v>
      </c>
      <c r="C13" s="37" t="s">
        <v>15</v>
      </c>
      <c r="D13" s="37"/>
      <c r="E13" s="37">
        <v>48</v>
      </c>
      <c r="F13" s="37">
        <v>28</v>
      </c>
      <c r="G13" s="38">
        <f t="shared" si="0"/>
        <v>76</v>
      </c>
      <c r="H13" s="38">
        <f t="shared" si="5"/>
        <v>6.333333333333333</v>
      </c>
      <c r="I13" s="39">
        <v>475000</v>
      </c>
      <c r="J13" s="39">
        <f t="shared" si="1"/>
        <v>36100000</v>
      </c>
      <c r="K13" s="142">
        <v>24</v>
      </c>
      <c r="L13" s="142">
        <v>2</v>
      </c>
      <c r="M13" s="143">
        <f t="shared" si="2"/>
        <v>11400000</v>
      </c>
      <c r="N13" s="142">
        <v>3</v>
      </c>
      <c r="O13" s="142">
        <v>3</v>
      </c>
      <c r="P13" s="142"/>
      <c r="Q13" s="142"/>
      <c r="R13" s="142"/>
      <c r="S13" s="142">
        <f t="shared" si="3"/>
        <v>52</v>
      </c>
      <c r="T13" s="97">
        <f t="shared" si="4"/>
        <v>4.333333333333333</v>
      </c>
    </row>
    <row r="14" spans="1:21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>
        <f t="shared" si="5"/>
        <v>0</v>
      </c>
      <c r="I14" s="39">
        <v>255000</v>
      </c>
      <c r="J14" s="39">
        <f t="shared" si="1"/>
        <v>0</v>
      </c>
      <c r="K14" s="142"/>
      <c r="L14" s="142"/>
      <c r="M14" s="143">
        <f t="shared" si="2"/>
        <v>0</v>
      </c>
      <c r="N14" s="142"/>
      <c r="O14" s="142"/>
      <c r="P14" s="142"/>
      <c r="Q14" s="142"/>
      <c r="R14" s="142"/>
      <c r="S14" s="142">
        <f t="shared" si="3"/>
        <v>0</v>
      </c>
      <c r="T14" s="97">
        <f t="shared" si="4"/>
        <v>0</v>
      </c>
    </row>
    <row r="15" spans="1:21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22</v>
      </c>
      <c r="G15" s="38">
        <f t="shared" si="0"/>
        <v>35</v>
      </c>
      <c r="H15" s="38">
        <f t="shared" si="5"/>
        <v>2.9166666666666665</v>
      </c>
      <c r="I15" s="39">
        <v>485000</v>
      </c>
      <c r="J15" s="39">
        <f t="shared" si="1"/>
        <v>16975000</v>
      </c>
      <c r="K15" s="142">
        <v>12</v>
      </c>
      <c r="L15" s="142">
        <v>1</v>
      </c>
      <c r="M15" s="143">
        <f t="shared" si="2"/>
        <v>5820000</v>
      </c>
      <c r="N15" s="142">
        <v>3</v>
      </c>
      <c r="O15" s="142">
        <v>3</v>
      </c>
      <c r="P15" s="142">
        <v>1</v>
      </c>
      <c r="Q15" s="142">
        <v>12</v>
      </c>
      <c r="R15" s="142"/>
      <c r="S15" s="142">
        <f t="shared" si="3"/>
        <v>10</v>
      </c>
      <c r="T15" s="97">
        <f t="shared" si="4"/>
        <v>0.83333333333333337</v>
      </c>
    </row>
    <row r="16" spans="1:21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>
        <f t="shared" si="5"/>
        <v>0</v>
      </c>
      <c r="I16" s="39">
        <v>255000</v>
      </c>
      <c r="J16" s="39">
        <f t="shared" si="1"/>
        <v>0</v>
      </c>
      <c r="K16" s="142"/>
      <c r="L16" s="142"/>
      <c r="M16" s="143">
        <f t="shared" si="2"/>
        <v>0</v>
      </c>
      <c r="N16" s="142"/>
      <c r="O16" s="142"/>
      <c r="P16" s="142"/>
      <c r="Q16" s="142"/>
      <c r="R16" s="142"/>
      <c r="S16" s="142">
        <f t="shared" si="3"/>
        <v>0</v>
      </c>
      <c r="T16" s="97">
        <f t="shared" si="4"/>
        <v>0</v>
      </c>
    </row>
    <row r="17" spans="1:20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11</v>
      </c>
      <c r="G17" s="38">
        <f t="shared" si="0"/>
        <v>35</v>
      </c>
      <c r="H17" s="38">
        <f t="shared" si="5"/>
        <v>2.9166666666666665</v>
      </c>
      <c r="I17" s="39">
        <v>485000</v>
      </c>
      <c r="J17" s="39">
        <f t="shared" si="1"/>
        <v>16975000</v>
      </c>
      <c r="K17" s="142">
        <v>12</v>
      </c>
      <c r="L17" s="142">
        <v>1</v>
      </c>
      <c r="M17" s="143">
        <f t="shared" si="2"/>
        <v>5820000</v>
      </c>
      <c r="N17" s="142">
        <v>3</v>
      </c>
      <c r="O17" s="142">
        <v>3</v>
      </c>
      <c r="P17" s="142"/>
      <c r="Q17" s="142"/>
      <c r="R17" s="142"/>
      <c r="S17" s="142">
        <f t="shared" si="3"/>
        <v>23</v>
      </c>
      <c r="T17" s="97">
        <f t="shared" si="4"/>
        <v>1.9166666666666667</v>
      </c>
    </row>
    <row r="18" spans="1:20" x14ac:dyDescent="0.25">
      <c r="A18" s="37" t="s">
        <v>34</v>
      </c>
      <c r="B18" s="37" t="s">
        <v>35</v>
      </c>
      <c r="C18" s="37" t="s">
        <v>15</v>
      </c>
      <c r="D18" s="37">
        <v>1</v>
      </c>
      <c r="E18" s="37">
        <v>0</v>
      </c>
      <c r="F18" s="37">
        <v>22</v>
      </c>
      <c r="G18" s="38">
        <f t="shared" si="0"/>
        <v>23</v>
      </c>
      <c r="H18" s="38">
        <f t="shared" si="5"/>
        <v>1.9166666666666667</v>
      </c>
      <c r="I18" s="39">
        <v>455000</v>
      </c>
      <c r="J18" s="39">
        <f t="shared" si="1"/>
        <v>10465000</v>
      </c>
      <c r="K18" s="142">
        <v>12</v>
      </c>
      <c r="L18" s="142">
        <v>1</v>
      </c>
      <c r="M18" s="143">
        <f t="shared" si="2"/>
        <v>5460000</v>
      </c>
      <c r="N18" s="142">
        <v>2</v>
      </c>
      <c r="O18" s="142">
        <v>2</v>
      </c>
      <c r="P18" s="142"/>
      <c r="Q18" s="142"/>
      <c r="R18" s="142"/>
      <c r="S18" s="142">
        <f t="shared" si="3"/>
        <v>11</v>
      </c>
      <c r="T18" s="97">
        <f t="shared" si="4"/>
        <v>0.91666666666666663</v>
      </c>
    </row>
    <row r="19" spans="1:2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84</v>
      </c>
      <c r="F19" s="37">
        <v>18</v>
      </c>
      <c r="G19" s="38">
        <f t="shared" si="0"/>
        <v>105</v>
      </c>
      <c r="H19" s="38">
        <f t="shared" si="5"/>
        <v>8.75</v>
      </c>
      <c r="I19" s="39">
        <v>455000</v>
      </c>
      <c r="J19" s="39">
        <f t="shared" si="1"/>
        <v>47775000</v>
      </c>
      <c r="K19" s="142">
        <v>24</v>
      </c>
      <c r="L19" s="142">
        <v>2</v>
      </c>
      <c r="M19" s="143">
        <f t="shared" si="2"/>
        <v>10920000</v>
      </c>
      <c r="N19" s="142"/>
      <c r="O19" s="142"/>
      <c r="P19" s="142">
        <v>1</v>
      </c>
      <c r="Q19" s="142">
        <v>12</v>
      </c>
      <c r="R19" s="142"/>
      <c r="S19" s="142">
        <f t="shared" si="3"/>
        <v>68</v>
      </c>
      <c r="T19" s="97">
        <f t="shared" si="4"/>
        <v>5.666666666666667</v>
      </c>
    </row>
    <row r="20" spans="1:20" x14ac:dyDescent="0.25">
      <c r="A20" s="37" t="s">
        <v>38</v>
      </c>
      <c r="B20" s="37" t="s">
        <v>39</v>
      </c>
      <c r="C20" s="37" t="s">
        <v>15</v>
      </c>
      <c r="D20" s="37">
        <v>22</v>
      </c>
      <c r="E20" s="37">
        <v>48</v>
      </c>
      <c r="F20" s="37">
        <v>12</v>
      </c>
      <c r="G20" s="38">
        <f t="shared" si="0"/>
        <v>82</v>
      </c>
      <c r="H20" s="38">
        <f>G20/24</f>
        <v>3.4166666666666665</v>
      </c>
      <c r="I20" s="39">
        <v>550000</v>
      </c>
      <c r="J20" s="39">
        <f t="shared" si="1"/>
        <v>45100000</v>
      </c>
      <c r="K20" s="142">
        <v>48</v>
      </c>
      <c r="L20" s="142">
        <v>2</v>
      </c>
      <c r="M20" s="143">
        <f t="shared" si="2"/>
        <v>26400000</v>
      </c>
      <c r="N20" s="142">
        <v>2</v>
      </c>
      <c r="O20" s="142">
        <v>2</v>
      </c>
      <c r="P20" s="142"/>
      <c r="Q20" s="142"/>
      <c r="R20" s="142"/>
      <c r="S20" s="142">
        <f t="shared" si="3"/>
        <v>34</v>
      </c>
      <c r="T20" s="97">
        <f>S20/24</f>
        <v>1.4166666666666667</v>
      </c>
    </row>
    <row r="21" spans="1:20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1:20" x14ac:dyDescent="0.25">
      <c r="A22" s="123" t="s">
        <v>9</v>
      </c>
      <c r="B22" s="123"/>
      <c r="C22" s="123"/>
      <c r="D22" s="43">
        <f>SUM(D8:D21)</f>
        <v>27</v>
      </c>
      <c r="E22" s="43">
        <f>SUM(E8:E21)</f>
        <v>871</v>
      </c>
      <c r="F22" s="43">
        <f>SUM(F8:F21)</f>
        <v>160</v>
      </c>
      <c r="G22" s="43">
        <f t="shared" si="0"/>
        <v>1058</v>
      </c>
      <c r="H22" s="43"/>
      <c r="I22" s="44"/>
      <c r="J22" s="28">
        <f>SUM(J8:J21)</f>
        <v>454415000</v>
      </c>
      <c r="K22" s="97"/>
      <c r="L22" s="97"/>
      <c r="M22" s="144">
        <f>SUM(M8:M21)</f>
        <v>109740000</v>
      </c>
      <c r="N22" s="97"/>
      <c r="O22" s="97"/>
      <c r="P22" s="97"/>
      <c r="Q22" s="97"/>
      <c r="R22" s="97"/>
      <c r="S22" s="97"/>
      <c r="T22" s="97"/>
    </row>
    <row r="24" spans="1:20" x14ac:dyDescent="0.25">
      <c r="G24" s="124" t="s">
        <v>46</v>
      </c>
      <c r="H24" s="124"/>
      <c r="I24" s="124"/>
      <c r="J24" s="124"/>
    </row>
  </sheetData>
  <mergeCells count="15">
    <mergeCell ref="K6:S6"/>
    <mergeCell ref="I6:I7"/>
    <mergeCell ref="J6:J7"/>
    <mergeCell ref="A22:C22"/>
    <mergeCell ref="G24:J24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3" sqref="L13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6384" width="9.140625" style="29"/>
  </cols>
  <sheetData>
    <row r="1" spans="1:10" x14ac:dyDescent="0.25">
      <c r="A1" s="48" t="s">
        <v>0</v>
      </c>
      <c r="B1" s="48"/>
      <c r="C1" s="48"/>
      <c r="D1" s="48"/>
      <c r="E1" s="48"/>
      <c r="F1" s="126" t="s">
        <v>1</v>
      </c>
      <c r="G1" s="126"/>
      <c r="H1" s="126"/>
      <c r="I1" s="126"/>
      <c r="J1" s="126"/>
    </row>
    <row r="2" spans="1:10" x14ac:dyDescent="0.25">
      <c r="A2" s="129" t="s">
        <v>2</v>
      </c>
      <c r="B2" s="129"/>
      <c r="C2" s="129"/>
      <c r="D2" s="129"/>
      <c r="E2" s="129"/>
      <c r="F2" s="127" t="s">
        <v>3</v>
      </c>
      <c r="G2" s="127"/>
      <c r="H2" s="127"/>
      <c r="I2" s="127"/>
      <c r="J2" s="127"/>
    </row>
    <row r="3" spans="1:10" x14ac:dyDescent="0.25">
      <c r="A3" s="113"/>
      <c r="B3" s="113"/>
      <c r="C3" s="113"/>
      <c r="D3" s="113"/>
      <c r="E3" s="113"/>
      <c r="F3" s="30"/>
      <c r="G3" s="30"/>
      <c r="H3" s="30"/>
      <c r="I3" s="30"/>
      <c r="J3" s="30"/>
    </row>
    <row r="4" spans="1:10" ht="22.5" x14ac:dyDescent="0.3">
      <c r="A4" s="130" t="s">
        <v>88</v>
      </c>
      <c r="B4" s="130"/>
      <c r="C4" s="130"/>
      <c r="D4" s="130"/>
      <c r="E4" s="130"/>
      <c r="F4" s="130"/>
      <c r="G4" s="130"/>
      <c r="H4" s="130"/>
      <c r="I4" s="130"/>
      <c r="J4" s="130"/>
    </row>
    <row r="6" spans="1:10" ht="15.75" customHeight="1" x14ac:dyDescent="0.25">
      <c r="A6" s="122" t="s">
        <v>5</v>
      </c>
      <c r="B6" s="125" t="s">
        <v>6</v>
      </c>
      <c r="C6" s="125" t="s">
        <v>7</v>
      </c>
      <c r="D6" s="122" t="s">
        <v>8</v>
      </c>
      <c r="E6" s="122"/>
      <c r="F6" s="122"/>
      <c r="G6" s="125" t="s">
        <v>63</v>
      </c>
      <c r="H6" s="138" t="s">
        <v>64</v>
      </c>
      <c r="I6" s="122" t="s">
        <v>42</v>
      </c>
      <c r="J6" s="122" t="s">
        <v>43</v>
      </c>
    </row>
    <row r="7" spans="1:10" ht="47.25" x14ac:dyDescent="0.25">
      <c r="A7" s="122"/>
      <c r="B7" s="125"/>
      <c r="C7" s="125"/>
      <c r="D7" s="32" t="s">
        <v>10</v>
      </c>
      <c r="E7" s="112" t="s">
        <v>11</v>
      </c>
      <c r="F7" s="32" t="s">
        <v>12</v>
      </c>
      <c r="G7" s="125"/>
      <c r="H7" s="139"/>
      <c r="I7" s="122"/>
      <c r="J7" s="122"/>
    </row>
    <row r="8" spans="1:10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</row>
    <row r="9" spans="1:10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</row>
    <row r="10" spans="1:10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</row>
    <row r="11" spans="1:10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</row>
    <row r="12" spans="1:10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</row>
    <row r="13" spans="1:10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</row>
    <row r="14" spans="1:10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</row>
    <row r="15" spans="1:10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</row>
    <row r="16" spans="1:10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</row>
    <row r="17" spans="1:10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</row>
    <row r="18" spans="1:10" x14ac:dyDescent="0.25">
      <c r="A18" s="37" t="s">
        <v>34</v>
      </c>
      <c r="B18" s="37" t="s">
        <v>35</v>
      </c>
      <c r="C18" s="37" t="s">
        <v>15</v>
      </c>
      <c r="D18" s="37">
        <v>1</v>
      </c>
      <c r="E18" s="37">
        <v>36</v>
      </c>
      <c r="F18" s="37">
        <f>22+6+25</f>
        <v>53</v>
      </c>
      <c r="G18" s="38">
        <f t="shared" si="0"/>
        <v>90</v>
      </c>
      <c r="H18" s="38" t="s">
        <v>68</v>
      </c>
      <c r="I18" s="39">
        <v>455000</v>
      </c>
      <c r="J18" s="39">
        <f t="shared" si="1"/>
        <v>40950000</v>
      </c>
    </row>
    <row r="19" spans="1:1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</row>
    <row r="20" spans="1:10" x14ac:dyDescent="0.25">
      <c r="A20" s="37" t="s">
        <v>38</v>
      </c>
      <c r="B20" s="37" t="s">
        <v>39</v>
      </c>
      <c r="C20" s="37" t="s">
        <v>15</v>
      </c>
      <c r="D20" s="37">
        <v>22</v>
      </c>
      <c r="E20" s="37">
        <f>24*4</f>
        <v>96</v>
      </c>
      <c r="F20" s="37">
        <v>15</v>
      </c>
      <c r="G20" s="38">
        <f t="shared" si="0"/>
        <v>133</v>
      </c>
      <c r="H20" s="38" t="s">
        <v>72</v>
      </c>
      <c r="I20" s="39">
        <v>550000</v>
      </c>
      <c r="J20" s="39">
        <f t="shared" si="1"/>
        <v>73150000</v>
      </c>
    </row>
    <row r="21" spans="1:10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</row>
    <row r="22" spans="1:10" x14ac:dyDescent="0.25">
      <c r="A22" s="123" t="s">
        <v>9</v>
      </c>
      <c r="B22" s="123"/>
      <c r="C22" s="123"/>
      <c r="D22" s="43">
        <f>SUM(D8:D21)</f>
        <v>27</v>
      </c>
      <c r="E22" s="43">
        <f>SUM(E8:E21)</f>
        <v>379</v>
      </c>
      <c r="F22" s="43">
        <f>SUM(F8:F21)</f>
        <v>165</v>
      </c>
      <c r="G22" s="43">
        <f t="shared" si="0"/>
        <v>571</v>
      </c>
      <c r="H22" s="43"/>
      <c r="I22" s="44"/>
      <c r="J22" s="28">
        <f>SUM(J8:J21)</f>
        <v>274305000</v>
      </c>
    </row>
    <row r="24" spans="1:10" x14ac:dyDescent="0.25">
      <c r="G24" s="124" t="s">
        <v>46</v>
      </c>
      <c r="H24" s="124"/>
      <c r="I24" s="124"/>
      <c r="J24" s="124"/>
    </row>
  </sheetData>
  <mergeCells count="14">
    <mergeCell ref="I6:I7"/>
    <mergeCell ref="J6:J7"/>
    <mergeCell ref="A22:C22"/>
    <mergeCell ref="G24:J24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19_06</vt:lpstr>
      <vt:lpstr>25_06</vt:lpstr>
      <vt:lpstr>02-07</vt:lpstr>
      <vt:lpstr>09-07</vt:lpstr>
      <vt:lpstr>Miền Nam</vt:lpstr>
      <vt:lpstr>24-7</vt:lpstr>
      <vt:lpstr>Duy nhất</vt:lpstr>
      <vt:lpstr>11-8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2020-08-13T04:04:52Z</dcterms:modified>
</cp:coreProperties>
</file>