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Doanh thu" sheetId="1" r:id="rId1"/>
    <sheet name="hàng trả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1" i="1" l="1"/>
  <c r="H40" i="1"/>
  <c r="H39" i="1"/>
  <c r="H38" i="1"/>
  <c r="H9" i="2" l="1"/>
  <c r="H34" i="1"/>
  <c r="J34" i="1"/>
  <c r="M34" i="1" s="1"/>
  <c r="M9" i="2"/>
  <c r="M8" i="2"/>
  <c r="M7" i="2"/>
  <c r="M6" i="2"/>
  <c r="J8" i="2"/>
  <c r="H7" i="2"/>
  <c r="J7" i="2" s="1"/>
  <c r="H8" i="2"/>
  <c r="H6" i="2"/>
  <c r="J6" i="2" s="1"/>
  <c r="J9" i="2" s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6" i="1"/>
  <c r="H32" i="1"/>
  <c r="H33" i="1"/>
  <c r="H31" i="1"/>
  <c r="H30" i="1"/>
  <c r="J30" i="1" s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1" i="1"/>
  <c r="J32" i="1"/>
  <c r="J33" i="1"/>
  <c r="J6" i="1"/>
  <c r="H29" i="1" l="1"/>
  <c r="H28" i="1" l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</calcChain>
</file>

<file path=xl/sharedStrings.xml><?xml version="1.0" encoding="utf-8"?>
<sst xmlns="http://schemas.openxmlformats.org/spreadsheetml/2006/main" count="90" uniqueCount="39">
  <si>
    <t>CÔNG TY CỔ PHẦN ĐT &amp; PT NANO MILK</t>
  </si>
  <si>
    <t xml:space="preserve"> Số:………./PKD. MST: 0108806878</t>
  </si>
  <si>
    <t>Ngày, tháng</t>
  </si>
  <si>
    <t>Thông tin khách hàng</t>
  </si>
  <si>
    <t>Thông tin về sản phẩm</t>
  </si>
  <si>
    <t>Thành tiềnsau CK(VNĐ)</t>
  </si>
  <si>
    <t>Tiền bán hàng thực tế thu về</t>
  </si>
  <si>
    <t>Ghi chú</t>
  </si>
  <si>
    <t>Tên khách hàng</t>
  </si>
  <si>
    <t>Địa chỉ</t>
  </si>
  <si>
    <t>Mã sản phẩm</t>
  </si>
  <si>
    <t>Số lượng (hộp)</t>
  </si>
  <si>
    <t>Đơn giá (VNĐ)</t>
  </si>
  <si>
    <t>Thành tiền (VNĐ)</t>
  </si>
  <si>
    <t>Chiết khấu</t>
  </si>
  <si>
    <t>Tiền mặt ( 111)</t>
  </si>
  <si>
    <t>Chuyển khoản (112)</t>
  </si>
  <si>
    <t>Chưa thanh toán (131)</t>
  </si>
  <si>
    <t>ĐL Anh Minh</t>
  </si>
  <si>
    <t>Gia Lâm, Hà Nội</t>
  </si>
  <si>
    <t>1CX45</t>
  </si>
  <si>
    <t>1CX90</t>
  </si>
  <si>
    <t>2CX45</t>
  </si>
  <si>
    <t>2CX90</t>
  </si>
  <si>
    <t>3CX90</t>
  </si>
  <si>
    <t>GCX90</t>
  </si>
  <si>
    <t>BCX90</t>
  </si>
  <si>
    <t>SN45</t>
  </si>
  <si>
    <t>GC90</t>
  </si>
  <si>
    <t>TD90</t>
  </si>
  <si>
    <t xml:space="preserve">DOANH THU ĐẠI LÝ ANH MINH </t>
  </si>
  <si>
    <t>TĐ90</t>
  </si>
  <si>
    <t>Số HĐ</t>
  </si>
  <si>
    <t>ĐẠI LÝ ANH MINH TRẢ HÀNG</t>
  </si>
  <si>
    <t>Gia Lâm</t>
  </si>
  <si>
    <t xml:space="preserve">Đại Lý Anh Minh cần nhập số hàng là </t>
  </si>
  <si>
    <t xml:space="preserve">Đại Lý đã nhập số hàng là </t>
  </si>
  <si>
    <t xml:space="preserve">Đại lý đã trả số hàng là </t>
  </si>
  <si>
    <t>Vậy công ty cần trả đại lý số hàng là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</si>
</sst>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-* #,##0\ _₫_-;\-* #,##0\ _₫_-;_-* &quot;-&quot;??\ _₫_-;_-@_-"/>
    <numFmt numFmtId="165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163"/>
    </font>
    <font>
      <b/>
      <sz val="12"/>
      <color theme="1"/>
      <name val="Times New Roman"/>
      <family val="1"/>
      <charset val="163"/>
    </font>
    <font>
      <sz val="12"/>
      <color theme="1"/>
      <name val="Calibri"/>
      <family val="2"/>
      <scheme val="minor"/>
    </font>
    <font>
      <i/>
      <sz val="12"/>
      <color theme="1"/>
      <name val="Times New Roman"/>
      <family val="1"/>
      <charset val="163"/>
    </font>
    <font>
      <b/>
      <sz val="14"/>
      <color rgb="FFFF0000"/>
      <name val="Times New Roman"/>
      <family val="1"/>
    </font>
    <font>
      <sz val="12"/>
      <color rgb="FFFF0000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i/>
      <sz val="10"/>
      <color theme="1"/>
      <name val="Times New Roman"/>
      <family val="1"/>
    </font>
    <font>
      <b/>
      <sz val="10"/>
      <color rgb="FFFF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5">
    <xf numFmtId="0" fontId="0" fillId="0" borderId="0" xfId="0"/>
    <xf numFmtId="0" fontId="2" fillId="0" borderId="0" xfId="0" applyFont="1" applyAlignment="1">
      <alignment horizontal="center"/>
    </xf>
    <xf numFmtId="9" fontId="2" fillId="0" borderId="0" xfId="2" applyFont="1" applyAlignment="1">
      <alignment horizontal="center"/>
    </xf>
    <xf numFmtId="0" fontId="2" fillId="0" borderId="0" xfId="0" applyFont="1" applyAlignment="1">
      <alignment horizontal="center" vertical="center"/>
    </xf>
    <xf numFmtId="9" fontId="2" fillId="0" borderId="0" xfId="2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/>
    <xf numFmtId="0" fontId="4" fillId="0" borderId="0" xfId="0" applyFont="1"/>
    <xf numFmtId="0" fontId="5" fillId="0" borderId="0" xfId="0" applyFont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9" fontId="3" fillId="0" borderId="1" xfId="2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left" wrapText="1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right"/>
    </xf>
    <xf numFmtId="164" fontId="2" fillId="0" borderId="1" xfId="1" applyNumberFormat="1" applyFont="1" applyBorder="1"/>
    <xf numFmtId="0" fontId="4" fillId="0" borderId="0" xfId="0" applyFont="1" applyBorder="1"/>
    <xf numFmtId="164" fontId="2" fillId="0" borderId="0" xfId="1" applyNumberFormat="1" applyFont="1" applyBorder="1" applyAlignment="1"/>
    <xf numFmtId="0" fontId="3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14" fontId="3" fillId="0" borderId="0" xfId="0" applyNumberFormat="1" applyFont="1" applyAlignment="1">
      <alignment horizontal="left" vertical="center"/>
    </xf>
    <xf numFmtId="14" fontId="5" fillId="0" borderId="0" xfId="0" applyNumberFormat="1" applyFont="1" applyAlignment="1">
      <alignment horizontal="left" vertical="center"/>
    </xf>
    <xf numFmtId="14" fontId="4" fillId="0" borderId="0" xfId="0" applyNumberFormat="1" applyFont="1" applyBorder="1"/>
    <xf numFmtId="14" fontId="4" fillId="0" borderId="0" xfId="0" applyNumberFormat="1" applyFont="1"/>
    <xf numFmtId="9" fontId="4" fillId="0" borderId="0" xfId="2" applyFont="1" applyBorder="1"/>
    <xf numFmtId="9" fontId="4" fillId="0" borderId="0" xfId="2" applyFont="1"/>
    <xf numFmtId="0" fontId="2" fillId="0" borderId="7" xfId="0" applyFont="1" applyBorder="1" applyAlignment="1">
      <alignment horizontal="center"/>
    </xf>
    <xf numFmtId="0" fontId="2" fillId="0" borderId="7" xfId="0" applyFont="1" applyBorder="1" applyAlignment="1">
      <alignment horizontal="right"/>
    </xf>
    <xf numFmtId="9" fontId="2" fillId="0" borderId="7" xfId="2" applyFont="1" applyBorder="1"/>
    <xf numFmtId="165" fontId="2" fillId="0" borderId="7" xfId="1" applyNumberFormat="1" applyFont="1" applyBorder="1"/>
    <xf numFmtId="0" fontId="2" fillId="0" borderId="7" xfId="0" applyFont="1" applyBorder="1"/>
    <xf numFmtId="165" fontId="2" fillId="0" borderId="7" xfId="0" applyNumberFormat="1" applyFont="1" applyBorder="1"/>
    <xf numFmtId="0" fontId="2" fillId="0" borderId="8" xfId="0" applyFont="1" applyBorder="1" applyAlignment="1">
      <alignment horizontal="center"/>
    </xf>
    <xf numFmtId="0" fontId="2" fillId="0" borderId="8" xfId="0" applyFont="1" applyBorder="1" applyAlignment="1">
      <alignment horizontal="right"/>
    </xf>
    <xf numFmtId="165" fontId="2" fillId="0" borderId="8" xfId="1" applyNumberFormat="1" applyFont="1" applyBorder="1"/>
    <xf numFmtId="9" fontId="2" fillId="0" borderId="8" xfId="2" applyFont="1" applyBorder="1"/>
    <xf numFmtId="0" fontId="2" fillId="0" borderId="8" xfId="0" applyFont="1" applyBorder="1"/>
    <xf numFmtId="165" fontId="2" fillId="0" borderId="8" xfId="0" applyNumberFormat="1" applyFont="1" applyBorder="1"/>
    <xf numFmtId="0" fontId="2" fillId="0" borderId="9" xfId="0" applyFont="1" applyBorder="1" applyAlignment="1">
      <alignment horizontal="center"/>
    </xf>
    <xf numFmtId="0" fontId="2" fillId="0" borderId="9" xfId="0" applyFont="1" applyBorder="1" applyAlignment="1">
      <alignment horizontal="right"/>
    </xf>
    <xf numFmtId="165" fontId="2" fillId="0" borderId="9" xfId="1" applyNumberFormat="1" applyFont="1" applyBorder="1"/>
    <xf numFmtId="9" fontId="2" fillId="0" borderId="9" xfId="2" applyFont="1" applyBorder="1"/>
    <xf numFmtId="0" fontId="2" fillId="0" borderId="9" xfId="0" applyFont="1" applyBorder="1"/>
    <xf numFmtId="165" fontId="2" fillId="0" borderId="9" xfId="0" applyNumberFormat="1" applyFont="1" applyBorder="1"/>
    <xf numFmtId="164" fontId="2" fillId="0" borderId="7" xfId="1" applyNumberFormat="1" applyFont="1" applyBorder="1" applyAlignment="1">
      <alignment horizontal="right"/>
    </xf>
    <xf numFmtId="3" fontId="2" fillId="0" borderId="7" xfId="0" applyNumberFormat="1" applyFont="1" applyBorder="1" applyAlignment="1">
      <alignment horizontal="center"/>
    </xf>
    <xf numFmtId="164" fontId="2" fillId="0" borderId="8" xfId="1" applyNumberFormat="1" applyFont="1" applyBorder="1"/>
    <xf numFmtId="3" fontId="2" fillId="0" borderId="8" xfId="0" applyNumberFormat="1" applyFont="1" applyBorder="1" applyAlignment="1">
      <alignment horizontal="center"/>
    </xf>
    <xf numFmtId="164" fontId="2" fillId="0" borderId="9" xfId="1" applyNumberFormat="1" applyFont="1" applyBorder="1"/>
    <xf numFmtId="3" fontId="2" fillId="0" borderId="9" xfId="0" applyNumberFormat="1" applyFont="1" applyBorder="1" applyAlignment="1">
      <alignment horizontal="center"/>
    </xf>
    <xf numFmtId="165" fontId="6" fillId="0" borderId="1" xfId="0" applyNumberFormat="1" applyFont="1" applyBorder="1"/>
    <xf numFmtId="9" fontId="7" fillId="0" borderId="1" xfId="2" applyFont="1" applyBorder="1"/>
    <xf numFmtId="0" fontId="6" fillId="0" borderId="1" xfId="0" applyFont="1" applyBorder="1"/>
    <xf numFmtId="0" fontId="8" fillId="0" borderId="0" xfId="0" applyFont="1" applyAlignment="1">
      <alignment horizontal="center" vertical="center"/>
    </xf>
    <xf numFmtId="14" fontId="9" fillId="0" borderId="0" xfId="0" applyNumberFormat="1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8" fillId="0" borderId="0" xfId="0" applyFont="1"/>
    <xf numFmtId="165" fontId="8" fillId="0" borderId="0" xfId="1" applyNumberFormat="1" applyFont="1" applyAlignment="1">
      <alignment horizontal="center"/>
    </xf>
    <xf numFmtId="9" fontId="8" fillId="0" borderId="0" xfId="2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 vertical="center"/>
    </xf>
    <xf numFmtId="14" fontId="10" fillId="0" borderId="0" xfId="0" applyNumberFormat="1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165" fontId="8" fillId="0" borderId="0" xfId="1" applyNumberFormat="1" applyFont="1" applyAlignment="1">
      <alignment horizontal="center" vertical="center"/>
    </xf>
    <xf numFmtId="9" fontId="8" fillId="0" borderId="0" xfId="2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vertical="center" wrapText="1"/>
    </xf>
    <xf numFmtId="165" fontId="9" fillId="0" borderId="1" xfId="1" applyNumberFormat="1" applyFont="1" applyBorder="1" applyAlignment="1">
      <alignment horizontal="center" vertical="center" wrapText="1"/>
    </xf>
    <xf numFmtId="9" fontId="9" fillId="0" borderId="1" xfId="2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/>
    </xf>
    <xf numFmtId="0" fontId="8" fillId="0" borderId="7" xfId="0" applyFont="1" applyBorder="1" applyAlignment="1">
      <alignment horizontal="right"/>
    </xf>
    <xf numFmtId="165" fontId="8" fillId="0" borderId="7" xfId="1" applyNumberFormat="1" applyFont="1" applyBorder="1" applyAlignment="1">
      <alignment horizontal="right"/>
    </xf>
    <xf numFmtId="165" fontId="8" fillId="0" borderId="7" xfId="1" applyNumberFormat="1" applyFont="1" applyBorder="1" applyAlignment="1">
      <alignment horizontal="center"/>
    </xf>
    <xf numFmtId="9" fontId="8" fillId="0" borderId="7" xfId="2" applyFont="1" applyBorder="1"/>
    <xf numFmtId="165" fontId="8" fillId="0" borderId="7" xfId="1" applyNumberFormat="1" applyFont="1" applyBorder="1"/>
    <xf numFmtId="0" fontId="8" fillId="0" borderId="7" xfId="0" applyFont="1" applyBorder="1"/>
    <xf numFmtId="165" fontId="8" fillId="0" borderId="7" xfId="0" applyNumberFormat="1" applyFont="1" applyBorder="1"/>
    <xf numFmtId="0" fontId="8" fillId="0" borderId="8" xfId="0" applyFont="1" applyBorder="1" applyAlignment="1">
      <alignment horizontal="center"/>
    </xf>
    <xf numFmtId="0" fontId="8" fillId="0" borderId="8" xfId="0" applyFont="1" applyBorder="1" applyAlignment="1">
      <alignment horizontal="right"/>
    </xf>
    <xf numFmtId="165" fontId="8" fillId="0" borderId="8" xfId="1" applyNumberFormat="1" applyFont="1" applyBorder="1"/>
    <xf numFmtId="165" fontId="8" fillId="0" borderId="8" xfId="1" applyNumberFormat="1" applyFont="1" applyBorder="1" applyAlignment="1">
      <alignment horizontal="center"/>
    </xf>
    <xf numFmtId="9" fontId="8" fillId="0" borderId="8" xfId="2" applyFont="1" applyBorder="1"/>
    <xf numFmtId="0" fontId="8" fillId="0" borderId="8" xfId="0" applyFont="1" applyBorder="1"/>
    <xf numFmtId="165" fontId="8" fillId="0" borderId="8" xfId="0" applyNumberFormat="1" applyFont="1" applyBorder="1"/>
    <xf numFmtId="165" fontId="8" fillId="0" borderId="8" xfId="1" applyNumberFormat="1" applyFont="1" applyFill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8" fillId="0" borderId="9" xfId="0" applyFont="1" applyBorder="1" applyAlignment="1">
      <alignment horizontal="right"/>
    </xf>
    <xf numFmtId="165" fontId="8" fillId="0" borderId="9" xfId="1" applyNumberFormat="1" applyFont="1" applyBorder="1"/>
    <xf numFmtId="165" fontId="8" fillId="0" borderId="9" xfId="1" applyNumberFormat="1" applyFont="1" applyFill="1" applyBorder="1" applyAlignment="1">
      <alignment horizontal="center"/>
    </xf>
    <xf numFmtId="9" fontId="8" fillId="0" borderId="9" xfId="2" applyFont="1" applyBorder="1"/>
    <xf numFmtId="0" fontId="8" fillId="0" borderId="9" xfId="0" applyFont="1" applyBorder="1"/>
    <xf numFmtId="165" fontId="8" fillId="0" borderId="9" xfId="0" applyNumberFormat="1" applyFont="1" applyBorder="1"/>
    <xf numFmtId="165" fontId="8" fillId="0" borderId="7" xfId="1" applyNumberFormat="1" applyFont="1" applyFill="1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14" fontId="8" fillId="0" borderId="1" xfId="0" applyNumberFormat="1" applyFont="1" applyBorder="1"/>
    <xf numFmtId="0" fontId="8" fillId="0" borderId="1" xfId="0" applyFont="1" applyBorder="1"/>
    <xf numFmtId="165" fontId="8" fillId="0" borderId="1" xfId="1" applyNumberFormat="1" applyFont="1" applyBorder="1"/>
    <xf numFmtId="165" fontId="8" fillId="0" borderId="1" xfId="1" applyNumberFormat="1" applyFont="1" applyBorder="1" applyAlignment="1">
      <alignment horizontal="center"/>
    </xf>
    <xf numFmtId="9" fontId="8" fillId="0" borderId="1" xfId="2" applyFont="1" applyBorder="1"/>
    <xf numFmtId="165" fontId="8" fillId="0" borderId="1" xfId="0" applyNumberFormat="1" applyFont="1" applyBorder="1"/>
    <xf numFmtId="165" fontId="8" fillId="0" borderId="1" xfId="1" applyNumberFormat="1" applyFont="1" applyBorder="1" applyAlignment="1"/>
    <xf numFmtId="165" fontId="8" fillId="0" borderId="7" xfId="1" applyNumberFormat="1" applyFont="1" applyBorder="1" applyAlignment="1"/>
    <xf numFmtId="165" fontId="8" fillId="0" borderId="9" xfId="1" applyNumberFormat="1" applyFont="1" applyBorder="1" applyAlignment="1"/>
    <xf numFmtId="165" fontId="11" fillId="0" borderId="1" xfId="1" applyNumberFormat="1" applyFont="1" applyBorder="1"/>
    <xf numFmtId="9" fontId="11" fillId="0" borderId="1" xfId="2" applyFont="1" applyBorder="1"/>
    <xf numFmtId="0" fontId="11" fillId="0" borderId="1" xfId="0" applyFont="1" applyBorder="1"/>
    <xf numFmtId="14" fontId="8" fillId="0" borderId="0" xfId="0" applyNumberFormat="1" applyFont="1"/>
    <xf numFmtId="165" fontId="8" fillId="0" borderId="0" xfId="1" applyNumberFormat="1" applyFont="1"/>
    <xf numFmtId="9" fontId="8" fillId="0" borderId="0" xfId="2" applyFont="1"/>
    <xf numFmtId="165" fontId="9" fillId="0" borderId="0" xfId="1" applyNumberFormat="1" applyFont="1" applyAlignment="1"/>
    <xf numFmtId="165" fontId="9" fillId="0" borderId="0" xfId="1" applyNumberFormat="1" applyFont="1"/>
    <xf numFmtId="14" fontId="8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165" fontId="9" fillId="0" borderId="0" xfId="1" applyNumberFormat="1" applyFont="1" applyAlignment="1">
      <alignment horizontal="center"/>
    </xf>
    <xf numFmtId="14" fontId="9" fillId="0" borderId="0" xfId="0" applyNumberFormat="1" applyFont="1" applyAlignment="1">
      <alignment horizontal="center"/>
    </xf>
    <xf numFmtId="0" fontId="8" fillId="0" borderId="7" xfId="0" applyFont="1" applyBorder="1" applyAlignment="1">
      <alignment vertical="center" wrapText="1"/>
    </xf>
    <xf numFmtId="0" fontId="8" fillId="0" borderId="8" xfId="0" applyFont="1" applyBorder="1" applyAlignment="1">
      <alignment vertical="center" wrapText="1"/>
    </xf>
    <xf numFmtId="0" fontId="8" fillId="0" borderId="9" xfId="0" applyFont="1" applyBorder="1" applyAlignment="1">
      <alignment vertical="center" wrapText="1"/>
    </xf>
    <xf numFmtId="14" fontId="8" fillId="0" borderId="7" xfId="0" applyNumberFormat="1" applyFont="1" applyBorder="1" applyAlignment="1">
      <alignment vertical="center"/>
    </xf>
    <xf numFmtId="14" fontId="8" fillId="0" borderId="8" xfId="0" applyNumberFormat="1" applyFont="1" applyBorder="1" applyAlignment="1">
      <alignment vertical="center"/>
    </xf>
    <xf numFmtId="14" fontId="8" fillId="0" borderId="9" xfId="0" applyNumberFormat="1" applyFont="1" applyBorder="1" applyAlignment="1">
      <alignment vertical="center"/>
    </xf>
    <xf numFmtId="0" fontId="8" fillId="0" borderId="7" xfId="0" applyFont="1" applyBorder="1" applyAlignment="1">
      <alignment vertical="center"/>
    </xf>
    <xf numFmtId="0" fontId="8" fillId="0" borderId="8" xfId="0" applyFont="1" applyBorder="1" applyAlignment="1">
      <alignment vertical="center"/>
    </xf>
    <xf numFmtId="0" fontId="8" fillId="0" borderId="9" xfId="0" applyFont="1" applyBorder="1" applyAlignment="1">
      <alignment vertical="center"/>
    </xf>
    <xf numFmtId="0" fontId="8" fillId="0" borderId="7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14" fontId="8" fillId="0" borderId="7" xfId="0" applyNumberFormat="1" applyFont="1" applyBorder="1" applyAlignment="1">
      <alignment horizontal="center" vertical="center"/>
    </xf>
    <xf numFmtId="14" fontId="8" fillId="0" borderId="8" xfId="0" applyNumberFormat="1" applyFont="1" applyBorder="1" applyAlignment="1">
      <alignment horizontal="center" vertical="center"/>
    </xf>
    <xf numFmtId="14" fontId="8" fillId="0" borderId="9" xfId="0" applyNumberFormat="1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14" fontId="9" fillId="0" borderId="0" xfId="0" applyNumberFormat="1" applyFont="1" applyAlignment="1">
      <alignment horizontal="center"/>
    </xf>
    <xf numFmtId="0" fontId="9" fillId="0" borderId="4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165" fontId="9" fillId="0" borderId="3" xfId="1" applyNumberFormat="1" applyFont="1" applyBorder="1" applyAlignment="1">
      <alignment horizontal="center" vertical="center" wrapText="1"/>
    </xf>
    <xf numFmtId="165" fontId="9" fillId="0" borderId="2" xfId="1" applyNumberFormat="1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14" fontId="9" fillId="0" borderId="3" xfId="0" applyNumberFormat="1" applyFont="1" applyBorder="1" applyAlignment="1">
      <alignment horizontal="center" vertical="center" wrapText="1"/>
    </xf>
    <xf numFmtId="14" fontId="9" fillId="0" borderId="2" xfId="0" applyNumberFormat="1" applyFont="1" applyBorder="1" applyAlignment="1">
      <alignment horizontal="center" vertical="center" wrapText="1"/>
    </xf>
    <xf numFmtId="14" fontId="3" fillId="0" borderId="0" xfId="0" applyNumberFormat="1" applyFont="1" applyAlignment="1">
      <alignment horizontal="center"/>
    </xf>
    <xf numFmtId="14" fontId="2" fillId="0" borderId="7" xfId="0" applyNumberFormat="1" applyFont="1" applyBorder="1" applyAlignment="1">
      <alignment horizontal="center" vertical="center"/>
    </xf>
    <xf numFmtId="14" fontId="2" fillId="0" borderId="8" xfId="0" applyNumberFormat="1" applyFont="1" applyBorder="1" applyAlignment="1">
      <alignment horizontal="center" vertical="center"/>
    </xf>
    <xf numFmtId="14" fontId="2" fillId="0" borderId="9" xfId="0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14" fontId="3" fillId="0" borderId="3" xfId="0" applyNumberFormat="1" applyFont="1" applyBorder="1" applyAlignment="1">
      <alignment horizontal="center" vertical="center" wrapText="1"/>
    </xf>
    <xf numFmtId="14" fontId="3" fillId="0" borderId="2" xfId="0" applyNumberFormat="1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165" fontId="8" fillId="2" borderId="0" xfId="1" applyNumberFormat="1" applyFon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6"/>
  <sheetViews>
    <sheetView tabSelected="1" topLeftCell="A19" workbookViewId="0">
      <selection activeCell="J43" sqref="J43"/>
    </sheetView>
  </sheetViews>
  <sheetFormatPr defaultRowHeight="12.75" x14ac:dyDescent="0.2"/>
  <cols>
    <col min="1" max="1" width="6" style="55" bestFit="1" customWidth="1"/>
    <col min="2" max="2" width="9.7109375" style="109" customWidth="1"/>
    <col min="3" max="3" width="11.7109375" style="58" bestFit="1" customWidth="1"/>
    <col min="4" max="4" width="13.28515625" style="58" bestFit="1" customWidth="1"/>
    <col min="5" max="5" width="6.5703125" style="58" bestFit="1" customWidth="1"/>
    <col min="6" max="6" width="3.7109375" style="58" customWidth="1"/>
    <col min="7" max="7" width="7.7109375" style="110" bestFit="1" customWidth="1"/>
    <col min="8" max="8" width="15.42578125" style="110" bestFit="1" customWidth="1"/>
    <col min="9" max="9" width="5.28515625" style="111" bestFit="1" customWidth="1"/>
    <col min="10" max="10" width="12.5703125" style="110" bestFit="1" customWidth="1"/>
    <col min="11" max="11" width="8.85546875" style="58" bestFit="1" customWidth="1"/>
    <col min="12" max="12" width="12.28515625" style="58" bestFit="1" customWidth="1"/>
    <col min="13" max="13" width="12" style="58" bestFit="1" customWidth="1"/>
    <col min="14" max="14" width="4.42578125" style="58" bestFit="1" customWidth="1"/>
    <col min="15" max="16384" width="9.140625" style="58"/>
  </cols>
  <sheetData>
    <row r="1" spans="1:14" x14ac:dyDescent="0.2">
      <c r="B1" s="56" t="s">
        <v>0</v>
      </c>
      <c r="C1" s="57"/>
      <c r="D1" s="57"/>
      <c r="G1" s="59"/>
      <c r="H1" s="59"/>
      <c r="I1" s="60"/>
      <c r="J1" s="59"/>
      <c r="K1" s="61"/>
      <c r="L1" s="62"/>
      <c r="N1" s="61"/>
    </row>
    <row r="2" spans="1:14" x14ac:dyDescent="0.2">
      <c r="B2" s="63" t="s">
        <v>1</v>
      </c>
      <c r="C2" s="64"/>
      <c r="D2" s="64"/>
      <c r="G2" s="65"/>
      <c r="H2" s="65"/>
      <c r="I2" s="66"/>
      <c r="J2" s="65"/>
      <c r="K2" s="55"/>
      <c r="L2" s="67"/>
      <c r="N2" s="55"/>
    </row>
    <row r="3" spans="1:14" x14ac:dyDescent="0.2">
      <c r="A3" s="136" t="s">
        <v>30</v>
      </c>
      <c r="B3" s="136"/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</row>
    <row r="4" spans="1:14" ht="36" customHeight="1" x14ac:dyDescent="0.2">
      <c r="A4" s="145" t="s">
        <v>32</v>
      </c>
      <c r="B4" s="146" t="s">
        <v>2</v>
      </c>
      <c r="C4" s="137" t="s">
        <v>3</v>
      </c>
      <c r="D4" s="138"/>
      <c r="E4" s="137" t="s">
        <v>4</v>
      </c>
      <c r="F4" s="139"/>
      <c r="G4" s="139"/>
      <c r="H4" s="139"/>
      <c r="I4" s="138"/>
      <c r="J4" s="140" t="s">
        <v>5</v>
      </c>
      <c r="K4" s="142" t="s">
        <v>6</v>
      </c>
      <c r="L4" s="143"/>
      <c r="M4" s="144"/>
      <c r="N4" s="68" t="s">
        <v>7</v>
      </c>
    </row>
    <row r="5" spans="1:14" ht="36.75" customHeight="1" x14ac:dyDescent="0.2">
      <c r="A5" s="145"/>
      <c r="B5" s="147"/>
      <c r="C5" s="69" t="s">
        <v>8</v>
      </c>
      <c r="D5" s="68" t="s">
        <v>9</v>
      </c>
      <c r="E5" s="68" t="s">
        <v>10</v>
      </c>
      <c r="F5" s="68" t="s">
        <v>11</v>
      </c>
      <c r="G5" s="70" t="s">
        <v>12</v>
      </c>
      <c r="H5" s="70" t="s">
        <v>13</v>
      </c>
      <c r="I5" s="71" t="s">
        <v>14</v>
      </c>
      <c r="J5" s="141"/>
      <c r="K5" s="68" t="s">
        <v>15</v>
      </c>
      <c r="L5" s="68" t="s">
        <v>16</v>
      </c>
      <c r="M5" s="68" t="s">
        <v>17</v>
      </c>
      <c r="N5" s="68"/>
    </row>
    <row r="6" spans="1:14" ht="27" customHeight="1" x14ac:dyDescent="0.2">
      <c r="A6" s="133"/>
      <c r="B6" s="130">
        <v>44162</v>
      </c>
      <c r="C6" s="127" t="s">
        <v>18</v>
      </c>
      <c r="D6" s="127" t="s">
        <v>19</v>
      </c>
      <c r="E6" s="72" t="s">
        <v>20</v>
      </c>
      <c r="F6" s="73">
        <v>48</v>
      </c>
      <c r="G6" s="74">
        <v>255000</v>
      </c>
      <c r="H6" s="75">
        <f t="shared" ref="H6:H33" si="0">F6*G6</f>
        <v>12240000</v>
      </c>
      <c r="I6" s="76">
        <v>0.38</v>
      </c>
      <c r="J6" s="77">
        <f>H6*(1-I6)</f>
        <v>7588800</v>
      </c>
      <c r="K6" s="78"/>
      <c r="L6" s="78"/>
      <c r="M6" s="79">
        <f>J6</f>
        <v>7588800</v>
      </c>
      <c r="N6" s="78"/>
    </row>
    <row r="7" spans="1:14" x14ac:dyDescent="0.2">
      <c r="A7" s="134"/>
      <c r="B7" s="131"/>
      <c r="C7" s="128"/>
      <c r="D7" s="128"/>
      <c r="E7" s="80" t="s">
        <v>21</v>
      </c>
      <c r="F7" s="81">
        <v>24</v>
      </c>
      <c r="G7" s="82">
        <v>455000</v>
      </c>
      <c r="H7" s="83">
        <f t="shared" si="0"/>
        <v>10920000</v>
      </c>
      <c r="I7" s="84">
        <v>0.38</v>
      </c>
      <c r="J7" s="82">
        <f t="shared" ref="J7:J33" si="1">H7*(1-I7)</f>
        <v>6770400</v>
      </c>
      <c r="K7" s="85"/>
      <c r="L7" s="85"/>
      <c r="M7" s="86">
        <f t="shared" ref="M7:M34" si="2">J7</f>
        <v>6770400</v>
      </c>
      <c r="N7" s="85"/>
    </row>
    <row r="8" spans="1:14" x14ac:dyDescent="0.2">
      <c r="A8" s="134"/>
      <c r="B8" s="131"/>
      <c r="C8" s="128"/>
      <c r="D8" s="128"/>
      <c r="E8" s="80" t="s">
        <v>22</v>
      </c>
      <c r="F8" s="81">
        <v>48</v>
      </c>
      <c r="G8" s="82">
        <v>265000</v>
      </c>
      <c r="H8" s="83">
        <f t="shared" si="0"/>
        <v>12720000</v>
      </c>
      <c r="I8" s="84">
        <v>0.38</v>
      </c>
      <c r="J8" s="82">
        <f t="shared" si="1"/>
        <v>7886400</v>
      </c>
      <c r="K8" s="85"/>
      <c r="L8" s="85"/>
      <c r="M8" s="86">
        <f t="shared" si="2"/>
        <v>7886400</v>
      </c>
      <c r="N8" s="85"/>
    </row>
    <row r="9" spans="1:14" x14ac:dyDescent="0.2">
      <c r="A9" s="134"/>
      <c r="B9" s="131"/>
      <c r="C9" s="128"/>
      <c r="D9" s="128"/>
      <c r="E9" s="80" t="s">
        <v>23</v>
      </c>
      <c r="F9" s="81">
        <v>24</v>
      </c>
      <c r="G9" s="82">
        <v>465000</v>
      </c>
      <c r="H9" s="83">
        <f t="shared" si="0"/>
        <v>11160000</v>
      </c>
      <c r="I9" s="84">
        <v>0.38</v>
      </c>
      <c r="J9" s="82">
        <f t="shared" si="1"/>
        <v>6919200</v>
      </c>
      <c r="K9" s="85"/>
      <c r="L9" s="85"/>
      <c r="M9" s="86">
        <f t="shared" si="2"/>
        <v>6919200</v>
      </c>
      <c r="N9" s="85"/>
    </row>
    <row r="10" spans="1:14" x14ac:dyDescent="0.2">
      <c r="A10" s="134"/>
      <c r="B10" s="131"/>
      <c r="C10" s="128"/>
      <c r="D10" s="128"/>
      <c r="E10" s="80" t="s">
        <v>24</v>
      </c>
      <c r="F10" s="81">
        <v>24</v>
      </c>
      <c r="G10" s="82">
        <v>475000</v>
      </c>
      <c r="H10" s="87">
        <f t="shared" si="0"/>
        <v>11400000</v>
      </c>
      <c r="I10" s="84">
        <v>0.38</v>
      </c>
      <c r="J10" s="82">
        <f t="shared" si="1"/>
        <v>7068000</v>
      </c>
      <c r="K10" s="85"/>
      <c r="L10" s="85"/>
      <c r="M10" s="86">
        <f t="shared" si="2"/>
        <v>7068000</v>
      </c>
      <c r="N10" s="85"/>
    </row>
    <row r="11" spans="1:14" x14ac:dyDescent="0.2">
      <c r="A11" s="134"/>
      <c r="B11" s="131"/>
      <c r="C11" s="128"/>
      <c r="D11" s="128"/>
      <c r="E11" s="80" t="s">
        <v>25</v>
      </c>
      <c r="F11" s="81">
        <v>24</v>
      </c>
      <c r="G11" s="82">
        <v>485000</v>
      </c>
      <c r="H11" s="87">
        <f t="shared" si="0"/>
        <v>11640000</v>
      </c>
      <c r="I11" s="84">
        <v>0.38</v>
      </c>
      <c r="J11" s="82">
        <f t="shared" si="1"/>
        <v>7216800</v>
      </c>
      <c r="K11" s="85"/>
      <c r="L11" s="85"/>
      <c r="M11" s="86">
        <f t="shared" si="2"/>
        <v>7216800</v>
      </c>
      <c r="N11" s="85"/>
    </row>
    <row r="12" spans="1:14" x14ac:dyDescent="0.2">
      <c r="A12" s="134"/>
      <c r="B12" s="131"/>
      <c r="C12" s="128"/>
      <c r="D12" s="128"/>
      <c r="E12" s="80" t="s">
        <v>26</v>
      </c>
      <c r="F12" s="81">
        <v>24</v>
      </c>
      <c r="G12" s="82">
        <v>485000</v>
      </c>
      <c r="H12" s="87">
        <f t="shared" si="0"/>
        <v>11640000</v>
      </c>
      <c r="I12" s="84">
        <v>0.38</v>
      </c>
      <c r="J12" s="82">
        <f t="shared" si="1"/>
        <v>7216800</v>
      </c>
      <c r="K12" s="85"/>
      <c r="L12" s="85"/>
      <c r="M12" s="86">
        <f t="shared" si="2"/>
        <v>7216800</v>
      </c>
      <c r="N12" s="85"/>
    </row>
    <row r="13" spans="1:14" x14ac:dyDescent="0.2">
      <c r="A13" s="134"/>
      <c r="B13" s="131"/>
      <c r="C13" s="128"/>
      <c r="D13" s="128"/>
      <c r="E13" s="80" t="s">
        <v>27</v>
      </c>
      <c r="F13" s="81">
        <v>48</v>
      </c>
      <c r="G13" s="82">
        <v>550000</v>
      </c>
      <c r="H13" s="87">
        <f t="shared" si="0"/>
        <v>26400000</v>
      </c>
      <c r="I13" s="84">
        <v>0.38</v>
      </c>
      <c r="J13" s="82">
        <f t="shared" si="1"/>
        <v>16368000</v>
      </c>
      <c r="K13" s="85"/>
      <c r="L13" s="85"/>
      <c r="M13" s="86">
        <f t="shared" si="2"/>
        <v>16368000</v>
      </c>
      <c r="N13" s="85"/>
    </row>
    <row r="14" spans="1:14" x14ac:dyDescent="0.2">
      <c r="A14" s="134"/>
      <c r="B14" s="131"/>
      <c r="C14" s="128"/>
      <c r="D14" s="128"/>
      <c r="E14" s="80" t="s">
        <v>28</v>
      </c>
      <c r="F14" s="81">
        <v>24</v>
      </c>
      <c r="G14" s="82">
        <v>455000</v>
      </c>
      <c r="H14" s="87">
        <f t="shared" si="0"/>
        <v>10920000</v>
      </c>
      <c r="I14" s="84">
        <v>0.38</v>
      </c>
      <c r="J14" s="82">
        <f t="shared" si="1"/>
        <v>6770400</v>
      </c>
      <c r="K14" s="85"/>
      <c r="L14" s="85"/>
      <c r="M14" s="86">
        <f t="shared" si="2"/>
        <v>6770400</v>
      </c>
      <c r="N14" s="85"/>
    </row>
    <row r="15" spans="1:14" x14ac:dyDescent="0.2">
      <c r="A15" s="135"/>
      <c r="B15" s="132"/>
      <c r="C15" s="129"/>
      <c r="D15" s="129"/>
      <c r="E15" s="88" t="s">
        <v>29</v>
      </c>
      <c r="F15" s="89">
        <v>24</v>
      </c>
      <c r="G15" s="90">
        <v>455000</v>
      </c>
      <c r="H15" s="91">
        <f t="shared" si="0"/>
        <v>10920000</v>
      </c>
      <c r="I15" s="92">
        <v>0.38</v>
      </c>
      <c r="J15" s="90">
        <f t="shared" si="1"/>
        <v>6770400</v>
      </c>
      <c r="K15" s="93"/>
      <c r="L15" s="93"/>
      <c r="M15" s="94">
        <f t="shared" si="2"/>
        <v>6770400</v>
      </c>
      <c r="N15" s="93"/>
    </row>
    <row r="16" spans="1:14" x14ac:dyDescent="0.2">
      <c r="A16" s="124"/>
      <c r="B16" s="121">
        <v>43628</v>
      </c>
      <c r="C16" s="118" t="s">
        <v>18</v>
      </c>
      <c r="D16" s="118" t="s">
        <v>19</v>
      </c>
      <c r="E16" s="72" t="s">
        <v>20</v>
      </c>
      <c r="F16" s="73">
        <v>24</v>
      </c>
      <c r="G16" s="77">
        <v>255000</v>
      </c>
      <c r="H16" s="95">
        <f t="shared" si="0"/>
        <v>6120000</v>
      </c>
      <c r="I16" s="76">
        <v>0.38</v>
      </c>
      <c r="J16" s="77">
        <f t="shared" si="1"/>
        <v>3794400</v>
      </c>
      <c r="K16" s="78"/>
      <c r="L16" s="78"/>
      <c r="M16" s="79">
        <f t="shared" si="2"/>
        <v>3794400</v>
      </c>
      <c r="N16" s="78"/>
    </row>
    <row r="17" spans="1:14" x14ac:dyDescent="0.2">
      <c r="A17" s="125"/>
      <c r="B17" s="122"/>
      <c r="C17" s="119"/>
      <c r="D17" s="119"/>
      <c r="E17" s="80" t="s">
        <v>21</v>
      </c>
      <c r="F17" s="81">
        <v>12</v>
      </c>
      <c r="G17" s="82">
        <v>455000</v>
      </c>
      <c r="H17" s="87">
        <f t="shared" si="0"/>
        <v>5460000</v>
      </c>
      <c r="I17" s="84">
        <v>0.38</v>
      </c>
      <c r="J17" s="82">
        <f t="shared" si="1"/>
        <v>3385200</v>
      </c>
      <c r="K17" s="85"/>
      <c r="L17" s="85"/>
      <c r="M17" s="86">
        <f t="shared" si="2"/>
        <v>3385200</v>
      </c>
      <c r="N17" s="85"/>
    </row>
    <row r="18" spans="1:14" x14ac:dyDescent="0.2">
      <c r="A18" s="125"/>
      <c r="B18" s="122"/>
      <c r="C18" s="119"/>
      <c r="D18" s="119"/>
      <c r="E18" s="80" t="s">
        <v>22</v>
      </c>
      <c r="F18" s="81">
        <v>24</v>
      </c>
      <c r="G18" s="82">
        <v>265000</v>
      </c>
      <c r="H18" s="87">
        <f t="shared" si="0"/>
        <v>6360000</v>
      </c>
      <c r="I18" s="84">
        <v>0.38</v>
      </c>
      <c r="J18" s="82">
        <f t="shared" si="1"/>
        <v>3943200</v>
      </c>
      <c r="K18" s="85"/>
      <c r="L18" s="85"/>
      <c r="M18" s="86">
        <f t="shared" si="2"/>
        <v>3943200</v>
      </c>
      <c r="N18" s="85"/>
    </row>
    <row r="19" spans="1:14" x14ac:dyDescent="0.2">
      <c r="A19" s="125"/>
      <c r="B19" s="122"/>
      <c r="C19" s="119"/>
      <c r="D19" s="119"/>
      <c r="E19" s="80" t="s">
        <v>23</v>
      </c>
      <c r="F19" s="81">
        <v>12</v>
      </c>
      <c r="G19" s="82">
        <v>465000</v>
      </c>
      <c r="H19" s="87">
        <f t="shared" si="0"/>
        <v>5580000</v>
      </c>
      <c r="I19" s="84">
        <v>0.38</v>
      </c>
      <c r="J19" s="82">
        <f t="shared" si="1"/>
        <v>3459600</v>
      </c>
      <c r="K19" s="85"/>
      <c r="L19" s="85"/>
      <c r="M19" s="86">
        <f t="shared" si="2"/>
        <v>3459600</v>
      </c>
      <c r="N19" s="85"/>
    </row>
    <row r="20" spans="1:14" x14ac:dyDescent="0.2">
      <c r="A20" s="125"/>
      <c r="B20" s="122"/>
      <c r="C20" s="119"/>
      <c r="D20" s="119"/>
      <c r="E20" s="80" t="s">
        <v>24</v>
      </c>
      <c r="F20" s="81">
        <v>12</v>
      </c>
      <c r="G20" s="82">
        <v>475000</v>
      </c>
      <c r="H20" s="87">
        <f t="shared" si="0"/>
        <v>5700000</v>
      </c>
      <c r="I20" s="84">
        <v>0.38</v>
      </c>
      <c r="J20" s="82">
        <f t="shared" si="1"/>
        <v>3534000</v>
      </c>
      <c r="K20" s="85"/>
      <c r="L20" s="85"/>
      <c r="M20" s="86">
        <f t="shared" si="2"/>
        <v>3534000</v>
      </c>
      <c r="N20" s="85"/>
    </row>
    <row r="21" spans="1:14" x14ac:dyDescent="0.2">
      <c r="A21" s="125"/>
      <c r="B21" s="122"/>
      <c r="C21" s="119"/>
      <c r="D21" s="119"/>
      <c r="E21" s="80" t="s">
        <v>25</v>
      </c>
      <c r="F21" s="81">
        <v>12</v>
      </c>
      <c r="G21" s="82">
        <v>485000</v>
      </c>
      <c r="H21" s="87">
        <f t="shared" si="0"/>
        <v>5820000</v>
      </c>
      <c r="I21" s="84">
        <v>0.38</v>
      </c>
      <c r="J21" s="82">
        <f t="shared" si="1"/>
        <v>3608400</v>
      </c>
      <c r="K21" s="85"/>
      <c r="L21" s="85"/>
      <c r="M21" s="86">
        <f t="shared" si="2"/>
        <v>3608400</v>
      </c>
      <c r="N21" s="85"/>
    </row>
    <row r="22" spans="1:14" x14ac:dyDescent="0.2">
      <c r="A22" s="125"/>
      <c r="B22" s="122"/>
      <c r="C22" s="119"/>
      <c r="D22" s="119"/>
      <c r="E22" s="80" t="s">
        <v>26</v>
      </c>
      <c r="F22" s="81">
        <v>12</v>
      </c>
      <c r="G22" s="82">
        <v>485000</v>
      </c>
      <c r="H22" s="87">
        <f t="shared" si="0"/>
        <v>5820000</v>
      </c>
      <c r="I22" s="84">
        <v>0.38</v>
      </c>
      <c r="J22" s="82">
        <f t="shared" si="1"/>
        <v>3608400</v>
      </c>
      <c r="K22" s="85"/>
      <c r="L22" s="85"/>
      <c r="M22" s="86">
        <f t="shared" si="2"/>
        <v>3608400</v>
      </c>
      <c r="N22" s="85"/>
    </row>
    <row r="23" spans="1:14" x14ac:dyDescent="0.2">
      <c r="A23" s="125"/>
      <c r="B23" s="122"/>
      <c r="C23" s="119"/>
      <c r="D23" s="119"/>
      <c r="E23" s="80" t="s">
        <v>27</v>
      </c>
      <c r="F23" s="81">
        <v>24</v>
      </c>
      <c r="G23" s="82">
        <v>550000</v>
      </c>
      <c r="H23" s="87">
        <f t="shared" si="0"/>
        <v>13200000</v>
      </c>
      <c r="I23" s="84">
        <v>0.38</v>
      </c>
      <c r="J23" s="82">
        <f t="shared" si="1"/>
        <v>8184000</v>
      </c>
      <c r="K23" s="85"/>
      <c r="L23" s="85"/>
      <c r="M23" s="86">
        <f t="shared" si="2"/>
        <v>8184000</v>
      </c>
      <c r="N23" s="85"/>
    </row>
    <row r="24" spans="1:14" x14ac:dyDescent="0.2">
      <c r="A24" s="125"/>
      <c r="B24" s="122"/>
      <c r="C24" s="119"/>
      <c r="D24" s="119"/>
      <c r="E24" s="80" t="s">
        <v>28</v>
      </c>
      <c r="F24" s="81">
        <v>12</v>
      </c>
      <c r="G24" s="82">
        <v>455000</v>
      </c>
      <c r="H24" s="87">
        <f t="shared" si="0"/>
        <v>5460000</v>
      </c>
      <c r="I24" s="84">
        <v>0.38</v>
      </c>
      <c r="J24" s="82">
        <f t="shared" si="1"/>
        <v>3385200</v>
      </c>
      <c r="K24" s="85"/>
      <c r="L24" s="85"/>
      <c r="M24" s="86">
        <f t="shared" si="2"/>
        <v>3385200</v>
      </c>
      <c r="N24" s="85"/>
    </row>
    <row r="25" spans="1:14" x14ac:dyDescent="0.2">
      <c r="A25" s="126"/>
      <c r="B25" s="123"/>
      <c r="C25" s="120"/>
      <c r="D25" s="120"/>
      <c r="E25" s="88" t="s">
        <v>29</v>
      </c>
      <c r="F25" s="89">
        <v>12</v>
      </c>
      <c r="G25" s="90">
        <v>455000</v>
      </c>
      <c r="H25" s="91">
        <f t="shared" si="0"/>
        <v>5460000</v>
      </c>
      <c r="I25" s="92">
        <v>0.38</v>
      </c>
      <c r="J25" s="90">
        <f t="shared" si="1"/>
        <v>3385200</v>
      </c>
      <c r="K25" s="93"/>
      <c r="L25" s="93"/>
      <c r="M25" s="94">
        <f t="shared" si="2"/>
        <v>3385200</v>
      </c>
      <c r="N25" s="93"/>
    </row>
    <row r="26" spans="1:14" x14ac:dyDescent="0.2">
      <c r="A26" s="133"/>
      <c r="B26" s="130">
        <v>43871</v>
      </c>
      <c r="C26" s="127" t="s">
        <v>18</v>
      </c>
      <c r="D26" s="127" t="s">
        <v>19</v>
      </c>
      <c r="E26" s="78" t="s">
        <v>24</v>
      </c>
      <c r="F26" s="78">
        <v>12</v>
      </c>
      <c r="G26" s="77">
        <v>475000</v>
      </c>
      <c r="H26" s="95">
        <f t="shared" si="0"/>
        <v>5700000</v>
      </c>
      <c r="I26" s="76">
        <v>0.38</v>
      </c>
      <c r="J26" s="77">
        <f t="shared" si="1"/>
        <v>3534000</v>
      </c>
      <c r="K26" s="78"/>
      <c r="L26" s="78"/>
      <c r="M26" s="79">
        <f t="shared" si="2"/>
        <v>3534000</v>
      </c>
      <c r="N26" s="78"/>
    </row>
    <row r="27" spans="1:14" x14ac:dyDescent="0.2">
      <c r="A27" s="134"/>
      <c r="B27" s="131"/>
      <c r="C27" s="128"/>
      <c r="D27" s="128"/>
      <c r="E27" s="85" t="s">
        <v>25</v>
      </c>
      <c r="F27" s="85">
        <v>10</v>
      </c>
      <c r="G27" s="82">
        <v>485000</v>
      </c>
      <c r="H27" s="87">
        <f t="shared" si="0"/>
        <v>4850000</v>
      </c>
      <c r="I27" s="84">
        <v>0.38</v>
      </c>
      <c r="J27" s="82">
        <f t="shared" si="1"/>
        <v>3007000</v>
      </c>
      <c r="K27" s="85"/>
      <c r="L27" s="85"/>
      <c r="M27" s="86">
        <f t="shared" si="2"/>
        <v>3007000</v>
      </c>
      <c r="N27" s="85"/>
    </row>
    <row r="28" spans="1:14" x14ac:dyDescent="0.2">
      <c r="A28" s="135"/>
      <c r="B28" s="132"/>
      <c r="C28" s="129"/>
      <c r="D28" s="129"/>
      <c r="E28" s="93" t="s">
        <v>29</v>
      </c>
      <c r="F28" s="93">
        <v>12</v>
      </c>
      <c r="G28" s="90">
        <v>455000</v>
      </c>
      <c r="H28" s="91">
        <f t="shared" si="0"/>
        <v>5460000</v>
      </c>
      <c r="I28" s="92">
        <v>0.38</v>
      </c>
      <c r="J28" s="90">
        <f t="shared" si="1"/>
        <v>3385200</v>
      </c>
      <c r="K28" s="93"/>
      <c r="L28" s="93"/>
      <c r="M28" s="94">
        <f t="shared" si="2"/>
        <v>3385200</v>
      </c>
      <c r="N28" s="93"/>
    </row>
    <row r="29" spans="1:14" x14ac:dyDescent="0.2">
      <c r="A29" s="96">
        <v>1032</v>
      </c>
      <c r="B29" s="97">
        <v>43880</v>
      </c>
      <c r="C29" s="98" t="s">
        <v>18</v>
      </c>
      <c r="D29" s="98" t="s">
        <v>19</v>
      </c>
      <c r="E29" s="98" t="s">
        <v>21</v>
      </c>
      <c r="F29" s="98">
        <v>12</v>
      </c>
      <c r="G29" s="99">
        <v>455000</v>
      </c>
      <c r="H29" s="100">
        <f t="shared" si="0"/>
        <v>5460000</v>
      </c>
      <c r="I29" s="101">
        <v>0.38</v>
      </c>
      <c r="J29" s="99">
        <f t="shared" si="1"/>
        <v>3385200</v>
      </c>
      <c r="K29" s="98"/>
      <c r="L29" s="98"/>
      <c r="M29" s="102">
        <f t="shared" si="2"/>
        <v>3385200</v>
      </c>
      <c r="N29" s="98"/>
    </row>
    <row r="30" spans="1:14" x14ac:dyDescent="0.2">
      <c r="A30" s="96">
        <v>336</v>
      </c>
      <c r="B30" s="97">
        <v>43941</v>
      </c>
      <c r="C30" s="98" t="s">
        <v>18</v>
      </c>
      <c r="D30" s="98" t="s">
        <v>19</v>
      </c>
      <c r="E30" s="98" t="s">
        <v>21</v>
      </c>
      <c r="F30" s="98">
        <v>24</v>
      </c>
      <c r="G30" s="99">
        <v>455000</v>
      </c>
      <c r="H30" s="100">
        <f t="shared" si="0"/>
        <v>10920000</v>
      </c>
      <c r="I30" s="101">
        <v>0.38</v>
      </c>
      <c r="J30" s="99">
        <f t="shared" si="1"/>
        <v>6770400</v>
      </c>
      <c r="K30" s="98"/>
      <c r="L30" s="98"/>
      <c r="M30" s="102">
        <f t="shared" si="2"/>
        <v>6770400</v>
      </c>
      <c r="N30" s="98"/>
    </row>
    <row r="31" spans="1:14" x14ac:dyDescent="0.2">
      <c r="A31" s="96">
        <v>340</v>
      </c>
      <c r="B31" s="97">
        <v>43942</v>
      </c>
      <c r="C31" s="98" t="s">
        <v>18</v>
      </c>
      <c r="D31" s="98" t="s">
        <v>19</v>
      </c>
      <c r="E31" s="98" t="s">
        <v>31</v>
      </c>
      <c r="F31" s="98">
        <v>24</v>
      </c>
      <c r="G31" s="99">
        <v>455000</v>
      </c>
      <c r="H31" s="103">
        <f t="shared" si="0"/>
        <v>10920000</v>
      </c>
      <c r="I31" s="101">
        <v>0.38</v>
      </c>
      <c r="J31" s="99">
        <f t="shared" si="1"/>
        <v>6770400</v>
      </c>
      <c r="K31" s="98"/>
      <c r="L31" s="98"/>
      <c r="M31" s="102">
        <f t="shared" si="2"/>
        <v>6770400</v>
      </c>
      <c r="N31" s="98"/>
    </row>
    <row r="32" spans="1:14" x14ac:dyDescent="0.2">
      <c r="A32" s="133">
        <v>1199</v>
      </c>
      <c r="B32" s="130">
        <v>44026</v>
      </c>
      <c r="C32" s="133" t="s">
        <v>18</v>
      </c>
      <c r="D32" s="133" t="s">
        <v>19</v>
      </c>
      <c r="E32" s="78" t="s">
        <v>25</v>
      </c>
      <c r="F32" s="78">
        <v>12</v>
      </c>
      <c r="G32" s="77">
        <v>485000</v>
      </c>
      <c r="H32" s="104">
        <f t="shared" si="0"/>
        <v>5820000</v>
      </c>
      <c r="I32" s="76">
        <v>0.38</v>
      </c>
      <c r="J32" s="77">
        <f t="shared" si="1"/>
        <v>3608400</v>
      </c>
      <c r="K32" s="78"/>
      <c r="L32" s="78"/>
      <c r="M32" s="79">
        <f t="shared" si="2"/>
        <v>3608400</v>
      </c>
      <c r="N32" s="78"/>
    </row>
    <row r="33" spans="1:14" x14ac:dyDescent="0.2">
      <c r="A33" s="135"/>
      <c r="B33" s="132"/>
      <c r="C33" s="135"/>
      <c r="D33" s="135"/>
      <c r="E33" s="93" t="s">
        <v>31</v>
      </c>
      <c r="F33" s="93">
        <v>12</v>
      </c>
      <c r="G33" s="90">
        <v>455000</v>
      </c>
      <c r="H33" s="105">
        <f t="shared" si="0"/>
        <v>5460000</v>
      </c>
      <c r="I33" s="92">
        <v>0.38</v>
      </c>
      <c r="J33" s="90">
        <f t="shared" si="1"/>
        <v>3385200</v>
      </c>
      <c r="K33" s="93"/>
      <c r="L33" s="93"/>
      <c r="M33" s="94">
        <f t="shared" si="2"/>
        <v>3385200</v>
      </c>
      <c r="N33" s="93"/>
    </row>
    <row r="34" spans="1:14" x14ac:dyDescent="0.2">
      <c r="A34" s="96"/>
      <c r="B34" s="97"/>
      <c r="C34" s="98"/>
      <c r="D34" s="98"/>
      <c r="E34" s="98"/>
      <c r="F34" s="98"/>
      <c r="G34" s="99"/>
      <c r="H34" s="106">
        <f>SUM(H6:H33)</f>
        <v>249530000</v>
      </c>
      <c r="I34" s="107"/>
      <c r="J34" s="106">
        <f>SUM(J6:J33)</f>
        <v>154708600</v>
      </c>
      <c r="K34" s="108"/>
      <c r="L34" s="108"/>
      <c r="M34" s="106">
        <f t="shared" si="2"/>
        <v>154708600</v>
      </c>
      <c r="N34" s="98"/>
    </row>
    <row r="38" spans="1:14" x14ac:dyDescent="0.2">
      <c r="C38" s="58" t="s">
        <v>35</v>
      </c>
      <c r="H38" s="110">
        <f>200000000+200000000*38%</f>
        <v>276000000</v>
      </c>
    </row>
    <row r="39" spans="1:14" x14ac:dyDescent="0.2">
      <c r="C39" s="58" t="s">
        <v>36</v>
      </c>
      <c r="H39" s="110">
        <f>H34</f>
        <v>249530000</v>
      </c>
    </row>
    <row r="40" spans="1:14" x14ac:dyDescent="0.2">
      <c r="C40" s="58" t="s">
        <v>37</v>
      </c>
      <c r="H40" s="110">
        <f>'hàng trả'!H9</f>
        <v>19865000</v>
      </c>
    </row>
    <row r="41" spans="1:14" x14ac:dyDescent="0.2">
      <c r="C41" s="58" t="s">
        <v>38</v>
      </c>
      <c r="H41" s="164">
        <f>H38-H39+H40</f>
        <v>46335000</v>
      </c>
    </row>
    <row r="66" spans="2:14" x14ac:dyDescent="0.2">
      <c r="H66" s="112"/>
    </row>
    <row r="68" spans="2:14" x14ac:dyDescent="0.2">
      <c r="H68" s="113"/>
    </row>
    <row r="69" spans="2:14" x14ac:dyDescent="0.2">
      <c r="B69" s="114"/>
      <c r="C69" s="61"/>
      <c r="D69" s="61"/>
      <c r="E69" s="61"/>
      <c r="F69" s="61"/>
      <c r="G69" s="59"/>
    </row>
    <row r="70" spans="2:14" x14ac:dyDescent="0.2">
      <c r="C70" s="115"/>
      <c r="D70" s="115"/>
      <c r="E70" s="115"/>
      <c r="F70" s="115"/>
      <c r="G70" s="116"/>
      <c r="J70" s="113"/>
    </row>
    <row r="71" spans="2:14" x14ac:dyDescent="0.2">
      <c r="B71" s="117"/>
      <c r="C71" s="115"/>
      <c r="D71" s="115"/>
      <c r="E71" s="115"/>
      <c r="J71" s="116"/>
      <c r="K71" s="115"/>
      <c r="L71" s="115"/>
      <c r="M71" s="115"/>
      <c r="N71" s="115"/>
    </row>
    <row r="76" spans="2:14" x14ac:dyDescent="0.2">
      <c r="B76" s="117"/>
      <c r="C76" s="115"/>
      <c r="D76" s="115"/>
      <c r="E76" s="115"/>
      <c r="J76" s="116"/>
      <c r="K76" s="115"/>
      <c r="L76" s="115"/>
      <c r="M76" s="115"/>
      <c r="N76" s="115"/>
    </row>
  </sheetData>
  <mergeCells count="23">
    <mergeCell ref="A3:N3"/>
    <mergeCell ref="C4:D4"/>
    <mergeCell ref="E4:I4"/>
    <mergeCell ref="J4:J5"/>
    <mergeCell ref="K4:M4"/>
    <mergeCell ref="A4:A5"/>
    <mergeCell ref="B4:B5"/>
    <mergeCell ref="A32:A33"/>
    <mergeCell ref="B32:B33"/>
    <mergeCell ref="C32:C33"/>
    <mergeCell ref="D32:D33"/>
    <mergeCell ref="B26:B28"/>
    <mergeCell ref="C26:C28"/>
    <mergeCell ref="D26:D28"/>
    <mergeCell ref="A26:A28"/>
    <mergeCell ref="D16:D25"/>
    <mergeCell ref="C16:C25"/>
    <mergeCell ref="B16:B25"/>
    <mergeCell ref="A16:A25"/>
    <mergeCell ref="D6:D15"/>
    <mergeCell ref="C6:C15"/>
    <mergeCell ref="B6:B15"/>
    <mergeCell ref="A6:A15"/>
  </mergeCells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workbookViewId="0">
      <selection activeCell="D13" sqref="D13"/>
    </sheetView>
  </sheetViews>
  <sheetFormatPr defaultRowHeight="15.75" x14ac:dyDescent="0.25"/>
  <cols>
    <col min="1" max="1" width="9.140625" style="7"/>
    <col min="2" max="2" width="12.5703125" style="25" bestFit="1" customWidth="1"/>
    <col min="3" max="3" width="13.140625" style="7" bestFit="1" customWidth="1"/>
    <col min="4" max="4" width="16.140625" style="7" bestFit="1" customWidth="1"/>
    <col min="5" max="5" width="9.140625" style="7"/>
    <col min="6" max="6" width="9.5703125" style="7" bestFit="1" customWidth="1"/>
    <col min="7" max="7" width="11.85546875" style="7" bestFit="1" customWidth="1"/>
    <col min="8" max="8" width="17.85546875" style="7" customWidth="1"/>
    <col min="9" max="9" width="7.42578125" style="27" bestFit="1" customWidth="1"/>
    <col min="10" max="10" width="17" style="7" bestFit="1" customWidth="1"/>
    <col min="11" max="11" width="9.42578125" style="7" bestFit="1" customWidth="1"/>
    <col min="12" max="12" width="12.28515625" style="7" bestFit="1" customWidth="1"/>
    <col min="13" max="13" width="16" style="7" bestFit="1" customWidth="1"/>
    <col min="14" max="14" width="4.42578125" style="7" bestFit="1" customWidth="1"/>
    <col min="15" max="16384" width="9.140625" style="7"/>
  </cols>
  <sheetData>
    <row r="1" spans="1:14" x14ac:dyDescent="0.25">
      <c r="B1" s="22" t="s">
        <v>0</v>
      </c>
      <c r="C1" s="20"/>
      <c r="D1" s="20"/>
      <c r="E1" s="6"/>
      <c r="F1" s="6"/>
      <c r="G1" s="1"/>
      <c r="H1" s="1"/>
      <c r="I1" s="2"/>
      <c r="J1" s="1"/>
      <c r="K1" s="1"/>
      <c r="L1" s="5"/>
      <c r="M1" s="6"/>
      <c r="N1" s="1"/>
    </row>
    <row r="2" spans="1:14" x14ac:dyDescent="0.25">
      <c r="B2" s="23" t="s">
        <v>1</v>
      </c>
      <c r="C2" s="21"/>
      <c r="D2" s="21"/>
      <c r="E2" s="6"/>
      <c r="F2" s="6"/>
      <c r="G2" s="3"/>
      <c r="H2" s="3"/>
      <c r="I2" s="4"/>
      <c r="J2" s="3"/>
      <c r="K2" s="3"/>
      <c r="L2" s="8"/>
      <c r="M2" s="6"/>
      <c r="N2" s="3"/>
    </row>
    <row r="3" spans="1:14" x14ac:dyDescent="0.25">
      <c r="A3" s="148" t="s">
        <v>33</v>
      </c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</row>
    <row r="4" spans="1:14" ht="36" customHeight="1" x14ac:dyDescent="0.25">
      <c r="B4" s="155" t="s">
        <v>2</v>
      </c>
      <c r="C4" s="157" t="s">
        <v>3</v>
      </c>
      <c r="D4" s="158"/>
      <c r="E4" s="159" t="s">
        <v>4</v>
      </c>
      <c r="F4" s="160"/>
      <c r="G4" s="160"/>
      <c r="H4" s="160"/>
      <c r="I4" s="161"/>
      <c r="J4" s="162" t="s">
        <v>5</v>
      </c>
      <c r="K4" s="159" t="s">
        <v>6</v>
      </c>
      <c r="L4" s="160"/>
      <c r="M4" s="161"/>
      <c r="N4" s="10" t="s">
        <v>7</v>
      </c>
    </row>
    <row r="5" spans="1:14" ht="36.75" customHeight="1" x14ac:dyDescent="0.25">
      <c r="B5" s="156"/>
      <c r="C5" s="9" t="s">
        <v>8</v>
      </c>
      <c r="D5" s="10" t="s">
        <v>9</v>
      </c>
      <c r="E5" s="10" t="s">
        <v>10</v>
      </c>
      <c r="F5" s="10" t="s">
        <v>11</v>
      </c>
      <c r="G5" s="10" t="s">
        <v>12</v>
      </c>
      <c r="H5" s="10" t="s">
        <v>13</v>
      </c>
      <c r="I5" s="11" t="s">
        <v>14</v>
      </c>
      <c r="J5" s="163"/>
      <c r="K5" s="10" t="s">
        <v>15</v>
      </c>
      <c r="L5" s="10" t="s">
        <v>16</v>
      </c>
      <c r="M5" s="10" t="s">
        <v>17</v>
      </c>
      <c r="N5" s="10"/>
    </row>
    <row r="6" spans="1:14" ht="27" customHeight="1" x14ac:dyDescent="0.25">
      <c r="B6" s="149">
        <v>43908</v>
      </c>
      <c r="C6" s="152" t="s">
        <v>18</v>
      </c>
      <c r="D6" s="152" t="s">
        <v>34</v>
      </c>
      <c r="E6" s="28" t="s">
        <v>27</v>
      </c>
      <c r="F6" s="29">
        <v>24</v>
      </c>
      <c r="G6" s="46">
        <v>550000</v>
      </c>
      <c r="H6" s="47">
        <f>F6*G6</f>
        <v>13200000</v>
      </c>
      <c r="I6" s="30">
        <v>0.38</v>
      </c>
      <c r="J6" s="31">
        <f>H6*(1-I6)</f>
        <v>8184000</v>
      </c>
      <c r="K6" s="32"/>
      <c r="L6" s="32"/>
      <c r="M6" s="33">
        <f>J6</f>
        <v>8184000</v>
      </c>
      <c r="N6" s="32"/>
    </row>
    <row r="7" spans="1:14" x14ac:dyDescent="0.25">
      <c r="B7" s="150"/>
      <c r="C7" s="153"/>
      <c r="D7" s="153"/>
      <c r="E7" s="34" t="s">
        <v>20</v>
      </c>
      <c r="F7" s="35">
        <v>19</v>
      </c>
      <c r="G7" s="48">
        <v>255000</v>
      </c>
      <c r="H7" s="49">
        <f t="shared" ref="H7:H8" si="0">F7*G7</f>
        <v>4845000</v>
      </c>
      <c r="I7" s="37">
        <v>0.38</v>
      </c>
      <c r="J7" s="36">
        <f t="shared" ref="J7:J8" si="1">H7*(1-I7)</f>
        <v>3003900</v>
      </c>
      <c r="K7" s="38"/>
      <c r="L7" s="38"/>
      <c r="M7" s="39">
        <f>J7</f>
        <v>3003900</v>
      </c>
      <c r="N7" s="38"/>
    </row>
    <row r="8" spans="1:14" x14ac:dyDescent="0.25">
      <c r="B8" s="151"/>
      <c r="C8" s="154"/>
      <c r="D8" s="154"/>
      <c r="E8" s="40" t="s">
        <v>21</v>
      </c>
      <c r="F8" s="41">
        <v>4</v>
      </c>
      <c r="G8" s="50">
        <v>455000</v>
      </c>
      <c r="H8" s="51">
        <f t="shared" si="0"/>
        <v>1820000</v>
      </c>
      <c r="I8" s="43">
        <v>0.38</v>
      </c>
      <c r="J8" s="42">
        <f t="shared" si="1"/>
        <v>1128400</v>
      </c>
      <c r="K8" s="44"/>
      <c r="L8" s="44"/>
      <c r="M8" s="45">
        <f>J8</f>
        <v>1128400</v>
      </c>
      <c r="N8" s="44"/>
    </row>
    <row r="9" spans="1:14" ht="18.75" x14ac:dyDescent="0.3">
      <c r="B9" s="12"/>
      <c r="C9" s="14"/>
      <c r="D9" s="14"/>
      <c r="E9" s="15"/>
      <c r="F9" s="16"/>
      <c r="G9" s="17"/>
      <c r="H9" s="52">
        <f>SUM(H6:H8)</f>
        <v>19865000</v>
      </c>
      <c r="I9" s="53"/>
      <c r="J9" s="52">
        <f>SUM(J6:J8)</f>
        <v>12316300</v>
      </c>
      <c r="K9" s="54"/>
      <c r="L9" s="54"/>
      <c r="M9" s="52">
        <f>SUM(M6:M8)</f>
        <v>12316300</v>
      </c>
      <c r="N9" s="13"/>
    </row>
    <row r="10" spans="1:14" x14ac:dyDescent="0.25">
      <c r="B10" s="24"/>
      <c r="C10" s="18"/>
      <c r="D10" s="18"/>
      <c r="E10" s="18"/>
      <c r="F10" s="18"/>
      <c r="G10" s="18"/>
      <c r="H10" s="19"/>
      <c r="I10" s="26"/>
      <c r="J10" s="18"/>
      <c r="K10" s="18"/>
      <c r="L10" s="18"/>
      <c r="M10" s="18"/>
      <c r="N10" s="18"/>
    </row>
  </sheetData>
  <mergeCells count="9">
    <mergeCell ref="A3:N3"/>
    <mergeCell ref="B6:B8"/>
    <mergeCell ref="C6:C8"/>
    <mergeCell ref="D6:D8"/>
    <mergeCell ref="B4:B5"/>
    <mergeCell ref="C4:D4"/>
    <mergeCell ref="E4:I4"/>
    <mergeCell ref="J4:J5"/>
    <mergeCell ref="K4:M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Doanh thu</vt:lpstr>
      <vt:lpstr>hàng trả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2020-08-07T05:31:01Z</dcterms:modified>
</cp:coreProperties>
</file>