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Ế TOÁN - THÁI HẰNG\HangWorkspace\KẾ TOÁN - THÁI HẰNG\"/>
    </mc:Choice>
  </mc:AlternateContent>
  <bookViews>
    <workbookView xWindow="0" yWindow="0" windowWidth="20490" windowHeight="73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2" l="1"/>
  <c r="J19" i="2"/>
  <c r="M19" i="2"/>
  <c r="M7" i="2"/>
  <c r="M8" i="2"/>
  <c r="M9" i="2"/>
  <c r="M10" i="2"/>
  <c r="M11" i="2"/>
  <c r="M12" i="2"/>
  <c r="M13" i="2"/>
  <c r="M14" i="2"/>
  <c r="M15" i="2"/>
  <c r="M16" i="2"/>
  <c r="M17" i="2"/>
  <c r="M18" i="2"/>
  <c r="M6" i="2"/>
  <c r="K18" i="2"/>
  <c r="K17" i="2"/>
  <c r="K16" i="2"/>
  <c r="K15" i="2"/>
  <c r="K13" i="2"/>
  <c r="K11" i="2"/>
  <c r="K9" i="2"/>
  <c r="K8" i="2"/>
  <c r="K7" i="2"/>
  <c r="K6" i="2"/>
  <c r="E21" i="1"/>
  <c r="H21" i="1"/>
  <c r="L21" i="1"/>
  <c r="L9" i="1"/>
  <c r="L11" i="1"/>
  <c r="L13" i="1"/>
  <c r="L15" i="1"/>
  <c r="L17" i="1"/>
  <c r="L19" i="1"/>
  <c r="L20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8" i="1"/>
  <c r="J21" i="1"/>
  <c r="J9" i="1"/>
  <c r="J10" i="1"/>
  <c r="J13" i="1"/>
  <c r="J15" i="1"/>
  <c r="J17" i="1"/>
  <c r="J18" i="1"/>
  <c r="J19" i="1"/>
  <c r="J20" i="1"/>
  <c r="J8" i="1"/>
  <c r="G9" i="1"/>
  <c r="G10" i="1"/>
  <c r="G11" i="1"/>
  <c r="G12" i="1"/>
  <c r="G13" i="1"/>
  <c r="G14" i="1"/>
  <c r="G15" i="1"/>
  <c r="G16" i="1"/>
  <c r="G17" i="1"/>
  <c r="G18" i="1"/>
  <c r="G19" i="1"/>
  <c r="G20" i="1"/>
  <c r="G8" i="1"/>
  <c r="I20" i="1"/>
  <c r="C21" i="1"/>
  <c r="B21" i="1"/>
  <c r="D9" i="1"/>
  <c r="D10" i="1"/>
  <c r="D11" i="1"/>
  <c r="D13" i="1"/>
  <c r="D15" i="1"/>
  <c r="D17" i="1"/>
  <c r="D18" i="1"/>
  <c r="D19" i="1"/>
  <c r="D20" i="1"/>
  <c r="D8" i="1"/>
  <c r="F17" i="1"/>
  <c r="I17" i="1" s="1"/>
  <c r="F15" i="1"/>
  <c r="I15" i="1" s="1"/>
  <c r="F13" i="1"/>
  <c r="I13" i="1" s="1"/>
  <c r="F11" i="1"/>
  <c r="I11" i="1" s="1"/>
  <c r="F20" i="1"/>
  <c r="F19" i="1"/>
  <c r="I19" i="1" s="1"/>
  <c r="F18" i="1"/>
  <c r="I18" i="1" s="1"/>
  <c r="F16" i="1"/>
  <c r="I16" i="1" s="1"/>
  <c r="F14" i="1"/>
  <c r="I14" i="1" s="1"/>
  <c r="F12" i="1"/>
  <c r="I12" i="1" s="1"/>
  <c r="F10" i="1"/>
  <c r="I10" i="1" s="1"/>
  <c r="F9" i="1"/>
  <c r="I9" i="1" s="1"/>
  <c r="F8" i="1"/>
  <c r="I8" i="1" s="1"/>
  <c r="K21" i="1" l="1"/>
  <c r="G21" i="1"/>
  <c r="D21" i="1"/>
  <c r="I21" i="1"/>
</calcChain>
</file>

<file path=xl/sharedStrings.xml><?xml version="1.0" encoding="utf-8"?>
<sst xmlns="http://schemas.openxmlformats.org/spreadsheetml/2006/main" count="63" uniqueCount="46">
  <si>
    <t>Kho công ty</t>
  </si>
  <si>
    <t>Kho cửa hàng</t>
  </si>
  <si>
    <t>Thành tiền</t>
  </si>
  <si>
    <t>Đơn 400 triệu</t>
  </si>
  <si>
    <t>Số lượng (thùng)</t>
  </si>
  <si>
    <t>Trong đó gửi Nam Định</t>
  </si>
  <si>
    <t>Còn lại gửi vào miền nam</t>
  </si>
  <si>
    <t>Số lượng (Thùng)</t>
  </si>
  <si>
    <t>Còn lại trong kho</t>
  </si>
  <si>
    <t>Hàng tồn trong kho</t>
  </si>
  <si>
    <t>! Thùng còn lại bị phai màu</t>
  </si>
  <si>
    <t>Nanomilk Canxi trẻ dưới 3 tuổi 400g</t>
  </si>
  <si>
    <t>Nanomilk Canxi trẻ từ 3 - 12 tuổi 400g</t>
  </si>
  <si>
    <t>Nanomilk Canxi trẻ trên 12 tuổi 400g</t>
  </si>
  <si>
    <t>Nanomilk Canxi trẻ dưới 3 tuổi 900g</t>
  </si>
  <si>
    <t>Nanomilk Canxi trẻ từ 3 - 12 tuổi 900g</t>
  </si>
  <si>
    <t>Nanomilk Canxi trẻ trên 12 tuổi 900g</t>
  </si>
  <si>
    <t>Nanomilk Canxi dành cho người già 400g</t>
  </si>
  <si>
    <t>Nanomilk Canxi dành cho người già 900g</t>
  </si>
  <si>
    <t>Nanomilk Canxi dành cho bà bầu 400g</t>
  </si>
  <si>
    <t>Nanomilk Canxi dành cho bà bầu 900g</t>
  </si>
  <si>
    <t>Nanomilk Sữa non 400g</t>
  </si>
  <si>
    <t>Nanomilk giảm cân 900g</t>
  </si>
  <si>
    <t>Nanomilk tiểu đường 900g</t>
  </si>
  <si>
    <t>Tên sản phẩm</t>
  </si>
  <si>
    <t>TT</t>
  </si>
  <si>
    <t>Sản phẩm</t>
  </si>
  <si>
    <t>Khối lượng</t>
  </si>
  <si>
    <t>Số lượng (Hộp)</t>
  </si>
  <si>
    <t>Đơn giá (VNĐ)</t>
  </si>
  <si>
    <t>(VNĐ)</t>
  </si>
  <si>
    <t>Nano Milk</t>
  </si>
  <si>
    <t>1. Trẻ dưới 3 tuổi</t>
  </si>
  <si>
    <t>450gr</t>
  </si>
  <si>
    <t>900gr</t>
  </si>
  <si>
    <t>2. Từ 3- 12 tuổi</t>
  </si>
  <si>
    <t>3. Trên 13 tuổi</t>
  </si>
  <si>
    <t>Người già</t>
  </si>
  <si>
    <t>Bà Bầu</t>
  </si>
  <si>
    <t>Sữa non</t>
  </si>
  <si>
    <t>Sữa kháng thể</t>
  </si>
  <si>
    <t>Giảm cân</t>
  </si>
  <si>
    <t>TỔNG CỘNG:</t>
  </si>
  <si>
    <t xml:space="preserve">                            Chiết khấu  </t>
  </si>
  <si>
    <t>Tiểu đường tim mạch</t>
  </si>
  <si>
    <t>Nano Milk CANXI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</si>
</sst>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horizontal="center" wrapText="1"/>
    </xf>
    <xf numFmtId="0" fontId="0" fillId="2" borderId="1" xfId="0" applyFill="1" applyBorder="1"/>
    <xf numFmtId="0" fontId="0" fillId="3" borderId="1" xfId="0" applyFill="1" applyBorder="1"/>
    <xf numFmtId="165" fontId="0" fillId="3" borderId="1" xfId="1" applyNumberFormat="1" applyFont="1" applyFill="1" applyBorder="1"/>
    <xf numFmtId="0" fontId="0" fillId="4" borderId="1" xfId="0" applyFill="1" applyBorder="1"/>
    <xf numFmtId="165" fontId="0" fillId="4" borderId="1" xfId="0" applyNumberFormat="1" applyFill="1" applyBorder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65" fontId="2" fillId="0" borderId="1" xfId="1" applyNumberFormat="1" applyFont="1" applyBorder="1"/>
    <xf numFmtId="0" fontId="2" fillId="4" borderId="1" xfId="0" applyFont="1" applyFill="1" applyBorder="1"/>
    <xf numFmtId="165" fontId="2" fillId="4" borderId="1" xfId="0" applyNumberFormat="1" applyFont="1" applyFill="1" applyBorder="1"/>
    <xf numFmtId="165" fontId="2" fillId="0" borderId="0" xfId="1" applyNumberFormat="1" applyFont="1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21"/>
  <sheetViews>
    <sheetView topLeftCell="A5" workbookViewId="0">
      <selection activeCell="H17" sqref="H17"/>
    </sheetView>
  </sheetViews>
  <sheetFormatPr defaultRowHeight="15.75" x14ac:dyDescent="0.25"/>
  <cols>
    <col min="1" max="1" width="34.375" customWidth="1"/>
    <col min="2" max="2" width="6.75" hidden="1" customWidth="1"/>
    <col min="3" max="3" width="8.25" hidden="1" customWidth="1"/>
    <col min="4" max="4" width="6.25" hidden="1" customWidth="1"/>
    <col min="5" max="5" width="8.25" customWidth="1"/>
    <col min="6" max="6" width="0.875" hidden="1" customWidth="1"/>
    <col min="7" max="7" width="13.75" customWidth="1"/>
    <col min="8" max="8" width="8.875" customWidth="1"/>
    <col min="9" max="9" width="12.375" customWidth="1"/>
    <col min="10" max="10" width="8.375" customWidth="1"/>
    <col min="11" max="11" width="12.75" customWidth="1"/>
    <col min="12" max="12" width="7" hidden="1" customWidth="1"/>
    <col min="13" max="13" width="11.125" hidden="1" customWidth="1"/>
  </cols>
  <sheetData>
    <row r="6" spans="1:12" ht="33" customHeight="1" x14ac:dyDescent="0.25">
      <c r="A6" s="18" t="s">
        <v>24</v>
      </c>
      <c r="B6" s="19" t="s">
        <v>0</v>
      </c>
      <c r="C6" s="19" t="s">
        <v>1</v>
      </c>
      <c r="D6" s="20" t="s">
        <v>9</v>
      </c>
      <c r="E6" s="21" t="s">
        <v>3</v>
      </c>
      <c r="F6" s="21"/>
      <c r="G6" s="21"/>
      <c r="H6" s="22" t="s">
        <v>5</v>
      </c>
      <c r="I6" s="22"/>
      <c r="J6" s="23" t="s">
        <v>6</v>
      </c>
      <c r="K6" s="23"/>
      <c r="L6" s="3" t="s">
        <v>8</v>
      </c>
    </row>
    <row r="7" spans="1:12" ht="33" customHeight="1" x14ac:dyDescent="0.25">
      <c r="A7" s="24"/>
      <c r="B7" s="19"/>
      <c r="C7" s="19"/>
      <c r="D7" s="25"/>
      <c r="E7" s="26" t="s">
        <v>4</v>
      </c>
      <c r="F7" s="26"/>
      <c r="G7" s="26" t="s">
        <v>2</v>
      </c>
      <c r="H7" s="19" t="s">
        <v>7</v>
      </c>
      <c r="I7" s="19" t="s">
        <v>2</v>
      </c>
      <c r="J7" s="27" t="s">
        <v>7</v>
      </c>
      <c r="K7" s="27" t="s">
        <v>2</v>
      </c>
      <c r="L7" s="3"/>
    </row>
    <row r="8" spans="1:12" x14ac:dyDescent="0.25">
      <c r="A8" s="1" t="s">
        <v>11</v>
      </c>
      <c r="B8" s="1">
        <v>7</v>
      </c>
      <c r="C8" s="1">
        <v>1</v>
      </c>
      <c r="D8" s="4">
        <f>B8+C8</f>
        <v>8</v>
      </c>
      <c r="E8" s="5">
        <v>5</v>
      </c>
      <c r="F8" s="6">
        <f>225000*24</f>
        <v>5400000</v>
      </c>
      <c r="G8" s="6">
        <f>E8*F8</f>
        <v>27000000</v>
      </c>
      <c r="H8" s="1">
        <v>3</v>
      </c>
      <c r="I8" s="2">
        <f>F8*H8</f>
        <v>16200000</v>
      </c>
      <c r="J8" s="7">
        <f>E8-H8</f>
        <v>2</v>
      </c>
      <c r="K8" s="8">
        <f>J8*F8</f>
        <v>10800000</v>
      </c>
      <c r="L8" s="1">
        <f>D8-E8</f>
        <v>3</v>
      </c>
    </row>
    <row r="9" spans="1:12" x14ac:dyDescent="0.25">
      <c r="A9" s="1" t="s">
        <v>14</v>
      </c>
      <c r="B9" s="1">
        <v>29</v>
      </c>
      <c r="C9" s="1">
        <v>1</v>
      </c>
      <c r="D9" s="4">
        <f t="shared" ref="D9:D20" si="0">B9+C9</f>
        <v>30</v>
      </c>
      <c r="E9" s="5">
        <v>18</v>
      </c>
      <c r="F9" s="6">
        <f>455000*12</f>
        <v>5460000</v>
      </c>
      <c r="G9" s="6">
        <f t="shared" ref="G9:G20" si="1">E9*F9</f>
        <v>98280000</v>
      </c>
      <c r="H9" s="1">
        <v>10</v>
      </c>
      <c r="I9" s="2">
        <f>F9*H9</f>
        <v>54600000</v>
      </c>
      <c r="J9" s="7">
        <f t="shared" ref="J9:J20" si="2">E9-H9</f>
        <v>8</v>
      </c>
      <c r="K9" s="8">
        <f t="shared" ref="K9:K20" si="3">J9*F9</f>
        <v>43680000</v>
      </c>
      <c r="L9" s="1">
        <f t="shared" ref="L9:L20" si="4">D9-E9</f>
        <v>12</v>
      </c>
    </row>
    <row r="10" spans="1:12" x14ac:dyDescent="0.25">
      <c r="A10" s="1" t="s">
        <v>12</v>
      </c>
      <c r="B10" s="1">
        <v>2</v>
      </c>
      <c r="C10" s="1">
        <v>2</v>
      </c>
      <c r="D10" s="4">
        <f t="shared" si="0"/>
        <v>4</v>
      </c>
      <c r="E10" s="5">
        <v>4</v>
      </c>
      <c r="F10" s="6">
        <f>235000*24</f>
        <v>5640000</v>
      </c>
      <c r="G10" s="6">
        <f t="shared" si="1"/>
        <v>22560000</v>
      </c>
      <c r="H10" s="1">
        <v>2</v>
      </c>
      <c r="I10" s="2">
        <f>F10*H10</f>
        <v>11280000</v>
      </c>
      <c r="J10" s="7">
        <f t="shared" si="2"/>
        <v>2</v>
      </c>
      <c r="K10" s="8">
        <f t="shared" si="3"/>
        <v>11280000</v>
      </c>
      <c r="L10" s="1"/>
    </row>
    <row r="11" spans="1:12" x14ac:dyDescent="0.25">
      <c r="A11" s="1" t="s">
        <v>15</v>
      </c>
      <c r="B11" s="1">
        <v>16</v>
      </c>
      <c r="C11" s="1"/>
      <c r="D11" s="4">
        <f t="shared" si="0"/>
        <v>16</v>
      </c>
      <c r="E11" s="5">
        <v>10</v>
      </c>
      <c r="F11" s="6">
        <f>465000*12</f>
        <v>5580000</v>
      </c>
      <c r="G11" s="6">
        <f t="shared" si="1"/>
        <v>55800000</v>
      </c>
      <c r="H11" s="1">
        <v>10</v>
      </c>
      <c r="I11" s="2">
        <f>F11*H11</f>
        <v>55800000</v>
      </c>
      <c r="J11" s="7"/>
      <c r="K11" s="8">
        <f t="shared" si="3"/>
        <v>0</v>
      </c>
      <c r="L11" s="1">
        <f t="shared" si="4"/>
        <v>6</v>
      </c>
    </row>
    <row r="12" spans="1:12" x14ac:dyDescent="0.25">
      <c r="A12" s="1" t="s">
        <v>13</v>
      </c>
      <c r="B12" s="1"/>
      <c r="C12" s="1"/>
      <c r="D12" s="4"/>
      <c r="E12" s="5"/>
      <c r="F12" s="6">
        <f>245000*24</f>
        <v>5880000</v>
      </c>
      <c r="G12" s="6">
        <f t="shared" si="1"/>
        <v>0</v>
      </c>
      <c r="H12" s="1"/>
      <c r="I12" s="2">
        <f>F12*H12</f>
        <v>0</v>
      </c>
      <c r="J12" s="7"/>
      <c r="K12" s="8">
        <f t="shared" si="3"/>
        <v>0</v>
      </c>
      <c r="L12" s="1"/>
    </row>
    <row r="13" spans="1:12" x14ac:dyDescent="0.25">
      <c r="A13" s="1" t="s">
        <v>16</v>
      </c>
      <c r="B13" s="1">
        <v>4</v>
      </c>
      <c r="C13" s="1">
        <v>1</v>
      </c>
      <c r="D13" s="4">
        <f t="shared" si="0"/>
        <v>5</v>
      </c>
      <c r="E13" s="5">
        <v>3</v>
      </c>
      <c r="F13" s="6">
        <f>475000*12</f>
        <v>5700000</v>
      </c>
      <c r="G13" s="6">
        <f t="shared" si="1"/>
        <v>17100000</v>
      </c>
      <c r="H13" s="1">
        <v>2</v>
      </c>
      <c r="I13" s="2">
        <f>F13*H13</f>
        <v>11400000</v>
      </c>
      <c r="J13" s="7">
        <f t="shared" si="2"/>
        <v>1</v>
      </c>
      <c r="K13" s="8">
        <f t="shared" si="3"/>
        <v>5700000</v>
      </c>
      <c r="L13" s="1">
        <f t="shared" si="4"/>
        <v>2</v>
      </c>
    </row>
    <row r="14" spans="1:12" x14ac:dyDescent="0.25">
      <c r="A14" s="1" t="s">
        <v>17</v>
      </c>
      <c r="B14" s="1"/>
      <c r="C14" s="1"/>
      <c r="D14" s="4"/>
      <c r="E14" s="5"/>
      <c r="F14" s="6">
        <f>255000*24</f>
        <v>6120000</v>
      </c>
      <c r="G14" s="6">
        <f t="shared" si="1"/>
        <v>0</v>
      </c>
      <c r="H14" s="1"/>
      <c r="I14" s="2">
        <f>F14*H14</f>
        <v>0</v>
      </c>
      <c r="J14" s="7"/>
      <c r="K14" s="8">
        <f t="shared" si="3"/>
        <v>0</v>
      </c>
      <c r="L14" s="1"/>
    </row>
    <row r="15" spans="1:12" x14ac:dyDescent="0.25">
      <c r="A15" s="1" t="s">
        <v>18</v>
      </c>
      <c r="B15" s="1">
        <v>19</v>
      </c>
      <c r="C15" s="1">
        <v>1</v>
      </c>
      <c r="D15" s="4">
        <f t="shared" si="0"/>
        <v>20</v>
      </c>
      <c r="E15" s="5">
        <v>15</v>
      </c>
      <c r="F15" s="6">
        <f>485000*12</f>
        <v>5820000</v>
      </c>
      <c r="G15" s="6">
        <f t="shared" si="1"/>
        <v>87300000</v>
      </c>
      <c r="H15" s="1">
        <v>9</v>
      </c>
      <c r="I15" s="2">
        <f>F15*H15</f>
        <v>52380000</v>
      </c>
      <c r="J15" s="7">
        <f t="shared" si="2"/>
        <v>6</v>
      </c>
      <c r="K15" s="8">
        <f t="shared" si="3"/>
        <v>34920000</v>
      </c>
      <c r="L15" s="1">
        <f t="shared" si="4"/>
        <v>5</v>
      </c>
    </row>
    <row r="16" spans="1:12" x14ac:dyDescent="0.25">
      <c r="A16" s="1" t="s">
        <v>19</v>
      </c>
      <c r="B16" s="1"/>
      <c r="C16" s="1"/>
      <c r="D16" s="4"/>
      <c r="E16" s="5"/>
      <c r="F16" s="6">
        <f>255000*24</f>
        <v>6120000</v>
      </c>
      <c r="G16" s="6">
        <f t="shared" si="1"/>
        <v>0</v>
      </c>
      <c r="H16" s="1"/>
      <c r="I16" s="2">
        <f>F16*H16</f>
        <v>0</v>
      </c>
      <c r="J16" s="7"/>
      <c r="K16" s="8">
        <f t="shared" si="3"/>
        <v>0</v>
      </c>
      <c r="L16" s="1"/>
    </row>
    <row r="17" spans="1:13" x14ac:dyDescent="0.25">
      <c r="A17" s="1" t="s">
        <v>20</v>
      </c>
      <c r="B17" s="1">
        <v>5</v>
      </c>
      <c r="C17" s="1">
        <v>1</v>
      </c>
      <c r="D17" s="4">
        <f t="shared" si="0"/>
        <v>6</v>
      </c>
      <c r="E17" s="5">
        <v>4</v>
      </c>
      <c r="F17" s="6">
        <f>485000*12</f>
        <v>5820000</v>
      </c>
      <c r="G17" s="6">
        <f t="shared" si="1"/>
        <v>23280000</v>
      </c>
      <c r="H17" s="1">
        <v>3</v>
      </c>
      <c r="I17" s="2">
        <f>F17*H17</f>
        <v>17460000</v>
      </c>
      <c r="J17" s="7">
        <f t="shared" si="2"/>
        <v>1</v>
      </c>
      <c r="K17" s="8">
        <f t="shared" si="3"/>
        <v>5820000</v>
      </c>
      <c r="L17" s="1">
        <f t="shared" si="4"/>
        <v>2</v>
      </c>
    </row>
    <row r="18" spans="1:13" x14ac:dyDescent="0.25">
      <c r="A18" s="1" t="s">
        <v>21</v>
      </c>
      <c r="B18" s="1"/>
      <c r="C18" s="1">
        <v>3</v>
      </c>
      <c r="D18" s="4">
        <f t="shared" si="0"/>
        <v>3</v>
      </c>
      <c r="E18" s="5">
        <v>3</v>
      </c>
      <c r="F18" s="6">
        <f>550000*24</f>
        <v>13200000</v>
      </c>
      <c r="G18" s="6">
        <f t="shared" si="1"/>
        <v>39600000</v>
      </c>
      <c r="H18" s="1">
        <v>2</v>
      </c>
      <c r="I18" s="2">
        <f>F18*H18</f>
        <v>26400000</v>
      </c>
      <c r="J18" s="7">
        <f t="shared" si="2"/>
        <v>1</v>
      </c>
      <c r="K18" s="8">
        <f t="shared" si="3"/>
        <v>13200000</v>
      </c>
      <c r="L18" s="1"/>
    </row>
    <row r="19" spans="1:13" x14ac:dyDescent="0.25">
      <c r="A19" s="1" t="s">
        <v>22</v>
      </c>
      <c r="B19" s="1"/>
      <c r="C19" s="1">
        <v>3</v>
      </c>
      <c r="D19" s="4">
        <f t="shared" si="0"/>
        <v>3</v>
      </c>
      <c r="E19" s="5">
        <v>2</v>
      </c>
      <c r="F19" s="6">
        <f>455000*12</f>
        <v>5460000</v>
      </c>
      <c r="G19" s="6">
        <f t="shared" si="1"/>
        <v>10920000</v>
      </c>
      <c r="H19" s="1">
        <v>1</v>
      </c>
      <c r="I19" s="2">
        <f>F19*H19</f>
        <v>5460000</v>
      </c>
      <c r="J19" s="7">
        <f t="shared" si="2"/>
        <v>1</v>
      </c>
      <c r="K19" s="8">
        <f t="shared" si="3"/>
        <v>5460000</v>
      </c>
      <c r="L19" s="1">
        <f t="shared" si="4"/>
        <v>1</v>
      </c>
      <c r="M19" t="s">
        <v>10</v>
      </c>
    </row>
    <row r="20" spans="1:13" x14ac:dyDescent="0.25">
      <c r="A20" s="1" t="s">
        <v>23</v>
      </c>
      <c r="B20" s="1">
        <v>6</v>
      </c>
      <c r="C20" s="1">
        <v>1</v>
      </c>
      <c r="D20" s="4">
        <f t="shared" si="0"/>
        <v>7</v>
      </c>
      <c r="E20" s="5">
        <v>4</v>
      </c>
      <c r="F20" s="6">
        <f>455000*12</f>
        <v>5460000</v>
      </c>
      <c r="G20" s="6">
        <f t="shared" si="1"/>
        <v>21840000</v>
      </c>
      <c r="H20" s="1">
        <v>3</v>
      </c>
      <c r="I20" s="2">
        <f>F20*H20</f>
        <v>16380000</v>
      </c>
      <c r="J20" s="7">
        <f t="shared" si="2"/>
        <v>1</v>
      </c>
      <c r="K20" s="8">
        <f t="shared" si="3"/>
        <v>5460000</v>
      </c>
      <c r="L20" s="1">
        <f t="shared" si="4"/>
        <v>3</v>
      </c>
    </row>
    <row r="21" spans="1:13" s="17" customFormat="1" x14ac:dyDescent="0.25">
      <c r="A21" s="9"/>
      <c r="B21" s="9">
        <f>SUM(B8:B19)</f>
        <v>82</v>
      </c>
      <c r="C21" s="9">
        <f t="shared" ref="C21:D21" si="5">SUM(C8:C19)</f>
        <v>13</v>
      </c>
      <c r="D21" s="10">
        <f t="shared" si="5"/>
        <v>95</v>
      </c>
      <c r="E21" s="11">
        <f>SUM(E8:E20)</f>
        <v>68</v>
      </c>
      <c r="F21" s="11"/>
      <c r="G21" s="12">
        <f>SUM(G8:G20)</f>
        <v>403680000</v>
      </c>
      <c r="H21" s="9">
        <f>SUM(H8:H20)</f>
        <v>45</v>
      </c>
      <c r="I21" s="13">
        <f>SUM(I8:I20)</f>
        <v>267360000</v>
      </c>
      <c r="J21" s="14">
        <f>SUM(J8:J20)</f>
        <v>23</v>
      </c>
      <c r="K21" s="15">
        <f>SUM(K8:K20)</f>
        <v>136320000</v>
      </c>
      <c r="L21" s="9">
        <f>SUM(L8:L20)</f>
        <v>34</v>
      </c>
      <c r="M21" s="16"/>
    </row>
  </sheetData>
  <mergeCells count="6">
    <mergeCell ref="J6:K6"/>
    <mergeCell ref="L6:L7"/>
    <mergeCell ref="D6:D7"/>
    <mergeCell ref="A6:A7"/>
    <mergeCell ref="E6:G6"/>
    <mergeCell ref="H6:I6"/>
  </mergeCells>
  <pageMargins left="0.12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M21"/>
  <sheetViews>
    <sheetView tabSelected="1" zoomScale="85" zoomScaleNormal="85" workbookViewId="0">
      <selection activeCell="K21" sqref="K21"/>
    </sheetView>
  </sheetViews>
  <sheetFormatPr defaultRowHeight="15.75" x14ac:dyDescent="0.25"/>
  <cols>
    <col min="8" max="8" width="16.75" bestFit="1" customWidth="1"/>
    <col min="13" max="13" width="14.375" bestFit="1" customWidth="1"/>
  </cols>
  <sheetData>
    <row r="4" spans="6:13" x14ac:dyDescent="0.25">
      <c r="F4" s="28" t="s">
        <v>25</v>
      </c>
      <c r="G4" s="28" t="s">
        <v>26</v>
      </c>
      <c r="H4" s="28"/>
      <c r="I4" s="28" t="s">
        <v>27</v>
      </c>
      <c r="J4" s="28" t="s">
        <v>4</v>
      </c>
      <c r="K4" s="28" t="s">
        <v>28</v>
      </c>
      <c r="L4" s="28" t="s">
        <v>29</v>
      </c>
      <c r="M4" s="29" t="s">
        <v>2</v>
      </c>
    </row>
    <row r="5" spans="6:13" x14ac:dyDescent="0.25">
      <c r="F5" s="28"/>
      <c r="G5" s="28"/>
      <c r="H5" s="28"/>
      <c r="I5" s="28"/>
      <c r="J5" s="28"/>
      <c r="K5" s="28"/>
      <c r="L5" s="28"/>
      <c r="M5" s="29" t="s">
        <v>30</v>
      </c>
    </row>
    <row r="6" spans="6:13" x14ac:dyDescent="0.25">
      <c r="F6" s="28">
        <v>1</v>
      </c>
      <c r="G6" s="34" t="s">
        <v>45</v>
      </c>
      <c r="H6" s="30" t="s">
        <v>32</v>
      </c>
      <c r="I6" s="29" t="s">
        <v>33</v>
      </c>
      <c r="J6" s="29">
        <v>3</v>
      </c>
      <c r="K6" s="29">
        <f>3*24</f>
        <v>72</v>
      </c>
      <c r="L6" s="31">
        <v>225000</v>
      </c>
      <c r="M6" s="45">
        <f>K6*L6</f>
        <v>16200000</v>
      </c>
    </row>
    <row r="7" spans="6:13" x14ac:dyDescent="0.25">
      <c r="F7" s="28"/>
      <c r="G7" s="35"/>
      <c r="H7" s="30"/>
      <c r="I7" s="29" t="s">
        <v>34</v>
      </c>
      <c r="J7" s="29">
        <v>10</v>
      </c>
      <c r="K7" s="29">
        <f>10*12</f>
        <v>120</v>
      </c>
      <c r="L7" s="31">
        <v>455000</v>
      </c>
      <c r="M7" s="45">
        <f t="shared" ref="M7:M18" si="0">K7*L7</f>
        <v>54600000</v>
      </c>
    </row>
    <row r="8" spans="6:13" x14ac:dyDescent="0.25">
      <c r="F8" s="28"/>
      <c r="G8" s="35"/>
      <c r="H8" s="30" t="s">
        <v>35</v>
      </c>
      <c r="I8" s="29" t="s">
        <v>33</v>
      </c>
      <c r="J8" s="29">
        <v>2</v>
      </c>
      <c r="K8" s="29">
        <f>2*24</f>
        <v>48</v>
      </c>
      <c r="L8" s="31">
        <v>235000</v>
      </c>
      <c r="M8" s="45">
        <f t="shared" si="0"/>
        <v>11280000</v>
      </c>
    </row>
    <row r="9" spans="6:13" x14ac:dyDescent="0.25">
      <c r="F9" s="28"/>
      <c r="G9" s="35"/>
      <c r="H9" s="30"/>
      <c r="I9" s="29" t="s">
        <v>34</v>
      </c>
      <c r="J9" s="29">
        <v>10</v>
      </c>
      <c r="K9" s="29">
        <f>10*12</f>
        <v>120</v>
      </c>
      <c r="L9" s="31">
        <v>465000</v>
      </c>
      <c r="M9" s="45">
        <f t="shared" si="0"/>
        <v>55800000</v>
      </c>
    </row>
    <row r="10" spans="6:13" x14ac:dyDescent="0.25">
      <c r="F10" s="28"/>
      <c r="G10" s="35"/>
      <c r="H10" s="30" t="s">
        <v>36</v>
      </c>
      <c r="I10" s="29" t="s">
        <v>33</v>
      </c>
      <c r="J10" s="29"/>
      <c r="K10" s="32"/>
      <c r="L10" s="31">
        <v>245000</v>
      </c>
      <c r="M10" s="45">
        <f t="shared" si="0"/>
        <v>0</v>
      </c>
    </row>
    <row r="11" spans="6:13" x14ac:dyDescent="0.25">
      <c r="F11" s="28"/>
      <c r="G11" s="35"/>
      <c r="H11" s="30"/>
      <c r="I11" s="29" t="s">
        <v>34</v>
      </c>
      <c r="J11" s="29">
        <v>2</v>
      </c>
      <c r="K11" s="29">
        <f>J11*12</f>
        <v>24</v>
      </c>
      <c r="L11" s="31">
        <v>475000</v>
      </c>
      <c r="M11" s="45">
        <f t="shared" si="0"/>
        <v>11400000</v>
      </c>
    </row>
    <row r="12" spans="6:13" x14ac:dyDescent="0.25">
      <c r="F12" s="28"/>
      <c r="G12" s="35"/>
      <c r="H12" s="30" t="s">
        <v>37</v>
      </c>
      <c r="I12" s="29" t="s">
        <v>33</v>
      </c>
      <c r="J12" s="29"/>
      <c r="K12" s="29"/>
      <c r="L12" s="31">
        <v>255000</v>
      </c>
      <c r="M12" s="45">
        <f t="shared" si="0"/>
        <v>0</v>
      </c>
    </row>
    <row r="13" spans="6:13" x14ac:dyDescent="0.25">
      <c r="F13" s="28"/>
      <c r="G13" s="35"/>
      <c r="H13" s="30"/>
      <c r="I13" s="29" t="s">
        <v>34</v>
      </c>
      <c r="J13" s="29">
        <v>9</v>
      </c>
      <c r="K13" s="29">
        <f>J13*12</f>
        <v>108</v>
      </c>
      <c r="L13" s="31">
        <v>485000</v>
      </c>
      <c r="M13" s="45">
        <f t="shared" si="0"/>
        <v>52380000</v>
      </c>
    </row>
    <row r="14" spans="6:13" x14ac:dyDescent="0.25">
      <c r="F14" s="28"/>
      <c r="G14" s="35"/>
      <c r="H14" s="30" t="s">
        <v>38</v>
      </c>
      <c r="I14" s="29" t="s">
        <v>33</v>
      </c>
      <c r="J14" s="29"/>
      <c r="K14" s="29"/>
      <c r="L14" s="31">
        <v>255000</v>
      </c>
      <c r="M14" s="45">
        <f t="shared" si="0"/>
        <v>0</v>
      </c>
    </row>
    <row r="15" spans="6:13" x14ac:dyDescent="0.25">
      <c r="F15" s="28"/>
      <c r="G15" s="36"/>
      <c r="H15" s="30"/>
      <c r="I15" s="29" t="s">
        <v>34</v>
      </c>
      <c r="J15" s="29">
        <v>3</v>
      </c>
      <c r="K15" s="29">
        <f>J15*12</f>
        <v>36</v>
      </c>
      <c r="L15" s="31">
        <v>485000</v>
      </c>
      <c r="M15" s="45">
        <f t="shared" si="0"/>
        <v>17460000</v>
      </c>
    </row>
    <row r="16" spans="6:13" ht="15.75" customHeight="1" x14ac:dyDescent="0.25">
      <c r="F16" s="29">
        <v>2</v>
      </c>
      <c r="G16" s="29" t="s">
        <v>39</v>
      </c>
      <c r="H16" s="19" t="s">
        <v>40</v>
      </c>
      <c r="I16" s="29" t="s">
        <v>33</v>
      </c>
      <c r="J16" s="29">
        <v>2</v>
      </c>
      <c r="K16" s="29">
        <f>J16*24</f>
        <v>48</v>
      </c>
      <c r="L16" s="31">
        <v>550000</v>
      </c>
      <c r="M16" s="45">
        <f t="shared" si="0"/>
        <v>26400000</v>
      </c>
    </row>
    <row r="17" spans="6:13" ht="15.75" customHeight="1" x14ac:dyDescent="0.25">
      <c r="F17" s="29">
        <v>3</v>
      </c>
      <c r="G17" s="29" t="s">
        <v>31</v>
      </c>
      <c r="H17" s="19" t="s">
        <v>41</v>
      </c>
      <c r="I17" s="29" t="s">
        <v>34</v>
      </c>
      <c r="J17" s="29">
        <v>1</v>
      </c>
      <c r="K17" s="29">
        <f>J17*12</f>
        <v>12</v>
      </c>
      <c r="L17" s="31">
        <v>455000</v>
      </c>
      <c r="M17" s="45">
        <f t="shared" si="0"/>
        <v>5460000</v>
      </c>
    </row>
    <row r="18" spans="6:13" ht="31.5" x14ac:dyDescent="0.25">
      <c r="F18" s="29">
        <v>4</v>
      </c>
      <c r="G18" s="29" t="s">
        <v>31</v>
      </c>
      <c r="H18" s="19" t="s">
        <v>44</v>
      </c>
      <c r="I18" s="29" t="s">
        <v>34</v>
      </c>
      <c r="J18" s="29">
        <v>3</v>
      </c>
      <c r="K18" s="29">
        <f>J18*12</f>
        <v>36</v>
      </c>
      <c r="L18" s="31">
        <v>455000</v>
      </c>
      <c r="M18" s="45">
        <f t="shared" si="0"/>
        <v>16380000</v>
      </c>
    </row>
    <row r="19" spans="6:13" x14ac:dyDescent="0.25">
      <c r="F19" s="37" t="s">
        <v>42</v>
      </c>
      <c r="G19" s="38"/>
      <c r="H19" s="38"/>
      <c r="I19" s="39"/>
      <c r="J19" s="43">
        <f>SUM(J6:J18)</f>
        <v>45</v>
      </c>
      <c r="K19" s="22">
        <f>SUM(K6:K18)</f>
        <v>624</v>
      </c>
      <c r="L19" s="28"/>
      <c r="M19" s="46">
        <f>SUM(M6:M18)</f>
        <v>267360000</v>
      </c>
    </row>
    <row r="20" spans="6:13" ht="15.75" customHeight="1" x14ac:dyDescent="0.25">
      <c r="F20" s="40"/>
      <c r="G20" s="41"/>
      <c r="H20" s="41"/>
      <c r="I20" s="42"/>
      <c r="J20" s="44"/>
      <c r="K20" s="22"/>
      <c r="L20" s="28"/>
      <c r="M20" s="46"/>
    </row>
    <row r="21" spans="6:13" x14ac:dyDescent="0.25">
      <c r="F21" s="30" t="s">
        <v>43</v>
      </c>
      <c r="G21" s="30"/>
      <c r="H21" s="30"/>
      <c r="I21" s="30"/>
      <c r="J21" s="19"/>
      <c r="K21" s="19"/>
      <c r="L21" s="29"/>
      <c r="M21" s="33"/>
    </row>
  </sheetData>
  <mergeCells count="19">
    <mergeCell ref="F21:I21"/>
    <mergeCell ref="J4:J5"/>
    <mergeCell ref="G6:G15"/>
    <mergeCell ref="F19:I20"/>
    <mergeCell ref="J19:J20"/>
    <mergeCell ref="K19:K20"/>
    <mergeCell ref="L19:L20"/>
    <mergeCell ref="M19:M20"/>
    <mergeCell ref="H14:H15"/>
    <mergeCell ref="F4:F5"/>
    <mergeCell ref="G4:H5"/>
    <mergeCell ref="I4:I5"/>
    <mergeCell ref="K4:K5"/>
    <mergeCell ref="L4:L5"/>
    <mergeCell ref="F6:F15"/>
    <mergeCell ref="H6:H7"/>
    <mergeCell ref="H8:H9"/>
    <mergeCell ref="H10:H11"/>
    <mergeCell ref="H12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2020-12-30T08:14:57Z</cp:lastPrinted>
  <dcterms:created xsi:type="dcterms:W3CDTF">2020-12-30T02:30:34Z</dcterms:created>
  <dcterms:modified xsi:type="dcterms:W3CDTF">2020-12-30T10:28:10Z</dcterms:modified>
</cp:coreProperties>
</file>