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E30" i="1" s="1"/>
  <c r="E25" i="1"/>
  <c r="H17" i="1"/>
  <c r="H18" i="1"/>
  <c r="H19" i="1"/>
  <c r="F20" i="1"/>
  <c r="H20" i="1"/>
  <c r="J20" i="1"/>
  <c r="J19" i="1"/>
  <c r="J18" i="1"/>
  <c r="J17" i="1"/>
  <c r="J16" i="1"/>
  <c r="H16" i="1"/>
  <c r="J15" i="1"/>
  <c r="H15" i="1"/>
  <c r="J14" i="1"/>
  <c r="H14" i="1"/>
  <c r="J13" i="1"/>
  <c r="H13" i="1"/>
  <c r="J12" i="1"/>
  <c r="H12" i="1"/>
  <c r="J11" i="1"/>
  <c r="H11" i="1"/>
  <c r="J10" i="1"/>
  <c r="H10" i="1"/>
  <c r="J9" i="1"/>
  <c r="H9" i="1"/>
  <c r="J8" i="1"/>
  <c r="H8" i="1"/>
  <c r="J7" i="1"/>
  <c r="H7" i="1"/>
</calcChain>
</file>

<file path=xl/sharedStrings.xml><?xml version="1.0" encoding="utf-8"?>
<sst xmlns="http://schemas.openxmlformats.org/spreadsheetml/2006/main" count="45" uniqueCount="37">
  <si>
    <t>Đlý Thu Tình</t>
  </si>
  <si>
    <t>Lập Thạch</t>
  </si>
  <si>
    <t>1CX90</t>
  </si>
  <si>
    <t>2CX45</t>
  </si>
  <si>
    <t>2CX90</t>
  </si>
  <si>
    <t>3CX90</t>
  </si>
  <si>
    <t>GCX90</t>
  </si>
  <si>
    <t>BCX90</t>
  </si>
  <si>
    <t>SN45</t>
  </si>
  <si>
    <t>SOY</t>
  </si>
  <si>
    <t>GC90</t>
  </si>
  <si>
    <t>TD90</t>
  </si>
  <si>
    <t>26/2</t>
  </si>
  <si>
    <t>Pha trải nghiệm</t>
  </si>
  <si>
    <t>STT</t>
  </si>
  <si>
    <t>Ngày, tháng</t>
  </si>
  <si>
    <t>Thông tin khách hàng</t>
  </si>
  <si>
    <t>Thông tin về sản phẩm</t>
  </si>
  <si>
    <t>Thành tiền sau CK(VNĐ)</t>
  </si>
  <si>
    <t>Ghi chú</t>
  </si>
  <si>
    <t>Tên khách hàng</t>
  </si>
  <si>
    <t>Địa chỉ</t>
  </si>
  <si>
    <t>Mã sản phẩm</t>
  </si>
  <si>
    <t>Số lượng (hộp)</t>
  </si>
  <si>
    <t>Đơn giá (VNĐ)</t>
  </si>
  <si>
    <t>Thành tiền (VNĐ)</t>
  </si>
  <si>
    <t>Chiết khấu</t>
  </si>
  <si>
    <t>CÔNG TY CỔ PHẦN ĐT &amp; PT NANO MILK</t>
  </si>
  <si>
    <t xml:space="preserve"> Số:………./PKD. MST: 0108806878</t>
  </si>
  <si>
    <t xml:space="preserve">SỔ THEO DÕI ĐƠN HÀNG ĐẠI LÝ TÌNH THU </t>
  </si>
  <si>
    <t>TỔNG CỘNG</t>
  </si>
  <si>
    <t>Số tiền cần thanh toán</t>
  </si>
  <si>
    <t>Đã thanh toán</t>
  </si>
  <si>
    <t>Trả hàng 23/11</t>
  </si>
  <si>
    <t>% chị thủy TQ</t>
  </si>
  <si>
    <t>Còn phải thanh toán cho công ty</t>
  </si>
  <si>
    <t>Tình trạng thanh toán: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</si>
</sst>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7">
    <xf numFmtId="0" fontId="0" fillId="0" borderId="0" xfId="0"/>
    <xf numFmtId="0" fontId="2" fillId="0" borderId="0" xfId="0" applyFont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5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5" fillId="0" borderId="0" xfId="0" applyFont="1" applyAlignment="1">
      <alignment horizontal="center"/>
    </xf>
    <xf numFmtId="9" fontId="5" fillId="0" borderId="0" xfId="2" applyFont="1" applyAlignment="1">
      <alignment horizontal="center"/>
    </xf>
    <xf numFmtId="0" fontId="6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9" fontId="5" fillId="0" borderId="0" xfId="2" applyFont="1" applyAlignment="1">
      <alignment horizontal="center" vertical="center"/>
    </xf>
    <xf numFmtId="0" fontId="4" fillId="0" borderId="0" xfId="0" applyFont="1" applyAlignment="1">
      <alignment horizontal="center"/>
    </xf>
    <xf numFmtId="9" fontId="4" fillId="0" borderId="0" xfId="2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9" fontId="4" fillId="0" borderId="1" xfId="2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9" fontId="4" fillId="0" borderId="1" xfId="2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/>
    </xf>
    <xf numFmtId="165" fontId="5" fillId="0" borderId="1" xfId="1" applyNumberFormat="1" applyFont="1" applyBorder="1" applyAlignment="1"/>
    <xf numFmtId="165" fontId="5" fillId="0" borderId="1" xfId="1" applyNumberFormat="1" applyFont="1" applyFill="1" applyBorder="1"/>
    <xf numFmtId="9" fontId="5" fillId="0" borderId="1" xfId="0" applyNumberFormat="1" applyFont="1" applyBorder="1"/>
    <xf numFmtId="165" fontId="5" fillId="0" borderId="1" xfId="1" applyNumberFormat="1" applyFont="1" applyBorder="1"/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/>
    <xf numFmtId="0" fontId="5" fillId="0" borderId="7" xfId="0" applyFont="1" applyFill="1" applyBorder="1" applyAlignment="1">
      <alignment horizontal="center" vertical="center"/>
    </xf>
    <xf numFmtId="14" fontId="5" fillId="0" borderId="7" xfId="0" applyNumberFormat="1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/>
    </xf>
    <xf numFmtId="165" fontId="5" fillId="0" borderId="7" xfId="1" applyNumberFormat="1" applyFont="1" applyBorder="1" applyAlignment="1"/>
    <xf numFmtId="165" fontId="5" fillId="0" borderId="7" xfId="1" applyNumberFormat="1" applyFont="1" applyFill="1" applyBorder="1"/>
    <xf numFmtId="9" fontId="5" fillId="0" borderId="7" xfId="0" applyNumberFormat="1" applyFont="1" applyBorder="1"/>
    <xf numFmtId="165" fontId="5" fillId="0" borderId="7" xfId="1" applyNumberFormat="1" applyFont="1" applyBorder="1"/>
    <xf numFmtId="0" fontId="5" fillId="0" borderId="7" xfId="0" applyFont="1" applyBorder="1"/>
    <xf numFmtId="0" fontId="5" fillId="0" borderId="8" xfId="0" applyFont="1" applyFill="1" applyBorder="1" applyAlignment="1">
      <alignment horizontal="center" vertical="center"/>
    </xf>
    <xf numFmtId="14" fontId="5" fillId="0" borderId="8" xfId="0" applyNumberFormat="1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/>
    </xf>
    <xf numFmtId="165" fontId="5" fillId="0" borderId="8" xfId="1" applyNumberFormat="1" applyFont="1" applyBorder="1" applyAlignment="1"/>
    <xf numFmtId="165" fontId="5" fillId="0" borderId="8" xfId="1" applyNumberFormat="1" applyFont="1" applyFill="1" applyBorder="1"/>
    <xf numFmtId="9" fontId="5" fillId="0" borderId="8" xfId="0" applyNumberFormat="1" applyFont="1" applyBorder="1"/>
    <xf numFmtId="165" fontId="5" fillId="0" borderId="8" xfId="1" applyNumberFormat="1" applyFont="1" applyBorder="1"/>
    <xf numFmtId="0" fontId="5" fillId="0" borderId="8" xfId="0" applyFont="1" applyBorder="1"/>
    <xf numFmtId="0" fontId="5" fillId="0" borderId="9" xfId="0" applyFont="1" applyFill="1" applyBorder="1" applyAlignment="1">
      <alignment horizontal="center" vertical="center"/>
    </xf>
    <xf numFmtId="14" fontId="5" fillId="0" borderId="9" xfId="0" applyNumberFormat="1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/>
    </xf>
    <xf numFmtId="165" fontId="5" fillId="0" borderId="9" xfId="1" applyNumberFormat="1" applyFont="1" applyBorder="1" applyAlignment="1"/>
    <xf numFmtId="165" fontId="5" fillId="0" borderId="9" xfId="1" applyNumberFormat="1" applyFont="1" applyFill="1" applyBorder="1"/>
    <xf numFmtId="9" fontId="5" fillId="0" borderId="9" xfId="0" applyNumberFormat="1" applyFont="1" applyBorder="1"/>
    <xf numFmtId="165" fontId="5" fillId="0" borderId="9" xfId="1" applyNumberFormat="1" applyFont="1" applyBorder="1"/>
    <xf numFmtId="0" fontId="5" fillId="0" borderId="9" xfId="0" applyFont="1" applyBorder="1"/>
    <xf numFmtId="165" fontId="2" fillId="0" borderId="1" xfId="0" applyNumberFormat="1" applyFont="1" applyBorder="1"/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center" vertical="center" wrapText="1"/>
    </xf>
    <xf numFmtId="14" fontId="2" fillId="0" borderId="7" xfId="0" applyNumberFormat="1" applyFont="1" applyBorder="1" applyAlignment="1">
      <alignment vertical="center"/>
    </xf>
    <xf numFmtId="165" fontId="2" fillId="0" borderId="7" xfId="1" applyNumberFormat="1" applyFont="1" applyBorder="1"/>
    <xf numFmtId="165" fontId="2" fillId="0" borderId="7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14" fontId="2" fillId="0" borderId="8" xfId="0" applyNumberFormat="1" applyFont="1" applyBorder="1" applyAlignment="1">
      <alignment vertical="center"/>
    </xf>
    <xf numFmtId="165" fontId="2" fillId="0" borderId="8" xfId="1" applyNumberFormat="1" applyFont="1" applyBorder="1"/>
    <xf numFmtId="165" fontId="2" fillId="0" borderId="8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vertical="center"/>
    </xf>
    <xf numFmtId="165" fontId="2" fillId="0" borderId="9" xfId="1" applyNumberFormat="1" applyFont="1" applyBorder="1"/>
    <xf numFmtId="165" fontId="2" fillId="0" borderId="9" xfId="0" applyNumberFormat="1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topLeftCell="A11" workbookViewId="0">
      <selection activeCell="G30" sqref="G30"/>
    </sheetView>
  </sheetViews>
  <sheetFormatPr defaultRowHeight="15" x14ac:dyDescent="0.25"/>
  <cols>
    <col min="1" max="1" width="7" style="1" customWidth="1"/>
    <col min="2" max="2" width="10.140625" style="1" bestFit="1" customWidth="1"/>
    <col min="3" max="3" width="14.28515625" style="1" customWidth="1"/>
    <col min="4" max="4" width="14.140625" style="1" bestFit="1" customWidth="1"/>
    <col min="5" max="5" width="12.5703125" style="1" bestFit="1" customWidth="1"/>
    <col min="6" max="7" width="9.42578125" style="1" bestFit="1" customWidth="1"/>
    <col min="8" max="8" width="14.140625" style="1" bestFit="1" customWidth="1"/>
    <col min="9" max="9" width="6.85546875" style="1" customWidth="1"/>
    <col min="10" max="10" width="15.7109375" style="1" customWidth="1"/>
    <col min="11" max="11" width="13.140625" style="1" customWidth="1"/>
    <col min="12" max="16384" width="9.140625" style="1"/>
  </cols>
  <sheetData>
    <row r="1" spans="1:11" x14ac:dyDescent="0.25">
      <c r="A1" s="8" t="s">
        <v>27</v>
      </c>
      <c r="B1" s="9"/>
      <c r="C1" s="10"/>
      <c r="D1" s="11"/>
      <c r="E1" s="12"/>
      <c r="F1" s="12"/>
      <c r="G1" s="13"/>
      <c r="H1" s="13"/>
      <c r="I1" s="14"/>
      <c r="J1" s="13"/>
      <c r="K1" s="13"/>
    </row>
    <row r="2" spans="1:11" x14ac:dyDescent="0.25">
      <c r="A2" s="15" t="s">
        <v>28</v>
      </c>
      <c r="B2" s="16"/>
      <c r="C2" s="17"/>
      <c r="D2" s="18"/>
      <c r="E2" s="12"/>
      <c r="F2" s="12"/>
      <c r="G2" s="19"/>
      <c r="H2" s="19"/>
      <c r="I2" s="20"/>
      <c r="J2" s="19"/>
      <c r="K2" s="19"/>
    </row>
    <row r="3" spans="1:11" x14ac:dyDescent="0.25">
      <c r="A3" s="21" t="s">
        <v>29</v>
      </c>
      <c r="B3" s="21"/>
      <c r="C3" s="21"/>
      <c r="D3" s="21"/>
      <c r="E3" s="21"/>
      <c r="F3" s="21"/>
      <c r="G3" s="21"/>
      <c r="H3" s="21"/>
      <c r="I3" s="22"/>
      <c r="J3" s="21"/>
      <c r="K3" s="21"/>
    </row>
    <row r="4" spans="1:11" x14ac:dyDescent="0.25">
      <c r="A4" s="21"/>
      <c r="B4" s="21"/>
      <c r="C4" s="21"/>
      <c r="D4" s="21"/>
      <c r="E4" s="21"/>
      <c r="F4" s="21"/>
      <c r="G4" s="21"/>
      <c r="H4" s="21"/>
      <c r="I4" s="22"/>
      <c r="J4" s="21"/>
      <c r="K4" s="21"/>
    </row>
    <row r="5" spans="1:11" x14ac:dyDescent="0.25">
      <c r="A5" s="23" t="s">
        <v>14</v>
      </c>
      <c r="B5" s="24" t="s">
        <v>15</v>
      </c>
      <c r="C5" s="23" t="s">
        <v>16</v>
      </c>
      <c r="D5" s="23"/>
      <c r="E5" s="25" t="s">
        <v>17</v>
      </c>
      <c r="F5" s="25"/>
      <c r="G5" s="25"/>
      <c r="H5" s="25"/>
      <c r="I5" s="26"/>
      <c r="J5" s="27" t="s">
        <v>18</v>
      </c>
      <c r="K5" s="23" t="s">
        <v>19</v>
      </c>
    </row>
    <row r="6" spans="1:11" ht="28.5" x14ac:dyDescent="0.25">
      <c r="A6" s="23"/>
      <c r="B6" s="24"/>
      <c r="C6" s="28" t="s">
        <v>20</v>
      </c>
      <c r="D6" s="29" t="s">
        <v>21</v>
      </c>
      <c r="E6" s="30" t="s">
        <v>22</v>
      </c>
      <c r="F6" s="30" t="s">
        <v>23</v>
      </c>
      <c r="G6" s="30" t="s">
        <v>24</v>
      </c>
      <c r="H6" s="30" t="s">
        <v>25</v>
      </c>
      <c r="I6" s="31" t="s">
        <v>26</v>
      </c>
      <c r="J6" s="32"/>
      <c r="K6" s="23"/>
    </row>
    <row r="7" spans="1:11" x14ac:dyDescent="0.25">
      <c r="A7" s="43">
        <v>1039</v>
      </c>
      <c r="B7" s="44">
        <v>43886</v>
      </c>
      <c r="C7" s="45" t="s">
        <v>0</v>
      </c>
      <c r="D7" s="45" t="s">
        <v>1</v>
      </c>
      <c r="E7" s="46" t="s">
        <v>2</v>
      </c>
      <c r="F7" s="46">
        <v>48</v>
      </c>
      <c r="G7" s="47">
        <v>455000</v>
      </c>
      <c r="H7" s="48">
        <f t="shared" ref="H7:H19" si="0">F7*G7</f>
        <v>21840000</v>
      </c>
      <c r="I7" s="49">
        <v>0.38</v>
      </c>
      <c r="J7" s="50">
        <f t="shared" ref="J7:J19" si="1">F7*G7*(1-I7)</f>
        <v>13540800</v>
      </c>
      <c r="K7" s="51"/>
    </row>
    <row r="8" spans="1:11" x14ac:dyDescent="0.25">
      <c r="A8" s="52"/>
      <c r="B8" s="53"/>
      <c r="C8" s="54"/>
      <c r="D8" s="54"/>
      <c r="E8" s="55" t="s">
        <v>3</v>
      </c>
      <c r="F8" s="55">
        <v>24</v>
      </c>
      <c r="G8" s="56">
        <v>265000</v>
      </c>
      <c r="H8" s="57">
        <f t="shared" si="0"/>
        <v>6360000</v>
      </c>
      <c r="I8" s="58">
        <v>0.38</v>
      </c>
      <c r="J8" s="59">
        <f t="shared" si="1"/>
        <v>3943200</v>
      </c>
      <c r="K8" s="60"/>
    </row>
    <row r="9" spans="1:11" x14ac:dyDescent="0.25">
      <c r="A9" s="52"/>
      <c r="B9" s="53"/>
      <c r="C9" s="54"/>
      <c r="D9" s="54"/>
      <c r="E9" s="55" t="s">
        <v>4</v>
      </c>
      <c r="F9" s="55">
        <v>48</v>
      </c>
      <c r="G9" s="56">
        <v>465000</v>
      </c>
      <c r="H9" s="57">
        <f t="shared" si="0"/>
        <v>22320000</v>
      </c>
      <c r="I9" s="58">
        <v>0.38</v>
      </c>
      <c r="J9" s="59">
        <f t="shared" si="1"/>
        <v>13838400</v>
      </c>
      <c r="K9" s="60"/>
    </row>
    <row r="10" spans="1:11" x14ac:dyDescent="0.25">
      <c r="A10" s="52"/>
      <c r="B10" s="53"/>
      <c r="C10" s="54"/>
      <c r="D10" s="54"/>
      <c r="E10" s="55" t="s">
        <v>5</v>
      </c>
      <c r="F10" s="55">
        <v>12</v>
      </c>
      <c r="G10" s="56">
        <v>475000</v>
      </c>
      <c r="H10" s="57">
        <f t="shared" si="0"/>
        <v>5700000</v>
      </c>
      <c r="I10" s="58">
        <v>0.38</v>
      </c>
      <c r="J10" s="59">
        <f t="shared" si="1"/>
        <v>3534000</v>
      </c>
      <c r="K10" s="60"/>
    </row>
    <row r="11" spans="1:11" x14ac:dyDescent="0.25">
      <c r="A11" s="52"/>
      <c r="B11" s="53"/>
      <c r="C11" s="54"/>
      <c r="D11" s="54"/>
      <c r="E11" s="55" t="s">
        <v>6</v>
      </c>
      <c r="F11" s="55">
        <v>132</v>
      </c>
      <c r="G11" s="56">
        <v>485000</v>
      </c>
      <c r="H11" s="57">
        <f t="shared" si="0"/>
        <v>64020000</v>
      </c>
      <c r="I11" s="58">
        <v>0.38</v>
      </c>
      <c r="J11" s="59">
        <f t="shared" si="1"/>
        <v>39692400</v>
      </c>
      <c r="K11" s="60"/>
    </row>
    <row r="12" spans="1:11" x14ac:dyDescent="0.25">
      <c r="A12" s="52"/>
      <c r="B12" s="53"/>
      <c r="C12" s="54"/>
      <c r="D12" s="54"/>
      <c r="E12" s="55" t="s">
        <v>7</v>
      </c>
      <c r="F12" s="55">
        <v>48</v>
      </c>
      <c r="G12" s="56">
        <v>485000</v>
      </c>
      <c r="H12" s="57">
        <f t="shared" si="0"/>
        <v>23280000</v>
      </c>
      <c r="I12" s="58">
        <v>0.38</v>
      </c>
      <c r="J12" s="59">
        <f t="shared" si="1"/>
        <v>14433600</v>
      </c>
      <c r="K12" s="60"/>
    </row>
    <row r="13" spans="1:11" x14ac:dyDescent="0.25">
      <c r="A13" s="52"/>
      <c r="B13" s="53"/>
      <c r="C13" s="54"/>
      <c r="D13" s="54"/>
      <c r="E13" s="55" t="s">
        <v>8</v>
      </c>
      <c r="F13" s="55">
        <v>48</v>
      </c>
      <c r="G13" s="56">
        <v>550000</v>
      </c>
      <c r="H13" s="57">
        <f t="shared" si="0"/>
        <v>26400000</v>
      </c>
      <c r="I13" s="58">
        <v>0.38</v>
      </c>
      <c r="J13" s="59">
        <f t="shared" si="1"/>
        <v>16368000</v>
      </c>
      <c r="K13" s="60"/>
    </row>
    <row r="14" spans="1:11" x14ac:dyDescent="0.25">
      <c r="A14" s="52"/>
      <c r="B14" s="53"/>
      <c r="C14" s="54"/>
      <c r="D14" s="54"/>
      <c r="E14" s="55" t="s">
        <v>9</v>
      </c>
      <c r="F14" s="55">
        <v>21</v>
      </c>
      <c r="G14" s="56">
        <v>450000</v>
      </c>
      <c r="H14" s="57">
        <f t="shared" si="0"/>
        <v>9450000</v>
      </c>
      <c r="I14" s="58">
        <v>0.38</v>
      </c>
      <c r="J14" s="59">
        <f t="shared" si="1"/>
        <v>5859000</v>
      </c>
      <c r="K14" s="60"/>
    </row>
    <row r="15" spans="1:11" x14ac:dyDescent="0.25">
      <c r="A15" s="52"/>
      <c r="B15" s="53"/>
      <c r="C15" s="54"/>
      <c r="D15" s="54"/>
      <c r="E15" s="55" t="s">
        <v>10</v>
      </c>
      <c r="F15" s="55">
        <v>84</v>
      </c>
      <c r="G15" s="56">
        <v>455000</v>
      </c>
      <c r="H15" s="57">
        <f t="shared" si="0"/>
        <v>38220000</v>
      </c>
      <c r="I15" s="58">
        <v>0.38</v>
      </c>
      <c r="J15" s="59">
        <f t="shared" si="1"/>
        <v>23696400</v>
      </c>
      <c r="K15" s="60"/>
    </row>
    <row r="16" spans="1:11" x14ac:dyDescent="0.25">
      <c r="A16" s="61"/>
      <c r="B16" s="62"/>
      <c r="C16" s="63"/>
      <c r="D16" s="63"/>
      <c r="E16" s="64" t="s">
        <v>11</v>
      </c>
      <c r="F16" s="64">
        <v>84</v>
      </c>
      <c r="G16" s="65">
        <v>455000</v>
      </c>
      <c r="H16" s="66">
        <f t="shared" si="0"/>
        <v>38220000</v>
      </c>
      <c r="I16" s="67">
        <v>0.38</v>
      </c>
      <c r="J16" s="68">
        <f t="shared" si="1"/>
        <v>23696400</v>
      </c>
      <c r="K16" s="69"/>
    </row>
    <row r="17" spans="1:11" x14ac:dyDescent="0.25">
      <c r="A17" s="43">
        <v>1041</v>
      </c>
      <c r="B17" s="43" t="s">
        <v>12</v>
      </c>
      <c r="C17" s="45" t="s">
        <v>0</v>
      </c>
      <c r="D17" s="45" t="s">
        <v>1</v>
      </c>
      <c r="E17" s="46" t="s">
        <v>4</v>
      </c>
      <c r="F17" s="46">
        <v>5</v>
      </c>
      <c r="G17" s="47">
        <v>465000</v>
      </c>
      <c r="H17" s="48">
        <f t="shared" si="0"/>
        <v>2325000</v>
      </c>
      <c r="I17" s="49">
        <v>1</v>
      </c>
      <c r="J17" s="50">
        <f t="shared" si="1"/>
        <v>0</v>
      </c>
      <c r="K17" s="51"/>
    </row>
    <row r="18" spans="1:11" x14ac:dyDescent="0.25">
      <c r="A18" s="61"/>
      <c r="B18" s="61"/>
      <c r="C18" s="63"/>
      <c r="D18" s="63"/>
      <c r="E18" s="64" t="s">
        <v>5</v>
      </c>
      <c r="F18" s="64">
        <v>5</v>
      </c>
      <c r="G18" s="65">
        <v>475000</v>
      </c>
      <c r="H18" s="66">
        <f t="shared" si="0"/>
        <v>2375000</v>
      </c>
      <c r="I18" s="67">
        <v>1</v>
      </c>
      <c r="J18" s="68">
        <f t="shared" si="1"/>
        <v>0</v>
      </c>
      <c r="K18" s="69"/>
    </row>
    <row r="19" spans="1:11" x14ac:dyDescent="0.25">
      <c r="A19" s="38">
        <v>1043</v>
      </c>
      <c r="B19" s="38" t="s">
        <v>12</v>
      </c>
      <c r="C19" s="39" t="s">
        <v>0</v>
      </c>
      <c r="D19" s="39" t="s">
        <v>1</v>
      </c>
      <c r="E19" s="33" t="s">
        <v>8</v>
      </c>
      <c r="F19" s="33">
        <v>2</v>
      </c>
      <c r="G19" s="34">
        <v>550000</v>
      </c>
      <c r="H19" s="35">
        <f>F19*G19</f>
        <v>1100000</v>
      </c>
      <c r="I19" s="36">
        <v>1</v>
      </c>
      <c r="J19" s="37">
        <f t="shared" si="1"/>
        <v>0</v>
      </c>
      <c r="K19" s="40" t="s">
        <v>13</v>
      </c>
    </row>
    <row r="20" spans="1:11" s="7" customFormat="1" ht="14.25" x14ac:dyDescent="0.2">
      <c r="A20" s="41" t="s">
        <v>30</v>
      </c>
      <c r="B20" s="41"/>
      <c r="C20" s="41"/>
      <c r="D20" s="41"/>
      <c r="E20" s="41"/>
      <c r="F20" s="42">
        <f>SUM(F7:F19)</f>
        <v>561</v>
      </c>
      <c r="G20" s="42"/>
      <c r="H20" s="5">
        <f>SUM(H7:H19)</f>
        <v>261610000</v>
      </c>
      <c r="I20" s="6"/>
      <c r="J20" s="5">
        <f>SUM(J7:J19)</f>
        <v>158602200</v>
      </c>
      <c r="K20" s="6"/>
    </row>
    <row r="23" spans="1:11" x14ac:dyDescent="0.25">
      <c r="B23" s="7" t="s">
        <v>36</v>
      </c>
    </row>
    <row r="25" spans="1:11" x14ac:dyDescent="0.25">
      <c r="B25" s="71" t="s">
        <v>31</v>
      </c>
      <c r="C25" s="72"/>
      <c r="D25" s="73"/>
      <c r="E25" s="70">
        <f>J20</f>
        <v>158602200</v>
      </c>
    </row>
    <row r="26" spans="1:11" x14ac:dyDescent="0.25">
      <c r="B26" s="74" t="s">
        <v>32</v>
      </c>
      <c r="C26" s="75">
        <v>43886</v>
      </c>
      <c r="D26" s="76">
        <v>100000000</v>
      </c>
      <c r="E26" s="77">
        <f>D26+D27+D28+D29</f>
        <v>157974200</v>
      </c>
    </row>
    <row r="27" spans="1:11" x14ac:dyDescent="0.25">
      <c r="B27" s="78"/>
      <c r="C27" s="79">
        <v>43976</v>
      </c>
      <c r="D27" s="80">
        <v>20000000</v>
      </c>
      <c r="E27" s="81"/>
    </row>
    <row r="28" spans="1:11" x14ac:dyDescent="0.25">
      <c r="B28" s="78"/>
      <c r="C28" s="82" t="s">
        <v>33</v>
      </c>
      <c r="D28" s="80">
        <v>34974200</v>
      </c>
      <c r="E28" s="81"/>
    </row>
    <row r="29" spans="1:11" x14ac:dyDescent="0.25">
      <c r="B29" s="83"/>
      <c r="C29" s="84" t="s">
        <v>34</v>
      </c>
      <c r="D29" s="85">
        <v>3000000</v>
      </c>
      <c r="E29" s="86"/>
    </row>
    <row r="30" spans="1:11" x14ac:dyDescent="0.25">
      <c r="B30" s="2" t="s">
        <v>35</v>
      </c>
      <c r="C30" s="3"/>
      <c r="D30" s="4"/>
      <c r="E30" s="5">
        <f>E25-E26</f>
        <v>628000</v>
      </c>
    </row>
  </sheetData>
  <mergeCells count="21">
    <mergeCell ref="E26:E29"/>
    <mergeCell ref="B26:B29"/>
    <mergeCell ref="B30:D30"/>
    <mergeCell ref="B25:D25"/>
    <mergeCell ref="B17:B18"/>
    <mergeCell ref="A17:A18"/>
    <mergeCell ref="C17:C18"/>
    <mergeCell ref="D17:D18"/>
    <mergeCell ref="A20:E20"/>
    <mergeCell ref="A3:K3"/>
    <mergeCell ref="A4:K4"/>
    <mergeCell ref="B7:B16"/>
    <mergeCell ref="A7:A16"/>
    <mergeCell ref="C7:C16"/>
    <mergeCell ref="D7:D16"/>
    <mergeCell ref="K5:K6"/>
    <mergeCell ref="A5:A6"/>
    <mergeCell ref="B5:B6"/>
    <mergeCell ref="C5:D5"/>
    <mergeCell ref="E5:I5"/>
    <mergeCell ref="J5:J6"/>
  </mergeCells>
  <pageMargins left="0.47" right="0.35" top="0.75" bottom="0.75" header="0.3" footer="0.3"/>
  <pageSetup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2020-12-30T02:30:28Z</dcterms:modified>
</cp:coreProperties>
</file>