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HO T5" sheetId="1" r:id="rId1"/>
    <sheet name="KHO T6" sheetId="4" r:id="rId2"/>
    <sheet name="KHO T7" sheetId="5" r:id="rId3"/>
    <sheet name="DOANH THU" sheetId="2" r:id="rId4"/>
    <sheet name="CHI PHÍ" sheetId="3" r:id="rId5"/>
  </sheets>
  <calcPr calcId="162913"/>
</workbook>
</file>

<file path=xl/calcChain.xml><?xml version="1.0" encoding="utf-8"?>
<calcChain xmlns="http://schemas.openxmlformats.org/spreadsheetml/2006/main">
  <c r="AG13" i="5" l="1"/>
  <c r="AG14" i="5"/>
  <c r="AF13" i="5"/>
  <c r="AF14" i="5"/>
  <c r="D69" i="3" l="1"/>
  <c r="C69" i="3"/>
  <c r="X49" i="5" l="1"/>
  <c r="C54" i="3" l="1"/>
  <c r="AD49" i="5"/>
  <c r="AB49" i="5"/>
  <c r="Z49" i="5"/>
  <c r="V49" i="5"/>
  <c r="T49" i="5"/>
  <c r="R49" i="5"/>
  <c r="P49" i="5"/>
  <c r="N49" i="5"/>
  <c r="L49" i="5"/>
  <c r="J49" i="5"/>
  <c r="H49" i="5"/>
  <c r="F49" i="5"/>
  <c r="D49" i="5"/>
  <c r="AG47" i="5"/>
  <c r="AF47" i="5"/>
  <c r="AG46" i="5"/>
  <c r="AF46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50" i="5" l="1"/>
  <c r="AF50" i="5"/>
  <c r="AG49" i="5"/>
  <c r="AF5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K29" i="2" s="1"/>
  <c r="G28" i="2"/>
  <c r="J28" i="2" s="1"/>
  <c r="K28" i="2" s="1"/>
  <c r="G27" i="2"/>
  <c r="J27" i="2" s="1"/>
  <c r="K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<sst xmlns="http://schemas.openxmlformats.org/spreadsheetml/2006/main" count="395" uniqueCount="196">
  <si>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</si>
  <si>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</si>
  <si>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</si>
  <si>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</si>
  <si>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</si>
  <si>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</si>
  <si>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</si>
  <si>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</si>
  <si>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</si>
  <si>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</si>
  <si>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</si>
  <si>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</si>
  <si>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</si>
  <si>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</si>
  <si>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</si>
  <si>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</si>
  <si>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</si>
  <si>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</si>
  <si>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</si>
  <si>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</si>
  <si>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</si>
  <si>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</si>
  <si>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</si>
  <si>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</si>
  <si>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</si>
  <si>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</si>
  <si>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</si>
  <si>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</si>
  <si>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</si>
  <si>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</si>
  <si>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</si>
  <si>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</si>
  <si>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</si>
  <si>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</si>
  <si>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</si>
  <si>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</si>
  <si>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</si>
  <si>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</si>
  <si>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</si>
  <si>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</si>
  <si>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</si>
  <si>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</si>
  <si>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</si>
  <si>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</si>
  <si>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</si>
  <si>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</si>
  <si>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</si>
  <si>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</si>
  <si>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</si>
  <si>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</si>
  <si>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</si>
  <si>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</si>
  <si>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</si>
  <si>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</si>
  <si>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</si>
  <si>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</si>
  <si>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</si>
  <si>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</si>
  <si>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</si>
  <si>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</si>
  <si>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</si>
  <si>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</si>
  <si>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</si>
  <si>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</si>
  <si>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</si>
  <si>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</si>
  <si>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</si>
  <si>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</si>
  <si>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</si>
  <si>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</si>
  <si>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</si>
  <si>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</si>
  <si>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</si>
  <si>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</si>
  <si>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</si>
  <si>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</si>
  <si>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</si>
  <si>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</si>
  <si>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</si>
  <si>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</si>
  <si>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</si>
  <si>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</si>
  <si>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</si>
  <si>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</si>
  <si>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</si>
  <si>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</si>
  <si>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</si>
  <si>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</si>
  <si>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</si>
  <si>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</si>
  <si>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</si>
  <si>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</si>
  <si>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</si>
  <si>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</si>
  <si>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</si>
  <si>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</si>
  <si>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</si>
  <si>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</si>
  <si>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</si>
  <si>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</si>
  <si>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</si>
  <si>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</si>
  <si>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</si>
  <si>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</si>
  <si>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</si>
  <si>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</si>
  <si>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</si>
  <si>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</si>
  <si>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</si>
  <si>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</si>
  <si>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</si>
  <si>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</si>
  <si>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</si>
  <si>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</si>
  <si>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</si>
  <si>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</si>
  <si>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</si>
  <si>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</si>
  <si>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</si>
  <si>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</si>
  <si>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</si>
  <si>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</si>
  <si>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</si>
  <si>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</si>
  <si>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</si>
  <si>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</si>
  <si>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</si>
  <si>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</si>
  <si>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</si>
  <si>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</si>
  <si>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</si>
  <si>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</si>
  <si>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</si>
  <si>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</si>
  <si>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</si>
  <si>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</si>
  <si>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</si>
  <si>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</si>
  <si>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</si>
  <si>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</si>
  <si>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</si>
  <si>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</si>
  <si>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</si>
  <si>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</si>
  <si>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</si>
  <si>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</si>
  <si>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</si>
  <si>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</si>
  <si>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</si>
  <si>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</si>
  <si>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</si>
  <si>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</si>
  <si>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</si>
  <si>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</si>
  <si>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</si>
  <si>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</si>
  <si>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</si>
  <si>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</si>
  <si>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</si>
  <si>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</si>
  <si>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</si>
  <si>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</si>
  <si>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</si>
  <si>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</si>
  <si>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</si>
  <si>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</si>
  <si>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</si>
  <si>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</si>
  <si>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</si>
  <si>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</si>
  <si>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</si>
  <si>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</si>
  <si>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</si>
  <si>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</si>
  <si>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</si>
  <si>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</si>
  <si>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</si>
  <si>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</si>
  <si>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</si>
  <si>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</si>
  <si>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</si>
  <si>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</si>
  <si>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</si>
  <si>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</si>
  <si>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</si>
  <si>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</si>
  <si>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</si>
  <si>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Hằng thu tiền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</si>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</sst>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166" fontId="10" fillId="0" borderId="11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165" fontId="12" fillId="2" borderId="5" xfId="1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9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24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105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6" t="s">
        <v>2</v>
      </c>
      <c r="B2" s="276"/>
      <c r="C2" s="276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7" t="s">
        <v>62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</row>
    <row r="4" spans="1:34" x14ac:dyDescent="0.25">
      <c r="A4" s="277" t="s">
        <v>149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</row>
    <row r="5" spans="1:34" x14ac:dyDescent="0.25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11"/>
      <c r="AG5" s="11"/>
      <c r="AH5" s="11"/>
    </row>
    <row r="6" spans="1:34" x14ac:dyDescent="0.25">
      <c r="A6" s="278" t="s">
        <v>4</v>
      </c>
      <c r="B6" s="279" t="s">
        <v>5</v>
      </c>
      <c r="C6" s="280" t="s">
        <v>6</v>
      </c>
      <c r="D6" s="281" t="s">
        <v>7</v>
      </c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3"/>
      <c r="AH6" s="278" t="s">
        <v>8</v>
      </c>
    </row>
    <row r="7" spans="1:34" x14ac:dyDescent="0.25">
      <c r="A7" s="278"/>
      <c r="B7" s="279"/>
      <c r="C7" s="280"/>
      <c r="D7" s="284" t="s">
        <v>9</v>
      </c>
      <c r="E7" s="284"/>
      <c r="F7" s="278" t="s">
        <v>10</v>
      </c>
      <c r="G7" s="278"/>
      <c r="H7" s="285" t="s">
        <v>11</v>
      </c>
      <c r="I7" s="285"/>
      <c r="J7" s="278" t="s">
        <v>12</v>
      </c>
      <c r="K7" s="278"/>
      <c r="L7" s="299" t="s">
        <v>13</v>
      </c>
      <c r="M7" s="299"/>
      <c r="N7" s="278" t="s">
        <v>14</v>
      </c>
      <c r="O7" s="278"/>
      <c r="P7" s="302" t="s">
        <v>15</v>
      </c>
      <c r="Q7" s="302"/>
      <c r="R7" s="278" t="s">
        <v>16</v>
      </c>
      <c r="S7" s="278"/>
      <c r="T7" s="303" t="s">
        <v>17</v>
      </c>
      <c r="U7" s="303"/>
      <c r="V7" s="278" t="s">
        <v>18</v>
      </c>
      <c r="W7" s="278"/>
      <c r="X7" s="273" t="s">
        <v>19</v>
      </c>
      <c r="Y7" s="273"/>
      <c r="Z7" s="278" t="s">
        <v>20</v>
      </c>
      <c r="AA7" s="278"/>
      <c r="AB7" s="301" t="s">
        <v>21</v>
      </c>
      <c r="AC7" s="301"/>
      <c r="AD7" s="278" t="s">
        <v>22</v>
      </c>
      <c r="AE7" s="278"/>
      <c r="AF7" s="271" t="s">
        <v>24</v>
      </c>
      <c r="AG7" s="271" t="s">
        <v>23</v>
      </c>
      <c r="AH7" s="278"/>
    </row>
    <row r="8" spans="1:34" x14ac:dyDescent="0.25">
      <c r="A8" s="278"/>
      <c r="B8" s="279"/>
      <c r="C8" s="280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72"/>
      <c r="AG8" s="272"/>
      <c r="AH8" s="278"/>
    </row>
    <row r="9" spans="1:34" s="87" customFormat="1" x14ac:dyDescent="0.25">
      <c r="A9" s="74">
        <v>1</v>
      </c>
      <c r="B9" s="178">
        <v>43956</v>
      </c>
      <c r="C9" s="179" t="s">
        <v>27</v>
      </c>
      <c r="D9" s="180">
        <v>24</v>
      </c>
      <c r="E9" s="180"/>
      <c r="F9" s="74">
        <v>47</v>
      </c>
      <c r="G9" s="74"/>
      <c r="H9" s="181"/>
      <c r="I9" s="181"/>
      <c r="J9" s="74">
        <v>59</v>
      </c>
      <c r="K9" s="74"/>
      <c r="L9" s="182"/>
      <c r="M9" s="182"/>
      <c r="N9" s="74">
        <v>47</v>
      </c>
      <c r="O9" s="74"/>
      <c r="P9" s="183"/>
      <c r="Q9" s="183"/>
      <c r="R9" s="74">
        <v>59</v>
      </c>
      <c r="S9" s="74"/>
      <c r="T9" s="184"/>
      <c r="U9" s="184"/>
      <c r="V9" s="74">
        <v>11</v>
      </c>
      <c r="W9" s="74"/>
      <c r="X9" s="185">
        <v>35</v>
      </c>
      <c r="Y9" s="185"/>
      <c r="Z9" s="74">
        <v>35</v>
      </c>
      <c r="AA9" s="74"/>
      <c r="AB9" s="186">
        <v>47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364</v>
      </c>
      <c r="AH9" s="167"/>
    </row>
    <row r="10" spans="1:34" s="87" customFormat="1" x14ac:dyDescent="0.25">
      <c r="A10" s="143">
        <v>2</v>
      </c>
      <c r="B10" s="187">
        <v>43957</v>
      </c>
      <c r="C10" s="188" t="s">
        <v>28</v>
      </c>
      <c r="D10" s="189"/>
      <c r="E10" s="189"/>
      <c r="F10" s="143">
        <v>36</v>
      </c>
      <c r="G10" s="143"/>
      <c r="H10" s="190"/>
      <c r="I10" s="190"/>
      <c r="J10" s="143">
        <v>36</v>
      </c>
      <c r="K10" s="143"/>
      <c r="L10" s="191"/>
      <c r="M10" s="191"/>
      <c r="N10" s="143">
        <v>36</v>
      </c>
      <c r="O10" s="143"/>
      <c r="P10" s="192"/>
      <c r="Q10" s="192"/>
      <c r="R10" s="143">
        <v>72</v>
      </c>
      <c r="S10" s="143"/>
      <c r="T10" s="193"/>
      <c r="U10" s="193"/>
      <c r="V10" s="143"/>
      <c r="W10" s="143"/>
      <c r="X10" s="194">
        <v>48</v>
      </c>
      <c r="Y10" s="194"/>
      <c r="Z10" s="143">
        <v>48</v>
      </c>
      <c r="AA10" s="143"/>
      <c r="AB10" s="195">
        <v>24</v>
      </c>
      <c r="AC10" s="195"/>
      <c r="AD10" s="143"/>
      <c r="AE10" s="143"/>
      <c r="AF10" s="84">
        <f t="shared" ref="AF10:AF42" si="0">E10+G10+I10+K10+M10+O10+Q10+S10+U10+W10+Y10+AA10+AC10+AE10</f>
        <v>0</v>
      </c>
      <c r="AG10" s="84">
        <f t="shared" ref="AG10:AG44" si="1">D10+F10+H10+J10+L10+N10+P10+R10+T10+V10+X10+Z10+AB10+AD10</f>
        <v>300</v>
      </c>
      <c r="AH10" s="168"/>
    </row>
    <row r="11" spans="1:34" s="87" customFormat="1" x14ac:dyDescent="0.25">
      <c r="A11" s="74">
        <v>3</v>
      </c>
      <c r="B11" s="169">
        <v>43957</v>
      </c>
      <c r="C11" s="170" t="s">
        <v>29</v>
      </c>
      <c r="D11" s="171"/>
      <c r="E11" s="171"/>
      <c r="F11" s="84"/>
      <c r="G11" s="84"/>
      <c r="H11" s="172"/>
      <c r="I11" s="172"/>
      <c r="J11" s="84"/>
      <c r="K11" s="84"/>
      <c r="L11" s="173"/>
      <c r="M11" s="173"/>
      <c r="N11" s="84"/>
      <c r="O11" s="84"/>
      <c r="P11" s="174"/>
      <c r="Q11" s="174"/>
      <c r="R11" s="84"/>
      <c r="S11" s="84"/>
      <c r="T11" s="175"/>
      <c r="U11" s="175"/>
      <c r="V11" s="84"/>
      <c r="W11" s="84"/>
      <c r="X11" s="176"/>
      <c r="Y11" s="176"/>
      <c r="Z11" s="84"/>
      <c r="AA11" s="84"/>
      <c r="AB11" s="177"/>
      <c r="AC11" s="177">
        <v>1</v>
      </c>
      <c r="AD11" s="84"/>
      <c r="AE11" s="84"/>
      <c r="AF11" s="84">
        <f t="shared" si="0"/>
        <v>1</v>
      </c>
      <c r="AG11" s="84">
        <f t="shared" si="1"/>
        <v>0</v>
      </c>
      <c r="AH11" s="88"/>
    </row>
    <row r="12" spans="1:34" s="87" customFormat="1" x14ac:dyDescent="0.25">
      <c r="A12" s="143">
        <v>4</v>
      </c>
      <c r="B12" s="169">
        <v>43958</v>
      </c>
      <c r="C12" s="170" t="s">
        <v>30</v>
      </c>
      <c r="D12" s="171"/>
      <c r="E12" s="171">
        <v>2</v>
      </c>
      <c r="F12" s="84"/>
      <c r="G12" s="84"/>
      <c r="H12" s="172"/>
      <c r="I12" s="172"/>
      <c r="J12" s="84"/>
      <c r="K12" s="84"/>
      <c r="L12" s="173"/>
      <c r="M12" s="173"/>
      <c r="N12" s="84"/>
      <c r="O12" s="84"/>
      <c r="P12" s="174"/>
      <c r="Q12" s="174"/>
      <c r="R12" s="84"/>
      <c r="S12" s="84"/>
      <c r="T12" s="175"/>
      <c r="U12" s="175"/>
      <c r="V12" s="84"/>
      <c r="W12" s="84"/>
      <c r="X12" s="176"/>
      <c r="Y12" s="176"/>
      <c r="Z12" s="84"/>
      <c r="AA12" s="84"/>
      <c r="AB12" s="177"/>
      <c r="AC12" s="177">
        <v>1</v>
      </c>
      <c r="AD12" s="84"/>
      <c r="AE12" s="84"/>
      <c r="AF12" s="84">
        <f t="shared" si="0"/>
        <v>3</v>
      </c>
      <c r="AG12" s="84">
        <f t="shared" si="1"/>
        <v>0</v>
      </c>
      <c r="AH12" s="88"/>
    </row>
    <row r="13" spans="1:34" s="87" customFormat="1" x14ac:dyDescent="0.25">
      <c r="A13" s="74">
        <v>5</v>
      </c>
      <c r="B13" s="169">
        <v>43958</v>
      </c>
      <c r="C13" s="170" t="s">
        <v>31</v>
      </c>
      <c r="D13" s="171"/>
      <c r="E13" s="171"/>
      <c r="F13" s="84"/>
      <c r="G13" s="84"/>
      <c r="H13" s="172"/>
      <c r="I13" s="172"/>
      <c r="J13" s="84"/>
      <c r="K13" s="84">
        <v>1</v>
      </c>
      <c r="L13" s="173"/>
      <c r="M13" s="173"/>
      <c r="N13" s="84"/>
      <c r="O13" s="84"/>
      <c r="P13" s="174"/>
      <c r="Q13" s="174"/>
      <c r="R13" s="84"/>
      <c r="S13" s="84">
        <v>10</v>
      </c>
      <c r="T13" s="175"/>
      <c r="U13" s="175"/>
      <c r="V13" s="84"/>
      <c r="W13" s="84"/>
      <c r="X13" s="176"/>
      <c r="Y13" s="176"/>
      <c r="Z13" s="84"/>
      <c r="AA13" s="84"/>
      <c r="AB13" s="177"/>
      <c r="AC13" s="177"/>
      <c r="AD13" s="84"/>
      <c r="AE13" s="84"/>
      <c r="AF13" s="84">
        <f t="shared" si="0"/>
        <v>11</v>
      </c>
      <c r="AG13" s="84">
        <f t="shared" si="1"/>
        <v>0</v>
      </c>
      <c r="AH13" s="88"/>
    </row>
    <row r="14" spans="1:34" s="87" customFormat="1" x14ac:dyDescent="0.25">
      <c r="A14" s="143">
        <v>6</v>
      </c>
      <c r="B14" s="169">
        <v>43958</v>
      </c>
      <c r="C14" s="196" t="s">
        <v>32</v>
      </c>
      <c r="D14" s="197"/>
      <c r="E14" s="197"/>
      <c r="F14" s="198"/>
      <c r="G14" s="198"/>
      <c r="H14" s="199"/>
      <c r="I14" s="199"/>
      <c r="J14" s="198"/>
      <c r="K14" s="198"/>
      <c r="L14" s="200"/>
      <c r="M14" s="200"/>
      <c r="N14" s="198"/>
      <c r="O14" s="198"/>
      <c r="P14" s="201"/>
      <c r="Q14" s="201"/>
      <c r="R14" s="198"/>
      <c r="S14" s="198"/>
      <c r="T14" s="202"/>
      <c r="U14" s="202"/>
      <c r="V14" s="198"/>
      <c r="W14" s="198"/>
      <c r="X14" s="203"/>
      <c r="Y14" s="203"/>
      <c r="Z14" s="198"/>
      <c r="AA14" s="198"/>
      <c r="AB14" s="204"/>
      <c r="AC14" s="204">
        <v>2</v>
      </c>
      <c r="AD14" s="198"/>
      <c r="AE14" s="198"/>
      <c r="AF14" s="84">
        <f t="shared" si="0"/>
        <v>2</v>
      </c>
      <c r="AG14" s="84">
        <f t="shared" si="1"/>
        <v>0</v>
      </c>
      <c r="AH14" s="88"/>
    </row>
    <row r="15" spans="1:34" s="87" customFormat="1" x14ac:dyDescent="0.25">
      <c r="A15" s="74">
        <v>7</v>
      </c>
      <c r="B15" s="169">
        <v>43958</v>
      </c>
      <c r="C15" s="196" t="s">
        <v>33</v>
      </c>
      <c r="D15" s="197"/>
      <c r="E15" s="197"/>
      <c r="F15" s="198"/>
      <c r="G15" s="198">
        <v>1</v>
      </c>
      <c r="H15" s="199"/>
      <c r="I15" s="199"/>
      <c r="J15" s="198"/>
      <c r="K15" s="198">
        <v>1</v>
      </c>
      <c r="L15" s="200"/>
      <c r="M15" s="200"/>
      <c r="N15" s="198"/>
      <c r="O15" s="198"/>
      <c r="P15" s="201"/>
      <c r="Q15" s="201"/>
      <c r="R15" s="198"/>
      <c r="S15" s="198">
        <v>3</v>
      </c>
      <c r="T15" s="202"/>
      <c r="U15" s="202"/>
      <c r="V15" s="198"/>
      <c r="W15" s="198"/>
      <c r="X15" s="203"/>
      <c r="Y15" s="203"/>
      <c r="Z15" s="198"/>
      <c r="AA15" s="198">
        <v>1</v>
      </c>
      <c r="AB15" s="204"/>
      <c r="AC15" s="204">
        <v>1</v>
      </c>
      <c r="AD15" s="198"/>
      <c r="AE15" s="198"/>
      <c r="AF15" s="84">
        <f t="shared" si="0"/>
        <v>7</v>
      </c>
      <c r="AG15" s="84">
        <f t="shared" si="1"/>
        <v>0</v>
      </c>
      <c r="AH15" s="88"/>
    </row>
    <row r="16" spans="1:34" s="87" customFormat="1" x14ac:dyDescent="0.25">
      <c r="A16" s="143">
        <v>8</v>
      </c>
      <c r="B16" s="169">
        <v>43958</v>
      </c>
      <c r="C16" s="170" t="s">
        <v>33</v>
      </c>
      <c r="D16" s="171"/>
      <c r="E16" s="171"/>
      <c r="F16" s="84"/>
      <c r="G16" s="84"/>
      <c r="H16" s="172"/>
      <c r="I16" s="172"/>
      <c r="J16" s="84"/>
      <c r="K16" s="84">
        <v>1</v>
      </c>
      <c r="L16" s="173"/>
      <c r="M16" s="173"/>
      <c r="N16" s="84"/>
      <c r="O16" s="84">
        <v>1</v>
      </c>
      <c r="P16" s="174"/>
      <c r="Q16" s="174"/>
      <c r="R16" s="84"/>
      <c r="S16" s="84"/>
      <c r="T16" s="175"/>
      <c r="U16" s="175"/>
      <c r="V16" s="84"/>
      <c r="W16" s="84"/>
      <c r="X16" s="176"/>
      <c r="Y16" s="176"/>
      <c r="Z16" s="84"/>
      <c r="AA16" s="84"/>
      <c r="AB16" s="177"/>
      <c r="AC16" s="177">
        <v>1</v>
      </c>
      <c r="AD16" s="84"/>
      <c r="AE16" s="84"/>
      <c r="AF16" s="84">
        <f t="shared" si="0"/>
        <v>3</v>
      </c>
      <c r="AG16" s="84">
        <f t="shared" si="1"/>
        <v>0</v>
      </c>
      <c r="AH16" s="88"/>
    </row>
    <row r="17" spans="1:34" s="87" customFormat="1" x14ac:dyDescent="0.25">
      <c r="A17" s="74">
        <v>9</v>
      </c>
      <c r="B17" s="169">
        <v>43958</v>
      </c>
      <c r="C17" s="170" t="s">
        <v>63</v>
      </c>
      <c r="D17" s="171"/>
      <c r="E17" s="171"/>
      <c r="F17" s="84"/>
      <c r="G17" s="84"/>
      <c r="H17" s="172"/>
      <c r="I17" s="172"/>
      <c r="J17" s="84"/>
      <c r="K17" s="84"/>
      <c r="L17" s="173"/>
      <c r="M17" s="173"/>
      <c r="N17" s="84"/>
      <c r="O17" s="84"/>
      <c r="P17" s="174"/>
      <c r="Q17" s="174"/>
      <c r="R17" s="84"/>
      <c r="S17" s="84"/>
      <c r="T17" s="175"/>
      <c r="U17" s="175"/>
      <c r="V17" s="84"/>
      <c r="W17" s="84"/>
      <c r="X17" s="176"/>
      <c r="Y17" s="176"/>
      <c r="Z17" s="84"/>
      <c r="AA17" s="84"/>
      <c r="AB17" s="177"/>
      <c r="AC17" s="177">
        <v>2</v>
      </c>
      <c r="AD17" s="84"/>
      <c r="AE17" s="84"/>
      <c r="AF17" s="84">
        <f t="shared" si="0"/>
        <v>2</v>
      </c>
      <c r="AG17" s="84">
        <f t="shared" si="1"/>
        <v>0</v>
      </c>
      <c r="AH17" s="88"/>
    </row>
    <row r="18" spans="1:34" s="87" customFormat="1" x14ac:dyDescent="0.25">
      <c r="A18" s="143">
        <v>10</v>
      </c>
      <c r="B18" s="169">
        <v>43959</v>
      </c>
      <c r="C18" s="170" t="s">
        <v>34</v>
      </c>
      <c r="D18" s="171"/>
      <c r="E18" s="171"/>
      <c r="F18" s="84"/>
      <c r="G18" s="84"/>
      <c r="H18" s="172"/>
      <c r="I18" s="172"/>
      <c r="J18" s="84"/>
      <c r="K18" s="84"/>
      <c r="L18" s="173"/>
      <c r="M18" s="173"/>
      <c r="N18" s="84"/>
      <c r="O18" s="84"/>
      <c r="P18" s="174"/>
      <c r="Q18" s="174"/>
      <c r="R18" s="84"/>
      <c r="S18" s="84">
        <v>1</v>
      </c>
      <c r="T18" s="175"/>
      <c r="U18" s="175"/>
      <c r="V18" s="84"/>
      <c r="W18" s="84"/>
      <c r="X18" s="176"/>
      <c r="Y18" s="176"/>
      <c r="Z18" s="84"/>
      <c r="AA18" s="84"/>
      <c r="AB18" s="177"/>
      <c r="AC18" s="177"/>
      <c r="AD18" s="84"/>
      <c r="AE18" s="84"/>
      <c r="AF18" s="84">
        <f t="shared" si="0"/>
        <v>1</v>
      </c>
      <c r="AG18" s="84">
        <f t="shared" si="1"/>
        <v>0</v>
      </c>
      <c r="AH18" s="88"/>
    </row>
    <row r="19" spans="1:34" s="87" customFormat="1" x14ac:dyDescent="0.25">
      <c r="A19" s="74">
        <v>11</v>
      </c>
      <c r="B19" s="169">
        <v>43959</v>
      </c>
      <c r="C19" s="170" t="s">
        <v>36</v>
      </c>
      <c r="D19" s="171"/>
      <c r="E19" s="171"/>
      <c r="F19" s="84"/>
      <c r="G19" s="84">
        <v>3</v>
      </c>
      <c r="H19" s="172"/>
      <c r="I19" s="172"/>
      <c r="J19" s="84"/>
      <c r="K19" s="84"/>
      <c r="L19" s="173"/>
      <c r="M19" s="173"/>
      <c r="N19" s="84"/>
      <c r="O19" s="84"/>
      <c r="P19" s="174"/>
      <c r="Q19" s="174"/>
      <c r="R19" s="84"/>
      <c r="S19" s="84">
        <v>1</v>
      </c>
      <c r="T19" s="175"/>
      <c r="U19" s="175"/>
      <c r="V19" s="84"/>
      <c r="W19" s="84"/>
      <c r="X19" s="176"/>
      <c r="Y19" s="176">
        <v>1</v>
      </c>
      <c r="Z19" s="84"/>
      <c r="AA19" s="84"/>
      <c r="AB19" s="177"/>
      <c r="AC19" s="177"/>
      <c r="AD19" s="84"/>
      <c r="AE19" s="84"/>
      <c r="AF19" s="84">
        <f t="shared" si="0"/>
        <v>5</v>
      </c>
      <c r="AG19" s="84">
        <f t="shared" si="1"/>
        <v>0</v>
      </c>
      <c r="AH19" s="88"/>
    </row>
    <row r="20" spans="1:34" s="87" customFormat="1" x14ac:dyDescent="0.25">
      <c r="A20" s="143">
        <v>12</v>
      </c>
      <c r="B20" s="169">
        <v>43960</v>
      </c>
      <c r="C20" s="170" t="s">
        <v>36</v>
      </c>
      <c r="D20" s="171"/>
      <c r="E20" s="171"/>
      <c r="F20" s="84"/>
      <c r="G20" s="84">
        <v>2</v>
      </c>
      <c r="H20" s="172"/>
      <c r="I20" s="172"/>
      <c r="J20" s="84"/>
      <c r="K20" s="84">
        <v>5</v>
      </c>
      <c r="L20" s="173"/>
      <c r="M20" s="173"/>
      <c r="N20" s="84"/>
      <c r="O20" s="84"/>
      <c r="P20" s="174"/>
      <c r="Q20" s="174"/>
      <c r="R20" s="84"/>
      <c r="S20" s="84"/>
      <c r="T20" s="175"/>
      <c r="U20" s="175"/>
      <c r="V20" s="84"/>
      <c r="W20" s="84"/>
      <c r="X20" s="176"/>
      <c r="Y20" s="176"/>
      <c r="Z20" s="84"/>
      <c r="AA20" s="84"/>
      <c r="AB20" s="177"/>
      <c r="AC20" s="177"/>
      <c r="AD20" s="84"/>
      <c r="AE20" s="84"/>
      <c r="AF20" s="84">
        <f t="shared" si="0"/>
        <v>7</v>
      </c>
      <c r="AG20" s="84">
        <f t="shared" si="1"/>
        <v>0</v>
      </c>
      <c r="AH20" s="88"/>
    </row>
    <row r="21" spans="1:34" s="87" customFormat="1" x14ac:dyDescent="0.25">
      <c r="A21" s="74">
        <v>13</v>
      </c>
      <c r="B21" s="169">
        <v>43960</v>
      </c>
      <c r="C21" s="170" t="s">
        <v>35</v>
      </c>
      <c r="D21" s="171"/>
      <c r="E21" s="171"/>
      <c r="F21" s="84">
        <v>5</v>
      </c>
      <c r="G21" s="84"/>
      <c r="H21" s="172"/>
      <c r="I21" s="172"/>
      <c r="J21" s="84">
        <v>5</v>
      </c>
      <c r="K21" s="84"/>
      <c r="L21" s="173"/>
      <c r="M21" s="173"/>
      <c r="N21" s="84"/>
      <c r="O21" s="84"/>
      <c r="P21" s="174"/>
      <c r="Q21" s="174"/>
      <c r="R21" s="84">
        <v>1</v>
      </c>
      <c r="S21" s="84"/>
      <c r="T21" s="175"/>
      <c r="U21" s="175"/>
      <c r="V21" s="84"/>
      <c r="W21" s="84"/>
      <c r="X21" s="176">
        <v>1</v>
      </c>
      <c r="Y21" s="176"/>
      <c r="Z21" s="84"/>
      <c r="AA21" s="84"/>
      <c r="AB21" s="177"/>
      <c r="AC21" s="177"/>
      <c r="AD21" s="84"/>
      <c r="AE21" s="84"/>
      <c r="AF21" s="84">
        <f t="shared" si="0"/>
        <v>0</v>
      </c>
      <c r="AG21" s="84">
        <f t="shared" si="1"/>
        <v>12</v>
      </c>
      <c r="AH21" s="88"/>
    </row>
    <row r="22" spans="1:34" s="87" customFormat="1" ht="30" x14ac:dyDescent="0.25">
      <c r="A22" s="143">
        <v>14</v>
      </c>
      <c r="B22" s="169">
        <v>43962</v>
      </c>
      <c r="C22" s="170" t="s">
        <v>58</v>
      </c>
      <c r="D22" s="171"/>
      <c r="E22" s="171"/>
      <c r="F22" s="84"/>
      <c r="G22" s="84">
        <v>24</v>
      </c>
      <c r="H22" s="172"/>
      <c r="I22" s="172"/>
      <c r="J22" s="84"/>
      <c r="K22" s="84">
        <v>24</v>
      </c>
      <c r="L22" s="173"/>
      <c r="M22" s="173"/>
      <c r="N22" s="84"/>
      <c r="O22" s="84"/>
      <c r="P22" s="174"/>
      <c r="Q22" s="174"/>
      <c r="R22" s="84"/>
      <c r="S22" s="84"/>
      <c r="T22" s="175"/>
      <c r="U22" s="175"/>
      <c r="V22" s="84"/>
      <c r="W22" s="84"/>
      <c r="X22" s="176"/>
      <c r="Y22" s="176"/>
      <c r="Z22" s="84"/>
      <c r="AA22" s="84"/>
      <c r="AB22" s="177"/>
      <c r="AC22" s="177"/>
      <c r="AD22" s="84"/>
      <c r="AE22" s="84"/>
      <c r="AF22" s="84">
        <f t="shared" si="0"/>
        <v>48</v>
      </c>
      <c r="AG22" s="84">
        <f t="shared" si="1"/>
        <v>0</v>
      </c>
      <c r="AH22" s="88"/>
    </row>
    <row r="23" spans="1:34" s="87" customFormat="1" x14ac:dyDescent="0.25">
      <c r="A23" s="74">
        <v>15</v>
      </c>
      <c r="B23" s="169">
        <v>43962</v>
      </c>
      <c r="C23" s="170" t="s">
        <v>59</v>
      </c>
      <c r="D23" s="171"/>
      <c r="E23" s="171"/>
      <c r="F23" s="84"/>
      <c r="G23" s="84">
        <v>1</v>
      </c>
      <c r="H23" s="172"/>
      <c r="I23" s="172"/>
      <c r="J23" s="84"/>
      <c r="K23" s="84"/>
      <c r="L23" s="173"/>
      <c r="M23" s="173"/>
      <c r="N23" s="84"/>
      <c r="O23" s="84"/>
      <c r="P23" s="174"/>
      <c r="Q23" s="174"/>
      <c r="R23" s="84"/>
      <c r="S23" s="84"/>
      <c r="T23" s="175"/>
      <c r="U23" s="175"/>
      <c r="V23" s="84"/>
      <c r="W23" s="84"/>
      <c r="X23" s="176"/>
      <c r="Y23" s="176"/>
      <c r="Z23" s="84"/>
      <c r="AA23" s="84">
        <v>1</v>
      </c>
      <c r="AB23" s="177"/>
      <c r="AC23" s="177"/>
      <c r="AD23" s="84"/>
      <c r="AE23" s="84"/>
      <c r="AF23" s="84">
        <f t="shared" si="0"/>
        <v>2</v>
      </c>
      <c r="AG23" s="84">
        <f t="shared" si="1"/>
        <v>0</v>
      </c>
      <c r="AH23" s="88"/>
    </row>
    <row r="24" spans="1:34" s="87" customFormat="1" x14ac:dyDescent="0.25">
      <c r="A24" s="143">
        <v>16</v>
      </c>
      <c r="B24" s="169">
        <v>43964</v>
      </c>
      <c r="C24" s="170" t="s">
        <v>59</v>
      </c>
      <c r="D24" s="171"/>
      <c r="E24" s="171"/>
      <c r="F24" s="84"/>
      <c r="G24" s="84"/>
      <c r="H24" s="172"/>
      <c r="I24" s="172"/>
      <c r="J24" s="84"/>
      <c r="K24" s="84"/>
      <c r="L24" s="173"/>
      <c r="M24" s="173"/>
      <c r="N24" s="84"/>
      <c r="O24" s="84">
        <v>1</v>
      </c>
      <c r="P24" s="174"/>
      <c r="Q24" s="174"/>
      <c r="R24" s="84"/>
      <c r="S24" s="84"/>
      <c r="T24" s="175"/>
      <c r="U24" s="175"/>
      <c r="V24" s="84"/>
      <c r="W24" s="84"/>
      <c r="X24" s="176"/>
      <c r="Y24" s="176"/>
      <c r="Z24" s="84"/>
      <c r="AA24" s="84"/>
      <c r="AB24" s="177"/>
      <c r="AC24" s="177"/>
      <c r="AD24" s="84"/>
      <c r="AE24" s="84"/>
      <c r="AF24" s="84">
        <f t="shared" si="0"/>
        <v>1</v>
      </c>
      <c r="AG24" s="84">
        <f t="shared" si="1"/>
        <v>0</v>
      </c>
      <c r="AH24" s="88"/>
    </row>
    <row r="25" spans="1:34" s="87" customFormat="1" ht="30" x14ac:dyDescent="0.25">
      <c r="A25" s="74">
        <v>17</v>
      </c>
      <c r="B25" s="169">
        <v>43965</v>
      </c>
      <c r="C25" s="170" t="s">
        <v>60</v>
      </c>
      <c r="D25" s="171"/>
      <c r="E25" s="171"/>
      <c r="F25" s="84"/>
      <c r="G25" s="84">
        <v>12</v>
      </c>
      <c r="H25" s="172"/>
      <c r="I25" s="172"/>
      <c r="J25" s="84"/>
      <c r="K25" s="84"/>
      <c r="L25" s="173"/>
      <c r="M25" s="173"/>
      <c r="N25" s="84"/>
      <c r="O25" s="84"/>
      <c r="P25" s="174"/>
      <c r="Q25" s="174"/>
      <c r="R25" s="84"/>
      <c r="S25" s="84"/>
      <c r="T25" s="175"/>
      <c r="U25" s="175"/>
      <c r="V25" s="84"/>
      <c r="W25" s="84">
        <v>11</v>
      </c>
      <c r="X25" s="176"/>
      <c r="Y25" s="176">
        <v>24</v>
      </c>
      <c r="Z25" s="84"/>
      <c r="AA25" s="84">
        <v>12</v>
      </c>
      <c r="AB25" s="177"/>
      <c r="AC25" s="177"/>
      <c r="AD25" s="84"/>
      <c r="AE25" s="84"/>
      <c r="AF25" s="84">
        <f t="shared" si="0"/>
        <v>59</v>
      </c>
      <c r="AG25" s="84">
        <f t="shared" si="1"/>
        <v>0</v>
      </c>
      <c r="AH25" s="88"/>
    </row>
    <row r="26" spans="1:34" s="87" customFormat="1" ht="30" x14ac:dyDescent="0.25">
      <c r="A26" s="143">
        <v>18</v>
      </c>
      <c r="B26" s="169">
        <v>43965</v>
      </c>
      <c r="C26" s="170" t="s">
        <v>61</v>
      </c>
      <c r="D26" s="171"/>
      <c r="E26" s="171"/>
      <c r="F26" s="84"/>
      <c r="G26" s="84">
        <v>2</v>
      </c>
      <c r="H26" s="172"/>
      <c r="I26" s="172"/>
      <c r="J26" s="84"/>
      <c r="K26" s="84">
        <v>1</v>
      </c>
      <c r="L26" s="173"/>
      <c r="M26" s="173"/>
      <c r="N26" s="84"/>
      <c r="O26" s="84"/>
      <c r="P26" s="174"/>
      <c r="Q26" s="174"/>
      <c r="R26" s="84"/>
      <c r="S26" s="84"/>
      <c r="T26" s="175"/>
      <c r="U26" s="175"/>
      <c r="V26" s="84"/>
      <c r="W26" s="84"/>
      <c r="X26" s="176"/>
      <c r="Y26" s="176"/>
      <c r="Z26" s="84"/>
      <c r="AA26" s="84">
        <v>1</v>
      </c>
      <c r="AB26" s="177"/>
      <c r="AC26" s="177"/>
      <c r="AD26" s="84"/>
      <c r="AE26" s="84"/>
      <c r="AF26" s="84">
        <f t="shared" si="0"/>
        <v>4</v>
      </c>
      <c r="AG26" s="84">
        <f t="shared" si="1"/>
        <v>0</v>
      </c>
      <c r="AH26" s="88"/>
    </row>
    <row r="27" spans="1:34" s="87" customFormat="1" ht="30" x14ac:dyDescent="0.25">
      <c r="A27" s="74">
        <v>19</v>
      </c>
      <c r="B27" s="169">
        <v>43967</v>
      </c>
      <c r="C27" s="170" t="s">
        <v>117</v>
      </c>
      <c r="D27" s="171"/>
      <c r="E27" s="171"/>
      <c r="F27" s="84"/>
      <c r="G27" s="84">
        <v>10</v>
      </c>
      <c r="H27" s="172"/>
      <c r="I27" s="172"/>
      <c r="J27" s="84"/>
      <c r="K27" s="84">
        <v>16</v>
      </c>
      <c r="L27" s="173"/>
      <c r="M27" s="173"/>
      <c r="N27" s="84"/>
      <c r="O27" s="84"/>
      <c r="P27" s="174"/>
      <c r="Q27" s="174"/>
      <c r="R27" s="84"/>
      <c r="S27" s="84"/>
      <c r="T27" s="175"/>
      <c r="U27" s="175"/>
      <c r="V27" s="84"/>
      <c r="W27" s="84"/>
      <c r="X27" s="176"/>
      <c r="Y27" s="176"/>
      <c r="Z27" s="84"/>
      <c r="AA27" s="84"/>
      <c r="AB27" s="177"/>
      <c r="AC27" s="177">
        <v>6</v>
      </c>
      <c r="AD27" s="84"/>
      <c r="AE27" s="84"/>
      <c r="AF27" s="84">
        <f t="shared" si="0"/>
        <v>32</v>
      </c>
      <c r="AG27" s="84">
        <f t="shared" si="1"/>
        <v>0</v>
      </c>
      <c r="AH27" s="88"/>
    </row>
    <row r="28" spans="1:34" s="87" customFormat="1" ht="30" x14ac:dyDescent="0.25">
      <c r="A28" s="143">
        <v>20</v>
      </c>
      <c r="B28" s="169">
        <v>43967</v>
      </c>
      <c r="C28" s="170" t="s">
        <v>118</v>
      </c>
      <c r="D28" s="171"/>
      <c r="E28" s="171"/>
      <c r="F28" s="84"/>
      <c r="G28" s="84"/>
      <c r="H28" s="172"/>
      <c r="I28" s="172"/>
      <c r="J28" s="84"/>
      <c r="K28" s="84"/>
      <c r="L28" s="173"/>
      <c r="M28" s="173"/>
      <c r="N28" s="84"/>
      <c r="O28" s="84"/>
      <c r="P28" s="174"/>
      <c r="Q28" s="174"/>
      <c r="R28" s="84"/>
      <c r="S28" s="84">
        <v>12</v>
      </c>
      <c r="T28" s="175"/>
      <c r="U28" s="175"/>
      <c r="V28" s="84"/>
      <c r="W28" s="84"/>
      <c r="X28" s="176"/>
      <c r="Y28" s="176"/>
      <c r="Z28" s="84"/>
      <c r="AA28" s="84"/>
      <c r="AB28" s="177"/>
      <c r="AC28" s="177"/>
      <c r="AD28" s="84"/>
      <c r="AE28" s="84"/>
      <c r="AF28" s="84">
        <f t="shared" si="0"/>
        <v>12</v>
      </c>
      <c r="AG28" s="84">
        <f t="shared" si="1"/>
        <v>0</v>
      </c>
      <c r="AH28" s="88"/>
    </row>
    <row r="29" spans="1:34" s="87" customFormat="1" ht="45" x14ac:dyDescent="0.25">
      <c r="A29" s="74">
        <v>21</v>
      </c>
      <c r="B29" s="169">
        <v>43967</v>
      </c>
      <c r="C29" s="170" t="s">
        <v>126</v>
      </c>
      <c r="D29" s="171"/>
      <c r="E29" s="171"/>
      <c r="F29" s="84"/>
      <c r="G29" s="84"/>
      <c r="H29" s="172"/>
      <c r="I29" s="172"/>
      <c r="J29" s="84"/>
      <c r="K29" s="84"/>
      <c r="L29" s="173"/>
      <c r="M29" s="173"/>
      <c r="N29" s="84"/>
      <c r="O29" s="84"/>
      <c r="P29" s="174"/>
      <c r="Q29" s="174"/>
      <c r="R29" s="84"/>
      <c r="S29" s="84">
        <v>1</v>
      </c>
      <c r="T29" s="175"/>
      <c r="U29" s="175"/>
      <c r="V29" s="84"/>
      <c r="W29" s="84"/>
      <c r="X29" s="176"/>
      <c r="Y29" s="176"/>
      <c r="Z29" s="84"/>
      <c r="AA29" s="84"/>
      <c r="AB29" s="177"/>
      <c r="AC29" s="177"/>
      <c r="AD29" s="84"/>
      <c r="AE29" s="84"/>
      <c r="AF29" s="84">
        <f t="shared" si="0"/>
        <v>1</v>
      </c>
      <c r="AG29" s="84">
        <f t="shared" si="1"/>
        <v>0</v>
      </c>
      <c r="AH29" s="88"/>
    </row>
    <row r="30" spans="1:34" s="87" customFormat="1" ht="30" x14ac:dyDescent="0.25">
      <c r="A30" s="143">
        <v>22</v>
      </c>
      <c r="B30" s="169">
        <v>43969</v>
      </c>
      <c r="C30" s="170" t="s">
        <v>125</v>
      </c>
      <c r="D30" s="171"/>
      <c r="E30" s="171"/>
      <c r="F30" s="84"/>
      <c r="G30" s="84">
        <v>12</v>
      </c>
      <c r="H30" s="172"/>
      <c r="I30" s="172"/>
      <c r="J30" s="84"/>
      <c r="K30" s="84"/>
      <c r="L30" s="173"/>
      <c r="M30" s="173"/>
      <c r="N30" s="84"/>
      <c r="O30" s="84"/>
      <c r="P30" s="174"/>
      <c r="Q30" s="174"/>
      <c r="R30" s="84"/>
      <c r="S30" s="84"/>
      <c r="T30" s="175"/>
      <c r="U30" s="175"/>
      <c r="V30" s="84"/>
      <c r="W30" s="84"/>
      <c r="X30" s="176"/>
      <c r="Y30" s="176"/>
      <c r="Z30" s="84"/>
      <c r="AA30" s="84"/>
      <c r="AB30" s="177"/>
      <c r="AC30" s="177"/>
      <c r="AD30" s="84"/>
      <c r="AE30" s="84"/>
      <c r="AF30" s="84">
        <f t="shared" si="0"/>
        <v>12</v>
      </c>
      <c r="AG30" s="84">
        <f t="shared" si="1"/>
        <v>0</v>
      </c>
      <c r="AH30" s="88"/>
    </row>
    <row r="31" spans="1:34" s="87" customFormat="1" ht="30" x14ac:dyDescent="0.25">
      <c r="A31" s="74">
        <v>23</v>
      </c>
      <c r="B31" s="169">
        <v>43971</v>
      </c>
      <c r="C31" s="170" t="s">
        <v>130</v>
      </c>
      <c r="D31" s="171"/>
      <c r="E31" s="171"/>
      <c r="F31" s="84"/>
      <c r="G31" s="84">
        <v>2</v>
      </c>
      <c r="H31" s="172"/>
      <c r="I31" s="172"/>
      <c r="J31" s="84"/>
      <c r="K31" s="84"/>
      <c r="L31" s="173"/>
      <c r="M31" s="173"/>
      <c r="N31" s="84"/>
      <c r="O31" s="84"/>
      <c r="P31" s="174"/>
      <c r="Q31" s="174"/>
      <c r="R31" s="84"/>
      <c r="S31" s="84"/>
      <c r="T31" s="175"/>
      <c r="U31" s="175"/>
      <c r="V31" s="84"/>
      <c r="W31" s="84"/>
      <c r="X31" s="176"/>
      <c r="Y31" s="176"/>
      <c r="Z31" s="84"/>
      <c r="AA31" s="84"/>
      <c r="AB31" s="177"/>
      <c r="AC31" s="177"/>
      <c r="AD31" s="84"/>
      <c r="AE31" s="84"/>
      <c r="AF31" s="84">
        <f t="shared" si="0"/>
        <v>2</v>
      </c>
      <c r="AG31" s="84">
        <f t="shared" si="1"/>
        <v>0</v>
      </c>
      <c r="AH31" s="88"/>
    </row>
    <row r="32" spans="1:34" s="87" customFormat="1" x14ac:dyDescent="0.25">
      <c r="A32" s="143">
        <v>24</v>
      </c>
      <c r="B32" s="169">
        <v>43969</v>
      </c>
      <c r="C32" s="170" t="s">
        <v>127</v>
      </c>
      <c r="D32" s="171"/>
      <c r="E32" s="171">
        <v>2</v>
      </c>
      <c r="F32" s="84"/>
      <c r="G32" s="84"/>
      <c r="H32" s="172"/>
      <c r="I32" s="172"/>
      <c r="J32" s="84"/>
      <c r="K32" s="84"/>
      <c r="L32" s="173"/>
      <c r="M32" s="173"/>
      <c r="N32" s="84"/>
      <c r="O32" s="84">
        <v>1</v>
      </c>
      <c r="P32" s="174"/>
      <c r="Q32" s="174"/>
      <c r="R32" s="84"/>
      <c r="S32" s="84"/>
      <c r="T32" s="175"/>
      <c r="U32" s="175"/>
      <c r="V32" s="84"/>
      <c r="W32" s="84"/>
      <c r="X32" s="176"/>
      <c r="Y32" s="176"/>
      <c r="Z32" s="84"/>
      <c r="AA32" s="84"/>
      <c r="AB32" s="177"/>
      <c r="AC32" s="177"/>
      <c r="AD32" s="84"/>
      <c r="AE32" s="84"/>
      <c r="AF32" s="84">
        <f t="shared" si="0"/>
        <v>3</v>
      </c>
      <c r="AG32" s="84">
        <f t="shared" si="1"/>
        <v>0</v>
      </c>
      <c r="AH32" s="88"/>
    </row>
    <row r="33" spans="1:34" s="87" customFormat="1" ht="30" x14ac:dyDescent="0.25">
      <c r="A33" s="74">
        <v>25</v>
      </c>
      <c r="B33" s="169">
        <v>43969</v>
      </c>
      <c r="C33" s="170" t="s">
        <v>128</v>
      </c>
      <c r="D33" s="171"/>
      <c r="E33" s="171"/>
      <c r="F33" s="84"/>
      <c r="G33" s="84"/>
      <c r="H33" s="172"/>
      <c r="I33" s="172"/>
      <c r="J33" s="84"/>
      <c r="K33" s="84"/>
      <c r="L33" s="173"/>
      <c r="M33" s="173"/>
      <c r="N33" s="84"/>
      <c r="O33" s="84"/>
      <c r="P33" s="174"/>
      <c r="Q33" s="174"/>
      <c r="R33" s="84"/>
      <c r="S33" s="84"/>
      <c r="T33" s="175"/>
      <c r="U33" s="175"/>
      <c r="V33" s="84"/>
      <c r="W33" s="84"/>
      <c r="X33" s="176"/>
      <c r="Y33" s="176"/>
      <c r="Z33" s="84"/>
      <c r="AA33" s="84">
        <v>5</v>
      </c>
      <c r="AB33" s="177"/>
      <c r="AC33" s="177"/>
      <c r="AD33" s="84"/>
      <c r="AE33" s="84"/>
      <c r="AF33" s="143">
        <f t="shared" si="0"/>
        <v>5</v>
      </c>
      <c r="AG33" s="143">
        <f t="shared" si="1"/>
        <v>0</v>
      </c>
      <c r="AH33" s="88"/>
    </row>
    <row r="34" spans="1:34" s="87" customFormat="1" ht="30" x14ac:dyDescent="0.25">
      <c r="A34" s="143">
        <v>26</v>
      </c>
      <c r="B34" s="169">
        <v>43969</v>
      </c>
      <c r="C34" s="170" t="s">
        <v>129</v>
      </c>
      <c r="D34" s="171"/>
      <c r="E34" s="171"/>
      <c r="F34" s="84"/>
      <c r="G34" s="84"/>
      <c r="H34" s="172"/>
      <c r="I34" s="172"/>
      <c r="J34" s="84"/>
      <c r="K34" s="84">
        <v>1</v>
      </c>
      <c r="L34" s="173"/>
      <c r="M34" s="173"/>
      <c r="N34" s="84"/>
      <c r="O34" s="84">
        <v>1</v>
      </c>
      <c r="P34" s="174"/>
      <c r="Q34" s="174"/>
      <c r="R34" s="84"/>
      <c r="S34" s="84"/>
      <c r="T34" s="175"/>
      <c r="U34" s="175"/>
      <c r="V34" s="84"/>
      <c r="W34" s="84"/>
      <c r="X34" s="176"/>
      <c r="Y34" s="176"/>
      <c r="Z34" s="84"/>
      <c r="AA34" s="84"/>
      <c r="AB34" s="177"/>
      <c r="AC34" s="177"/>
      <c r="AD34" s="84"/>
      <c r="AE34" s="84"/>
      <c r="AF34" s="143">
        <f t="shared" si="0"/>
        <v>2</v>
      </c>
      <c r="AG34" s="143">
        <f t="shared" si="1"/>
        <v>0</v>
      </c>
      <c r="AH34" s="88"/>
    </row>
    <row r="35" spans="1:34" x14ac:dyDescent="0.25">
      <c r="A35" s="74">
        <v>27</v>
      </c>
      <c r="B35" s="169">
        <v>43974</v>
      </c>
      <c r="C35" s="170" t="s">
        <v>136</v>
      </c>
      <c r="D35" s="171"/>
      <c r="E35" s="171"/>
      <c r="F35" s="84"/>
      <c r="G35" s="84"/>
      <c r="H35" s="172"/>
      <c r="I35" s="172"/>
      <c r="J35" s="84"/>
      <c r="K35" s="84"/>
      <c r="L35" s="173"/>
      <c r="M35" s="173"/>
      <c r="N35" s="84"/>
      <c r="O35" s="84">
        <v>3</v>
      </c>
      <c r="P35" s="174"/>
      <c r="Q35" s="174"/>
      <c r="R35" s="84"/>
      <c r="S35" s="84"/>
      <c r="T35" s="175"/>
      <c r="U35" s="175"/>
      <c r="V35" s="84"/>
      <c r="W35" s="84"/>
      <c r="X35" s="176"/>
      <c r="Y35" s="176"/>
      <c r="Z35" s="84"/>
      <c r="AA35" s="84"/>
      <c r="AB35" s="177"/>
      <c r="AC35" s="177"/>
      <c r="AD35" s="84"/>
      <c r="AE35" s="84"/>
      <c r="AF35" s="74">
        <f t="shared" si="0"/>
        <v>3</v>
      </c>
      <c r="AG35" s="74">
        <f t="shared" si="1"/>
        <v>0</v>
      </c>
      <c r="AH35" s="21"/>
    </row>
    <row r="36" spans="1:34" x14ac:dyDescent="0.25">
      <c r="A36" s="211">
        <v>28</v>
      </c>
      <c r="B36" s="169">
        <v>43974</v>
      </c>
      <c r="C36" s="170" t="s">
        <v>135</v>
      </c>
      <c r="D36" s="171"/>
      <c r="E36" s="171"/>
      <c r="F36" s="84"/>
      <c r="G36" s="84"/>
      <c r="H36" s="172"/>
      <c r="I36" s="172"/>
      <c r="J36" s="84"/>
      <c r="K36" s="84"/>
      <c r="L36" s="173"/>
      <c r="M36" s="173"/>
      <c r="N36" s="84"/>
      <c r="O36" s="84">
        <v>6</v>
      </c>
      <c r="P36" s="174"/>
      <c r="Q36" s="174"/>
      <c r="R36" s="84"/>
      <c r="S36" s="84">
        <v>6</v>
      </c>
      <c r="T36" s="175"/>
      <c r="U36" s="175"/>
      <c r="V36" s="84"/>
      <c r="W36" s="84"/>
      <c r="X36" s="176"/>
      <c r="Y36" s="176"/>
      <c r="Z36" s="84"/>
      <c r="AA36" s="84"/>
      <c r="AB36" s="177"/>
      <c r="AC36" s="177"/>
      <c r="AD36" s="84"/>
      <c r="AE36" s="84"/>
      <c r="AF36" s="74">
        <f t="shared" si="0"/>
        <v>12</v>
      </c>
      <c r="AG36" s="74">
        <f t="shared" si="1"/>
        <v>0</v>
      </c>
      <c r="AH36" s="21"/>
    </row>
    <row r="37" spans="1:34" x14ac:dyDescent="0.25">
      <c r="A37" s="74">
        <v>29</v>
      </c>
      <c r="B37" s="169">
        <v>43976</v>
      </c>
      <c r="C37" s="170" t="s">
        <v>137</v>
      </c>
      <c r="D37" s="171"/>
      <c r="E37" s="171">
        <v>21</v>
      </c>
      <c r="F37" s="84"/>
      <c r="G37" s="84"/>
      <c r="H37" s="172"/>
      <c r="I37" s="172"/>
      <c r="J37" s="84"/>
      <c r="K37" s="84"/>
      <c r="L37" s="173"/>
      <c r="M37" s="173"/>
      <c r="N37" s="84"/>
      <c r="O37" s="84"/>
      <c r="P37" s="174"/>
      <c r="Q37" s="174"/>
      <c r="R37" s="84"/>
      <c r="S37" s="84"/>
      <c r="T37" s="175"/>
      <c r="U37" s="175"/>
      <c r="V37" s="84"/>
      <c r="W37" s="84"/>
      <c r="X37" s="176"/>
      <c r="Y37" s="176">
        <v>12</v>
      </c>
      <c r="Z37" s="84"/>
      <c r="AA37" s="84"/>
      <c r="AB37" s="177"/>
      <c r="AC37" s="177"/>
      <c r="AD37" s="84"/>
      <c r="AE37" s="84"/>
      <c r="AF37" s="74">
        <f t="shared" si="0"/>
        <v>33</v>
      </c>
      <c r="AG37" s="74">
        <f t="shared" si="1"/>
        <v>0</v>
      </c>
      <c r="AH37" s="21"/>
    </row>
    <row r="38" spans="1:34" x14ac:dyDescent="0.25">
      <c r="A38" s="143">
        <v>30</v>
      </c>
      <c r="B38" s="169">
        <v>43981</v>
      </c>
      <c r="C38" s="170" t="s">
        <v>138</v>
      </c>
      <c r="D38" s="171"/>
      <c r="E38" s="171"/>
      <c r="F38" s="84"/>
      <c r="G38" s="84"/>
      <c r="H38" s="172"/>
      <c r="I38" s="172"/>
      <c r="J38" s="84"/>
      <c r="K38" s="84"/>
      <c r="L38" s="173"/>
      <c r="M38" s="173"/>
      <c r="N38" s="84"/>
      <c r="O38" s="84"/>
      <c r="P38" s="174"/>
      <c r="Q38" s="174"/>
      <c r="R38" s="84"/>
      <c r="S38" s="84"/>
      <c r="T38" s="175"/>
      <c r="U38" s="175"/>
      <c r="V38" s="84">
        <v>12</v>
      </c>
      <c r="W38" s="84"/>
      <c r="X38" s="176">
        <v>24</v>
      </c>
      <c r="Y38" s="176"/>
      <c r="Z38" s="84"/>
      <c r="AA38" s="84"/>
      <c r="AB38" s="177"/>
      <c r="AC38" s="177"/>
      <c r="AD38" s="84"/>
      <c r="AE38" s="84"/>
      <c r="AF38" s="74">
        <f t="shared" si="0"/>
        <v>0</v>
      </c>
      <c r="AG38" s="74">
        <f t="shared" si="1"/>
        <v>36</v>
      </c>
      <c r="AH38" s="21"/>
    </row>
    <row r="39" spans="1:34" x14ac:dyDescent="0.25">
      <c r="A39" s="74">
        <v>31</v>
      </c>
      <c r="B39" s="169">
        <v>43976</v>
      </c>
      <c r="C39" s="170" t="s">
        <v>139</v>
      </c>
      <c r="D39" s="171">
        <v>1</v>
      </c>
      <c r="E39" s="171"/>
      <c r="F39" s="84"/>
      <c r="G39" s="84"/>
      <c r="H39" s="172"/>
      <c r="I39" s="172"/>
      <c r="J39" s="84"/>
      <c r="K39" s="84"/>
      <c r="L39" s="173"/>
      <c r="M39" s="173"/>
      <c r="N39" s="84"/>
      <c r="O39" s="84"/>
      <c r="P39" s="174"/>
      <c r="Q39" s="174"/>
      <c r="R39" s="84"/>
      <c r="S39" s="84"/>
      <c r="T39" s="175"/>
      <c r="U39" s="175"/>
      <c r="V39" s="84"/>
      <c r="W39" s="84"/>
      <c r="X39" s="176"/>
      <c r="Y39" s="176"/>
      <c r="Z39" s="84"/>
      <c r="AA39" s="84"/>
      <c r="AB39" s="177"/>
      <c r="AC39" s="177"/>
      <c r="AD39" s="84"/>
      <c r="AE39" s="84"/>
      <c r="AF39" s="74">
        <f t="shared" si="0"/>
        <v>0</v>
      </c>
      <c r="AG39" s="74">
        <f t="shared" si="1"/>
        <v>1</v>
      </c>
      <c r="AH39" s="21"/>
    </row>
    <row r="40" spans="1:34" x14ac:dyDescent="0.25">
      <c r="A40" s="143">
        <v>32</v>
      </c>
      <c r="B40" s="205">
        <v>43976</v>
      </c>
      <c r="C40" s="196" t="s">
        <v>141</v>
      </c>
      <c r="D40" s="197"/>
      <c r="E40" s="197"/>
      <c r="F40" s="198"/>
      <c r="G40" s="198"/>
      <c r="H40" s="199"/>
      <c r="I40" s="199"/>
      <c r="J40" s="198"/>
      <c r="K40" s="198">
        <v>24</v>
      </c>
      <c r="L40" s="200"/>
      <c r="M40" s="200"/>
      <c r="N40" s="198"/>
      <c r="O40" s="198">
        <v>18</v>
      </c>
      <c r="P40" s="201"/>
      <c r="Q40" s="201"/>
      <c r="R40" s="198"/>
      <c r="S40" s="198"/>
      <c r="T40" s="202"/>
      <c r="U40" s="202"/>
      <c r="V40" s="198"/>
      <c r="W40" s="198"/>
      <c r="X40" s="203"/>
      <c r="Y40" s="203"/>
      <c r="Z40" s="198"/>
      <c r="AA40" s="198"/>
      <c r="AB40" s="204"/>
      <c r="AC40" s="204"/>
      <c r="AD40" s="198"/>
      <c r="AE40" s="198"/>
      <c r="AF40" s="74">
        <f t="shared" si="0"/>
        <v>42</v>
      </c>
      <c r="AG40" s="74">
        <f t="shared" si="1"/>
        <v>0</v>
      </c>
      <c r="AH40" s="36">
        <v>554</v>
      </c>
    </row>
    <row r="41" spans="1:34" ht="30" x14ac:dyDescent="0.25">
      <c r="A41" s="74">
        <v>33</v>
      </c>
      <c r="B41" s="205">
        <v>43980</v>
      </c>
      <c r="C41" s="196" t="s">
        <v>140</v>
      </c>
      <c r="D41" s="197"/>
      <c r="E41" s="197"/>
      <c r="F41" s="198"/>
      <c r="G41" s="198"/>
      <c r="H41" s="199"/>
      <c r="I41" s="199"/>
      <c r="J41" s="198"/>
      <c r="K41" s="198"/>
      <c r="L41" s="200"/>
      <c r="M41" s="200"/>
      <c r="N41" s="198"/>
      <c r="O41" s="198"/>
      <c r="P41" s="201"/>
      <c r="Q41" s="201"/>
      <c r="R41" s="198"/>
      <c r="S41" s="198">
        <v>24</v>
      </c>
      <c r="T41" s="202"/>
      <c r="U41" s="202"/>
      <c r="V41" s="198"/>
      <c r="W41" s="198"/>
      <c r="X41" s="203"/>
      <c r="Y41" s="203"/>
      <c r="Z41" s="198"/>
      <c r="AA41" s="198"/>
      <c r="AB41" s="204"/>
      <c r="AC41" s="204"/>
      <c r="AD41" s="198"/>
      <c r="AE41" s="198"/>
      <c r="AF41" s="74">
        <f t="shared" si="0"/>
        <v>24</v>
      </c>
      <c r="AG41" s="74">
        <f t="shared" si="1"/>
        <v>0</v>
      </c>
      <c r="AH41" s="36">
        <v>476</v>
      </c>
    </row>
    <row r="42" spans="1:34" x14ac:dyDescent="0.25">
      <c r="A42" s="143">
        <v>34</v>
      </c>
      <c r="B42" s="205">
        <v>43982</v>
      </c>
      <c r="C42" s="196" t="s">
        <v>142</v>
      </c>
      <c r="D42" s="197"/>
      <c r="E42" s="197"/>
      <c r="F42" s="198"/>
      <c r="G42" s="198"/>
      <c r="H42" s="199"/>
      <c r="I42" s="199"/>
      <c r="J42" s="198"/>
      <c r="K42" s="198"/>
      <c r="L42" s="200"/>
      <c r="M42" s="200"/>
      <c r="N42" s="198"/>
      <c r="O42" s="198"/>
      <c r="P42" s="201"/>
      <c r="Q42" s="201"/>
      <c r="R42" s="198"/>
      <c r="S42" s="198"/>
      <c r="T42" s="202"/>
      <c r="U42" s="202"/>
      <c r="V42" s="198"/>
      <c r="W42" s="198"/>
      <c r="X42" s="203"/>
      <c r="Y42" s="203"/>
      <c r="Z42" s="198"/>
      <c r="AA42" s="198">
        <v>2</v>
      </c>
      <c r="AB42" s="204"/>
      <c r="AC42" s="204"/>
      <c r="AD42" s="198"/>
      <c r="AE42" s="198"/>
      <c r="AF42" s="206">
        <f t="shared" si="0"/>
        <v>2</v>
      </c>
      <c r="AG42" s="206">
        <f t="shared" si="1"/>
        <v>0</v>
      </c>
      <c r="AH42" s="36"/>
    </row>
    <row r="43" spans="1:34" s="56" customFormat="1" x14ac:dyDescent="0.25">
      <c r="A43" s="52"/>
      <c r="B43" s="53"/>
      <c r="C43" s="10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96"/>
      <c r="C44" s="297"/>
      <c r="D44" s="298">
        <f>SUM(D9:D42)-SUM(E9:E42)</f>
        <v>0</v>
      </c>
      <c r="E44" s="298"/>
      <c r="F44" s="275">
        <f>SUM(F9:F42)-SUM(G9:G42)</f>
        <v>19</v>
      </c>
      <c r="G44" s="275"/>
      <c r="H44" s="274">
        <f>SUM(H9:H42)-SUM(I9:I42)</f>
        <v>0</v>
      </c>
      <c r="I44" s="274"/>
      <c r="J44" s="275">
        <f>SUM(J9:J42)-SUM(K9:K42)</f>
        <v>26</v>
      </c>
      <c r="K44" s="275"/>
      <c r="L44" s="295">
        <f>SUM(L9:L42)-SUM(M9:M42)</f>
        <v>0</v>
      </c>
      <c r="M44" s="295"/>
      <c r="N44" s="275">
        <f>SUM(N9:N42)-SUM(O9:O42)</f>
        <v>52</v>
      </c>
      <c r="O44" s="275"/>
      <c r="P44" s="288">
        <f>SUM(P9:P42)-SUM(Q9:Q42)</f>
        <v>0</v>
      </c>
      <c r="Q44" s="288"/>
      <c r="R44" s="275">
        <f>SUM(R9:R42)-SUM(S9:S42)</f>
        <v>74</v>
      </c>
      <c r="S44" s="275"/>
      <c r="T44" s="289">
        <f>SUM(T9:T42)-SUM(U9:U42)</f>
        <v>0</v>
      </c>
      <c r="U44" s="289"/>
      <c r="V44" s="275">
        <f>SUM(V9:V42)-SUM(W9:W42)</f>
        <v>12</v>
      </c>
      <c r="W44" s="275"/>
      <c r="X44" s="290">
        <f>SUM(X9:X42)-SUM(Y9:Y42)</f>
        <v>71</v>
      </c>
      <c r="Y44" s="290"/>
      <c r="Z44" s="275">
        <f>SUM(Z9:Z42)-SUM(AA9:AA42)</f>
        <v>61</v>
      </c>
      <c r="AA44" s="275"/>
      <c r="AB44" s="291">
        <f>SUM(AB9:AB42)-SUM(AC9:AC42)</f>
        <v>57</v>
      </c>
      <c r="AC44" s="291"/>
      <c r="AD44" s="275">
        <f>SUM(AD9:AD42)-SUM(AE9:AE42)</f>
        <v>0</v>
      </c>
      <c r="AE44" s="275"/>
      <c r="AF44" s="43"/>
      <c r="AG44" s="20">
        <f t="shared" si="1"/>
        <v>372</v>
      </c>
      <c r="AH44" s="58"/>
    </row>
    <row r="45" spans="1:34" s="61" customFormat="1" x14ac:dyDescent="0.25">
      <c r="A45" s="292" t="s">
        <v>25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4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92" t="s">
        <v>26</v>
      </c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4"/>
      <c r="AF46" s="286">
        <f>AG45-AF45</f>
        <v>372</v>
      </c>
      <c r="AG46" s="287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AA46" sqref="AA46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212"/>
      <c r="H1" s="212"/>
      <c r="I1" s="21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1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6" t="s">
        <v>2</v>
      </c>
      <c r="B2" s="276"/>
      <c r="C2" s="276"/>
      <c r="D2" s="218"/>
      <c r="E2" s="218"/>
      <c r="F2" s="218"/>
      <c r="G2" s="218"/>
      <c r="H2" s="218"/>
      <c r="I2" s="21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1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7" t="s">
        <v>62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</row>
    <row r="4" spans="1:34" x14ac:dyDescent="0.25">
      <c r="A4" s="277" t="s">
        <v>162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</row>
    <row r="5" spans="1:34" x14ac:dyDescent="0.25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19"/>
      <c r="AG5" s="219"/>
      <c r="AH5" s="219"/>
    </row>
    <row r="6" spans="1:34" x14ac:dyDescent="0.25">
      <c r="A6" s="278" t="s">
        <v>4</v>
      </c>
      <c r="B6" s="279" t="s">
        <v>5</v>
      </c>
      <c r="C6" s="280" t="s">
        <v>6</v>
      </c>
      <c r="D6" s="281" t="s">
        <v>7</v>
      </c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3"/>
      <c r="AH6" s="278" t="s">
        <v>8</v>
      </c>
    </row>
    <row r="7" spans="1:34" x14ac:dyDescent="0.25">
      <c r="A7" s="278"/>
      <c r="B7" s="279"/>
      <c r="C7" s="280"/>
      <c r="D7" s="284" t="s">
        <v>9</v>
      </c>
      <c r="E7" s="284"/>
      <c r="F7" s="278" t="s">
        <v>10</v>
      </c>
      <c r="G7" s="278"/>
      <c r="H7" s="285" t="s">
        <v>11</v>
      </c>
      <c r="I7" s="285"/>
      <c r="J7" s="278" t="s">
        <v>12</v>
      </c>
      <c r="K7" s="278"/>
      <c r="L7" s="299" t="s">
        <v>13</v>
      </c>
      <c r="M7" s="299"/>
      <c r="N7" s="278" t="s">
        <v>14</v>
      </c>
      <c r="O7" s="278"/>
      <c r="P7" s="302" t="s">
        <v>15</v>
      </c>
      <c r="Q7" s="302"/>
      <c r="R7" s="278" t="s">
        <v>16</v>
      </c>
      <c r="S7" s="278"/>
      <c r="T7" s="305" t="s">
        <v>17</v>
      </c>
      <c r="U7" s="305"/>
      <c r="V7" s="278" t="s">
        <v>18</v>
      </c>
      <c r="W7" s="278"/>
      <c r="X7" s="273" t="s">
        <v>19</v>
      </c>
      <c r="Y7" s="273"/>
      <c r="Z7" s="278" t="s">
        <v>20</v>
      </c>
      <c r="AA7" s="278"/>
      <c r="AB7" s="301" t="s">
        <v>21</v>
      </c>
      <c r="AC7" s="301"/>
      <c r="AD7" s="278" t="s">
        <v>22</v>
      </c>
      <c r="AE7" s="278"/>
      <c r="AF7" s="271" t="s">
        <v>24</v>
      </c>
      <c r="AG7" s="271" t="s">
        <v>23</v>
      </c>
      <c r="AH7" s="278"/>
    </row>
    <row r="8" spans="1:34" x14ac:dyDescent="0.25">
      <c r="A8" s="278"/>
      <c r="B8" s="279"/>
      <c r="C8" s="280"/>
      <c r="D8" s="220" t="s">
        <v>23</v>
      </c>
      <c r="E8" s="220" t="s">
        <v>24</v>
      </c>
      <c r="F8" s="215" t="s">
        <v>23</v>
      </c>
      <c r="G8" s="215" t="s">
        <v>24</v>
      </c>
      <c r="H8" s="221" t="s">
        <v>23</v>
      </c>
      <c r="I8" s="221" t="s">
        <v>24</v>
      </c>
      <c r="J8" s="215" t="s">
        <v>23</v>
      </c>
      <c r="K8" s="215" t="s">
        <v>24</v>
      </c>
      <c r="L8" s="216" t="s">
        <v>23</v>
      </c>
      <c r="M8" s="216" t="s">
        <v>24</v>
      </c>
      <c r="N8" s="215" t="s">
        <v>23</v>
      </c>
      <c r="O8" s="215" t="s">
        <v>24</v>
      </c>
      <c r="P8" s="214" t="s">
        <v>23</v>
      </c>
      <c r="Q8" s="214" t="s">
        <v>24</v>
      </c>
      <c r="R8" s="215" t="s">
        <v>23</v>
      </c>
      <c r="S8" s="215" t="s">
        <v>24</v>
      </c>
      <c r="T8" s="237" t="s">
        <v>23</v>
      </c>
      <c r="U8" s="237" t="s">
        <v>24</v>
      </c>
      <c r="V8" s="215" t="s">
        <v>23</v>
      </c>
      <c r="W8" s="215" t="s">
        <v>24</v>
      </c>
      <c r="X8" s="217" t="s">
        <v>23</v>
      </c>
      <c r="Y8" s="217" t="s">
        <v>24</v>
      </c>
      <c r="Z8" s="215" t="s">
        <v>23</v>
      </c>
      <c r="AA8" s="215" t="s">
        <v>24</v>
      </c>
      <c r="AB8" s="213" t="s">
        <v>23</v>
      </c>
      <c r="AC8" s="213" t="s">
        <v>24</v>
      </c>
      <c r="AD8" s="215" t="s">
        <v>23</v>
      </c>
      <c r="AE8" s="215" t="s">
        <v>24</v>
      </c>
      <c r="AF8" s="272"/>
      <c r="AG8" s="272"/>
      <c r="AH8" s="278"/>
    </row>
    <row r="9" spans="1:34" s="87" customFormat="1" x14ac:dyDescent="0.25">
      <c r="A9" s="74">
        <v>1</v>
      </c>
      <c r="B9" s="178">
        <v>43983</v>
      </c>
      <c r="C9" s="179" t="s">
        <v>157</v>
      </c>
      <c r="D9" s="180"/>
      <c r="E9" s="180"/>
      <c r="F9" s="74">
        <v>19</v>
      </c>
      <c r="G9" s="74"/>
      <c r="H9" s="181"/>
      <c r="I9" s="181"/>
      <c r="J9" s="74">
        <v>26</v>
      </c>
      <c r="K9" s="74"/>
      <c r="L9" s="182"/>
      <c r="M9" s="182"/>
      <c r="N9" s="74">
        <v>52</v>
      </c>
      <c r="O9" s="74"/>
      <c r="P9" s="183"/>
      <c r="Q9" s="183"/>
      <c r="R9" s="74">
        <v>74</v>
      </c>
      <c r="S9" s="74"/>
      <c r="T9" s="238"/>
      <c r="U9" s="238"/>
      <c r="V9" s="74">
        <v>12</v>
      </c>
      <c r="W9" s="74"/>
      <c r="X9" s="185">
        <v>71</v>
      </c>
      <c r="Y9" s="185"/>
      <c r="Z9" s="74">
        <v>61</v>
      </c>
      <c r="AA9" s="74"/>
      <c r="AB9" s="186">
        <v>57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372</v>
      </c>
      <c r="AH9" s="167"/>
    </row>
    <row r="10" spans="1:34" s="3" customFormat="1" x14ac:dyDescent="0.25">
      <c r="A10" s="223">
        <v>2</v>
      </c>
      <c r="B10" s="231">
        <v>43983</v>
      </c>
      <c r="C10" s="232" t="s">
        <v>143</v>
      </c>
      <c r="D10" s="22"/>
      <c r="E10" s="22"/>
      <c r="F10" s="233"/>
      <c r="G10" s="233"/>
      <c r="H10" s="23"/>
      <c r="I10" s="23"/>
      <c r="J10" s="233"/>
      <c r="K10" s="233"/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>
        <v>12</v>
      </c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12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43987</v>
      </c>
      <c r="C11" s="229" t="s">
        <v>144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>
        <v>12</v>
      </c>
      <c r="P11" s="32"/>
      <c r="Q11" s="32"/>
      <c r="R11" s="227"/>
      <c r="S11" s="227"/>
      <c r="T11" s="235"/>
      <c r="U11" s="235"/>
      <c r="V11" s="227"/>
      <c r="W11" s="227"/>
      <c r="X11" s="33"/>
      <c r="Y11" s="33"/>
      <c r="Z11" s="227"/>
      <c r="AA11" s="227"/>
      <c r="AB11" s="34"/>
      <c r="AC11" s="34"/>
      <c r="AD11" s="227"/>
      <c r="AE11" s="227"/>
      <c r="AF11" s="223">
        <f t="shared" si="0"/>
        <v>12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43990</v>
      </c>
      <c r="C12" s="229" t="s">
        <v>145</v>
      </c>
      <c r="D12" s="29"/>
      <c r="E12" s="29"/>
      <c r="F12" s="227"/>
      <c r="G12" s="227">
        <v>24</v>
      </c>
      <c r="H12" s="30"/>
      <c r="I12" s="30"/>
      <c r="J12" s="227"/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24</v>
      </c>
      <c r="AG12" s="223">
        <f t="shared" si="1"/>
        <v>0</v>
      </c>
      <c r="AH12" s="227"/>
    </row>
    <row r="13" spans="1:34" s="3" customFormat="1" x14ac:dyDescent="0.25">
      <c r="A13" s="230">
        <v>5</v>
      </c>
      <c r="B13" s="228">
        <v>43990</v>
      </c>
      <c r="C13" s="229" t="s">
        <v>146</v>
      </c>
      <c r="D13" s="29"/>
      <c r="E13" s="29"/>
      <c r="F13" s="227"/>
      <c r="G13" s="227">
        <v>9</v>
      </c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>
        <v>3</v>
      </c>
      <c r="AB13" s="34"/>
      <c r="AC13" s="34"/>
      <c r="AD13" s="227"/>
      <c r="AE13" s="227"/>
      <c r="AF13" s="223">
        <f t="shared" si="0"/>
        <v>12</v>
      </c>
      <c r="AG13" s="223">
        <f t="shared" si="1"/>
        <v>0</v>
      </c>
      <c r="AH13" s="227"/>
    </row>
    <row r="14" spans="1:34" s="3" customFormat="1" x14ac:dyDescent="0.25">
      <c r="A14" s="223">
        <v>6</v>
      </c>
      <c r="B14" s="224">
        <v>43990</v>
      </c>
      <c r="C14" s="225" t="s">
        <v>147</v>
      </c>
      <c r="D14" s="37"/>
      <c r="E14" s="37"/>
      <c r="F14" s="226">
        <v>15</v>
      </c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0</v>
      </c>
      <c r="AG14" s="223">
        <f t="shared" si="1"/>
        <v>15</v>
      </c>
      <c r="AH14" s="227"/>
    </row>
    <row r="15" spans="1:34" s="3" customFormat="1" x14ac:dyDescent="0.25">
      <c r="A15" s="230">
        <v>7</v>
      </c>
      <c r="B15" s="224">
        <v>43991</v>
      </c>
      <c r="C15" s="225" t="s">
        <v>148</v>
      </c>
      <c r="D15" s="37"/>
      <c r="E15" s="37"/>
      <c r="F15" s="226"/>
      <c r="G15" s="226"/>
      <c r="H15" s="38"/>
      <c r="I15" s="38"/>
      <c r="J15" s="226"/>
      <c r="K15" s="226">
        <v>3</v>
      </c>
      <c r="L15" s="39"/>
      <c r="M15" s="39"/>
      <c r="N15" s="226"/>
      <c r="O15" s="226"/>
      <c r="P15" s="40"/>
      <c r="Q15" s="40"/>
      <c r="R15" s="226"/>
      <c r="S15" s="226"/>
      <c r="T15" s="236"/>
      <c r="U15" s="236"/>
      <c r="V15" s="226"/>
      <c r="W15" s="226">
        <v>2</v>
      </c>
      <c r="X15" s="41"/>
      <c r="Y15" s="41"/>
      <c r="Z15" s="226"/>
      <c r="AA15" s="226">
        <v>3</v>
      </c>
      <c r="AB15" s="42"/>
      <c r="AC15" s="42"/>
      <c r="AD15" s="226"/>
      <c r="AE15" s="226"/>
      <c r="AF15" s="223">
        <f t="shared" si="0"/>
        <v>8</v>
      </c>
      <c r="AG15" s="223">
        <f>D15+F15+H15+J15+L15+N15+P15+R15+T15+V15+X15+Z15+AB15+AD15</f>
        <v>0</v>
      </c>
      <c r="AH15" s="227"/>
    </row>
    <row r="16" spans="1:34" s="3" customFormat="1" x14ac:dyDescent="0.25">
      <c r="A16" s="223">
        <v>8</v>
      </c>
      <c r="B16" s="224">
        <v>43993</v>
      </c>
      <c r="C16" s="225" t="s">
        <v>152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>
        <v>1</v>
      </c>
      <c r="AD16" s="226"/>
      <c r="AE16" s="226"/>
      <c r="AF16" s="223">
        <f t="shared" si="0"/>
        <v>1</v>
      </c>
      <c r="AG16" s="223">
        <f t="shared" ref="AG16:AG46" si="2">D16+F16+H16+J16+L16+N16+P16+R16+T16+V16+X16+Z16+AB16+AD16</f>
        <v>0</v>
      </c>
      <c r="AH16" s="227"/>
    </row>
    <row r="17" spans="1:34" s="3" customFormat="1" x14ac:dyDescent="0.25">
      <c r="A17" s="230">
        <v>9</v>
      </c>
      <c r="B17" s="224">
        <v>43993</v>
      </c>
      <c r="C17" s="225" t="s">
        <v>134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>
        <v>1</v>
      </c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>
        <v>1</v>
      </c>
      <c r="AD17" s="226"/>
      <c r="AE17" s="226"/>
      <c r="AF17" s="223">
        <f t="shared" si="0"/>
        <v>2</v>
      </c>
      <c r="AG17" s="223">
        <f t="shared" si="2"/>
        <v>0</v>
      </c>
      <c r="AH17" s="227"/>
    </row>
    <row r="18" spans="1:34" s="3" customFormat="1" x14ac:dyDescent="0.25">
      <c r="A18" s="223">
        <v>10</v>
      </c>
      <c r="B18" s="224">
        <v>43993</v>
      </c>
      <c r="C18" s="225" t="s">
        <v>134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>
        <v>2</v>
      </c>
      <c r="AB18" s="42"/>
      <c r="AC18" s="42"/>
      <c r="AD18" s="226"/>
      <c r="AE18" s="226"/>
      <c r="AF18" s="223">
        <f t="shared" si="0"/>
        <v>2</v>
      </c>
      <c r="AG18" s="223">
        <f t="shared" si="2"/>
        <v>0</v>
      </c>
      <c r="AH18" s="227"/>
    </row>
    <row r="19" spans="1:34" s="3" customFormat="1" x14ac:dyDescent="0.25">
      <c r="A19" s="230">
        <v>11</v>
      </c>
      <c r="B19" s="224">
        <v>43994</v>
      </c>
      <c r="C19" s="225" t="s">
        <v>134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>
        <v>1</v>
      </c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12</v>
      </c>
      <c r="B20" s="224">
        <v>43995</v>
      </c>
      <c r="C20" s="225" t="s">
        <v>153</v>
      </c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>
        <v>12</v>
      </c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12</v>
      </c>
      <c r="AG20" s="223">
        <f t="shared" si="2"/>
        <v>0</v>
      </c>
      <c r="AH20" s="227"/>
    </row>
    <row r="21" spans="1:34" s="3" customFormat="1" x14ac:dyDescent="0.25">
      <c r="A21" s="230">
        <v>13</v>
      </c>
      <c r="B21" s="224">
        <v>43995</v>
      </c>
      <c r="C21" s="225" t="s">
        <v>154</v>
      </c>
      <c r="D21" s="37"/>
      <c r="E21" s="37"/>
      <c r="F21" s="226"/>
      <c r="G21" s="226"/>
      <c r="H21" s="38"/>
      <c r="I21" s="38"/>
      <c r="J21" s="226"/>
      <c r="K21" s="226">
        <v>2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2</v>
      </c>
      <c r="AG21" s="223">
        <f t="shared" si="2"/>
        <v>0</v>
      </c>
      <c r="AH21" s="227"/>
    </row>
    <row r="22" spans="1:34" s="3" customFormat="1" x14ac:dyDescent="0.25">
      <c r="A22" s="223">
        <v>14</v>
      </c>
      <c r="B22" s="224">
        <v>43995</v>
      </c>
      <c r="C22" s="225" t="s">
        <v>155</v>
      </c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>
        <v>1</v>
      </c>
      <c r="Z22" s="226"/>
      <c r="AA22" s="226">
        <v>1</v>
      </c>
      <c r="AB22" s="42"/>
      <c r="AC22" s="42"/>
      <c r="AD22" s="226"/>
      <c r="AE22" s="226"/>
      <c r="AF22" s="223">
        <f t="shared" si="0"/>
        <v>2</v>
      </c>
      <c r="AG22" s="223">
        <f t="shared" si="2"/>
        <v>0</v>
      </c>
      <c r="AH22" s="227"/>
    </row>
    <row r="23" spans="1:34" s="3" customFormat="1" x14ac:dyDescent="0.25">
      <c r="A23" s="230">
        <v>15</v>
      </c>
      <c r="B23" s="224">
        <v>43994</v>
      </c>
      <c r="C23" s="225" t="s">
        <v>134</v>
      </c>
      <c r="D23" s="37"/>
      <c r="E23" s="37"/>
      <c r="F23" s="226"/>
      <c r="G23" s="226">
        <v>1</v>
      </c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x14ac:dyDescent="0.25">
      <c r="A24" s="20">
        <v>16</v>
      </c>
      <c r="B24" s="35">
        <v>43995</v>
      </c>
      <c r="C24" s="102" t="s">
        <v>156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4">
        <v>17</v>
      </c>
      <c r="B25" s="35">
        <v>43995</v>
      </c>
      <c r="C25" s="102" t="s">
        <v>134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102" t="s">
        <v>158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4">
        <v>19</v>
      </c>
      <c r="B27" s="35">
        <v>43998</v>
      </c>
      <c r="C27" s="102" t="s">
        <v>161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02" t="s">
        <v>160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4">
        <v>21</v>
      </c>
      <c r="B29" s="35">
        <v>44000</v>
      </c>
      <c r="C29" s="102" t="s">
        <v>159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36"/>
      <c r="U29" s="236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102" t="s">
        <v>163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36"/>
      <c r="U30" s="236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4">
        <v>23</v>
      </c>
      <c r="B31" s="35">
        <v>44002</v>
      </c>
      <c r="C31" s="102" t="s">
        <v>164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102" t="s">
        <v>165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4">
        <v>25</v>
      </c>
      <c r="B33" s="35">
        <v>44004</v>
      </c>
      <c r="C33" s="102" t="s">
        <v>166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102" t="s">
        <v>144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4">
        <v>27</v>
      </c>
      <c r="B35" s="35">
        <v>44006</v>
      </c>
      <c r="C35" s="102" t="s">
        <v>167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36"/>
      <c r="U35" s="236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102" t="s">
        <v>164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4">
        <v>29</v>
      </c>
      <c r="B37" s="35">
        <v>44006</v>
      </c>
      <c r="C37" s="102" t="s">
        <v>158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102" t="s">
        <v>134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4">
        <v>31</v>
      </c>
      <c r="B39" s="35">
        <v>44007</v>
      </c>
      <c r="C39" s="102" t="s">
        <v>145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168</v>
      </c>
    </row>
    <row r="40" spans="1:34" x14ac:dyDescent="0.25">
      <c r="A40" s="20">
        <v>32</v>
      </c>
      <c r="B40" s="35">
        <v>44007</v>
      </c>
      <c r="C40" s="102" t="s">
        <v>174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4">
        <v>33</v>
      </c>
      <c r="B41" s="35">
        <v>44007</v>
      </c>
      <c r="C41" s="102" t="s">
        <v>169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101" t="s">
        <v>170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4">
        <v>35</v>
      </c>
      <c r="B43" s="35">
        <v>44009</v>
      </c>
      <c r="C43" s="102" t="s">
        <v>175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36"/>
      <c r="U43" s="236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102" t="s">
        <v>178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4">
        <v>37</v>
      </c>
      <c r="B45" s="35">
        <v>44011</v>
      </c>
      <c r="C45" s="102" t="s">
        <v>176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36"/>
      <c r="U45" s="236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102" t="s">
        <v>177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296"/>
      <c r="C48" s="297"/>
      <c r="D48" s="298">
        <f>SUM(D9:D46)-SUM(E9:E46)</f>
        <v>0</v>
      </c>
      <c r="E48" s="298"/>
      <c r="F48" s="304">
        <f>SUM(F9:F46)-SUM(G9:G46)</f>
        <v>33</v>
      </c>
      <c r="G48" s="304"/>
      <c r="H48" s="274">
        <f>SUM(H9:H46)-SUM(I9:I46)</f>
        <v>0</v>
      </c>
      <c r="I48" s="274"/>
      <c r="J48" s="275">
        <f>SUM(J9:J46)-SUM(K9:K46)</f>
        <v>12</v>
      </c>
      <c r="K48" s="275"/>
      <c r="L48" s="295">
        <f>SUM(L9:L46)-SUM(M9:M46)</f>
        <v>0</v>
      </c>
      <c r="M48" s="295"/>
      <c r="N48" s="275">
        <f>SUM(N9:N46)-SUM(O9:O46)</f>
        <v>0</v>
      </c>
      <c r="O48" s="275"/>
      <c r="P48" s="288">
        <f>SUM(P9:P46)-SUM(Q9:Q46)</f>
        <v>0</v>
      </c>
      <c r="Q48" s="288"/>
      <c r="R48" s="275">
        <f>SUM(R9:R46)-SUM(S9:S46)</f>
        <v>28</v>
      </c>
      <c r="S48" s="275"/>
      <c r="T48" s="289">
        <f>SUM(T9:T46)-SUM(U9:U46)</f>
        <v>0</v>
      </c>
      <c r="U48" s="289"/>
      <c r="V48" s="275">
        <f>SUM(V9:V46)-SUM(W9:W46)</f>
        <v>24</v>
      </c>
      <c r="W48" s="275"/>
      <c r="X48" s="306">
        <f>SUM(X9:X46)-SUM(Y9:Y46)</f>
        <v>58</v>
      </c>
      <c r="Y48" s="306"/>
      <c r="Z48" s="306">
        <f>SUM(Z9:Z46)-SUM(AA9:AA46)</f>
        <v>18</v>
      </c>
      <c r="AA48" s="306"/>
      <c r="AB48" s="306">
        <f>SUM(AB9:AB46)-SUM(AC9:AC46)</f>
        <v>28</v>
      </c>
      <c r="AC48" s="306"/>
      <c r="AD48" s="275">
        <f>SUM(AD9:AD46)-SUM(AE9:AE46)</f>
        <v>0</v>
      </c>
      <c r="AE48" s="275"/>
      <c r="AF48" s="43"/>
      <c r="AG48" s="222">
        <f>D48+F48+H48+J48+L48+N48+P48+R48+T48+V48+X48+Z48+AB48+AD48</f>
        <v>201</v>
      </c>
      <c r="AH48" s="58"/>
    </row>
    <row r="49" spans="1:34" s="61" customFormat="1" x14ac:dyDescent="0.25">
      <c r="A49" s="292" t="s">
        <v>25</v>
      </c>
      <c r="B49" s="293"/>
      <c r="C49" s="293"/>
      <c r="D49" s="293"/>
      <c r="E49" s="293"/>
      <c r="F49" s="293"/>
      <c r="G49" s="293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4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292" t="s">
        <v>26</v>
      </c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4"/>
      <c r="AF50" s="286">
        <f>AG49-AF49</f>
        <v>119</v>
      </c>
      <c r="AG50" s="287"/>
      <c r="AH50" s="60"/>
    </row>
    <row r="51" spans="1:34" x14ac:dyDescent="0.25">
      <c r="Z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2"/>
  <sheetViews>
    <sheetView tabSelected="1" topLeftCell="A4" workbookViewId="0">
      <pane ySplit="5" topLeftCell="A48" activePane="bottomLeft" state="frozen"/>
      <selection activeCell="A4" sqref="A4"/>
      <selection pane="bottomLeft" activeCell="S22" sqref="S22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248"/>
      <c r="H1" s="248"/>
      <c r="I1" s="24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6" t="s">
        <v>2</v>
      </c>
      <c r="B2" s="276"/>
      <c r="C2" s="276"/>
      <c r="D2" s="242"/>
      <c r="E2" s="242"/>
      <c r="F2" s="242"/>
      <c r="G2" s="242"/>
      <c r="H2" s="242"/>
      <c r="I2" s="24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7" t="s">
        <v>62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</row>
    <row r="4" spans="1:34" x14ac:dyDescent="0.25">
      <c r="A4" s="277" t="s">
        <v>184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</row>
    <row r="5" spans="1:34" x14ac:dyDescent="0.25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43"/>
      <c r="AG5" s="243"/>
      <c r="AH5" s="243"/>
    </row>
    <row r="6" spans="1:34" x14ac:dyDescent="0.25">
      <c r="A6" s="278" t="s">
        <v>4</v>
      </c>
      <c r="B6" s="279" t="s">
        <v>5</v>
      </c>
      <c r="C6" s="280" t="s">
        <v>6</v>
      </c>
      <c r="D6" s="281" t="s">
        <v>7</v>
      </c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3"/>
      <c r="AH6" s="278" t="s">
        <v>8</v>
      </c>
    </row>
    <row r="7" spans="1:34" x14ac:dyDescent="0.25">
      <c r="A7" s="278"/>
      <c r="B7" s="279"/>
      <c r="C7" s="280"/>
      <c r="D7" s="284" t="s">
        <v>9</v>
      </c>
      <c r="E7" s="284"/>
      <c r="F7" s="278" t="s">
        <v>10</v>
      </c>
      <c r="G7" s="278"/>
      <c r="H7" s="285" t="s">
        <v>11</v>
      </c>
      <c r="I7" s="285"/>
      <c r="J7" s="278" t="s">
        <v>12</v>
      </c>
      <c r="K7" s="278"/>
      <c r="L7" s="299" t="s">
        <v>13</v>
      </c>
      <c r="M7" s="299"/>
      <c r="N7" s="278" t="s">
        <v>14</v>
      </c>
      <c r="O7" s="278"/>
      <c r="P7" s="302" t="s">
        <v>15</v>
      </c>
      <c r="Q7" s="302"/>
      <c r="R7" s="278" t="s">
        <v>16</v>
      </c>
      <c r="S7" s="278"/>
      <c r="T7" s="305" t="s">
        <v>17</v>
      </c>
      <c r="U7" s="305"/>
      <c r="V7" s="278" t="s">
        <v>18</v>
      </c>
      <c r="W7" s="278"/>
      <c r="X7" s="273" t="s">
        <v>19</v>
      </c>
      <c r="Y7" s="273"/>
      <c r="Z7" s="278" t="s">
        <v>20</v>
      </c>
      <c r="AA7" s="278"/>
      <c r="AB7" s="301" t="s">
        <v>21</v>
      </c>
      <c r="AC7" s="301"/>
      <c r="AD7" s="278" t="s">
        <v>22</v>
      </c>
      <c r="AE7" s="278"/>
      <c r="AF7" s="271" t="s">
        <v>24</v>
      </c>
      <c r="AG7" s="271" t="s">
        <v>23</v>
      </c>
      <c r="AH7" s="278"/>
    </row>
    <row r="8" spans="1:34" x14ac:dyDescent="0.25">
      <c r="A8" s="278"/>
      <c r="B8" s="279"/>
      <c r="C8" s="280"/>
      <c r="D8" s="245" t="s">
        <v>23</v>
      </c>
      <c r="E8" s="245" t="s">
        <v>24</v>
      </c>
      <c r="F8" s="244" t="s">
        <v>23</v>
      </c>
      <c r="G8" s="244" t="s">
        <v>24</v>
      </c>
      <c r="H8" s="246" t="s">
        <v>23</v>
      </c>
      <c r="I8" s="246" t="s">
        <v>24</v>
      </c>
      <c r="J8" s="244" t="s">
        <v>23</v>
      </c>
      <c r="K8" s="244" t="s">
        <v>24</v>
      </c>
      <c r="L8" s="247" t="s">
        <v>23</v>
      </c>
      <c r="M8" s="247" t="s">
        <v>24</v>
      </c>
      <c r="N8" s="244" t="s">
        <v>23</v>
      </c>
      <c r="O8" s="244" t="s">
        <v>24</v>
      </c>
      <c r="P8" s="250" t="s">
        <v>23</v>
      </c>
      <c r="Q8" s="250" t="s">
        <v>24</v>
      </c>
      <c r="R8" s="244" t="s">
        <v>23</v>
      </c>
      <c r="S8" s="244" t="s">
        <v>24</v>
      </c>
      <c r="T8" s="251" t="s">
        <v>23</v>
      </c>
      <c r="U8" s="251" t="s">
        <v>24</v>
      </c>
      <c r="V8" s="244" t="s">
        <v>23</v>
      </c>
      <c r="W8" s="244" t="s">
        <v>24</v>
      </c>
      <c r="X8" s="241" t="s">
        <v>23</v>
      </c>
      <c r="Y8" s="241" t="s">
        <v>24</v>
      </c>
      <c r="Z8" s="244" t="s">
        <v>23</v>
      </c>
      <c r="AA8" s="244" t="s">
        <v>24</v>
      </c>
      <c r="AB8" s="249" t="s">
        <v>23</v>
      </c>
      <c r="AC8" s="249" t="s">
        <v>24</v>
      </c>
      <c r="AD8" s="244" t="s">
        <v>23</v>
      </c>
      <c r="AE8" s="244" t="s">
        <v>24</v>
      </c>
      <c r="AF8" s="272"/>
      <c r="AG8" s="272"/>
      <c r="AH8" s="278"/>
    </row>
    <row r="9" spans="1:34" s="87" customFormat="1" x14ac:dyDescent="0.25">
      <c r="A9" s="74">
        <v>1</v>
      </c>
      <c r="B9" s="178">
        <v>44012</v>
      </c>
      <c r="C9" s="179" t="s">
        <v>179</v>
      </c>
      <c r="D9" s="180"/>
      <c r="E9" s="180"/>
      <c r="F9" s="74">
        <v>33</v>
      </c>
      <c r="G9" s="74"/>
      <c r="H9" s="181"/>
      <c r="I9" s="181"/>
      <c r="J9" s="74">
        <v>12</v>
      </c>
      <c r="K9" s="74"/>
      <c r="L9" s="182"/>
      <c r="M9" s="182"/>
      <c r="N9" s="74"/>
      <c r="O9" s="74"/>
      <c r="P9" s="183"/>
      <c r="Q9" s="183"/>
      <c r="R9" s="74">
        <v>28</v>
      </c>
      <c r="S9" s="74"/>
      <c r="T9" s="238"/>
      <c r="U9" s="238"/>
      <c r="V9" s="74">
        <v>24</v>
      </c>
      <c r="W9" s="74"/>
      <c r="X9" s="185">
        <v>58</v>
      </c>
      <c r="Y9" s="185"/>
      <c r="Z9" s="74">
        <v>18</v>
      </c>
      <c r="AA9" s="74"/>
      <c r="AB9" s="186">
        <v>28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201</v>
      </c>
      <c r="AH9" s="167"/>
    </row>
    <row r="10" spans="1:34" s="3" customFormat="1" x14ac:dyDescent="0.25">
      <c r="A10" s="223">
        <v>2</v>
      </c>
      <c r="B10" s="231">
        <v>44013</v>
      </c>
      <c r="C10" s="232" t="s">
        <v>180</v>
      </c>
      <c r="D10" s="22"/>
      <c r="E10" s="22"/>
      <c r="F10" s="233"/>
      <c r="G10" s="233"/>
      <c r="H10" s="23"/>
      <c r="I10" s="23"/>
      <c r="J10" s="233"/>
      <c r="K10" s="233">
        <v>1</v>
      </c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/>
      <c r="Z10" s="233"/>
      <c r="AA10" s="233"/>
      <c r="AB10" s="27"/>
      <c r="AC10" s="27"/>
      <c r="AD10" s="233"/>
      <c r="AE10" s="233"/>
      <c r="AF10" s="223">
        <f t="shared" ref="AF10:AF47" si="0">E10+G10+I10+K10+M10+O10+Q10+S10+U10+W10+Y10+AA10+AC10+AE10</f>
        <v>1</v>
      </c>
      <c r="AG10" s="223">
        <f t="shared" ref="AG10:AG15" si="1">D10+F10+H10+J10+L10+N10+P10+R10+T10+V10+X10+Z10+AB10+AD10</f>
        <v>0</v>
      </c>
      <c r="AH10" s="233" t="s">
        <v>192</v>
      </c>
    </row>
    <row r="11" spans="1:34" s="3" customFormat="1" x14ac:dyDescent="0.25">
      <c r="A11" s="230">
        <v>3</v>
      </c>
      <c r="B11" s="228">
        <v>44013</v>
      </c>
      <c r="C11" s="229" t="s">
        <v>180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/>
      <c r="P11" s="32"/>
      <c r="Q11" s="32"/>
      <c r="R11" s="227"/>
      <c r="S11" s="227">
        <v>2</v>
      </c>
      <c r="T11" s="235"/>
      <c r="U11" s="235"/>
      <c r="V11" s="227"/>
      <c r="W11" s="227"/>
      <c r="X11" s="33"/>
      <c r="Y11" s="33"/>
      <c r="Z11" s="227"/>
      <c r="AA11" s="227">
        <v>2</v>
      </c>
      <c r="AB11" s="34"/>
      <c r="AC11" s="34"/>
      <c r="AD11" s="227"/>
      <c r="AE11" s="227"/>
      <c r="AF11" s="223">
        <f t="shared" si="0"/>
        <v>4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44013</v>
      </c>
      <c r="C12" s="229" t="s">
        <v>183</v>
      </c>
      <c r="D12" s="29"/>
      <c r="E12" s="29"/>
      <c r="F12" s="227">
        <v>12</v>
      </c>
      <c r="G12" s="227"/>
      <c r="H12" s="30"/>
      <c r="I12" s="30"/>
      <c r="J12" s="227">
        <v>24</v>
      </c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0</v>
      </c>
      <c r="AG12" s="223">
        <f t="shared" si="1"/>
        <v>36</v>
      </c>
      <c r="AH12" s="227"/>
    </row>
    <row r="13" spans="1:34" s="3" customFormat="1" x14ac:dyDescent="0.25">
      <c r="A13" s="223"/>
      <c r="B13" s="228">
        <v>44013</v>
      </c>
      <c r="C13" s="229" t="s">
        <v>183</v>
      </c>
      <c r="D13" s="29">
        <v>1</v>
      </c>
      <c r="E13" s="29"/>
      <c r="F13" s="227"/>
      <c r="G13" s="227"/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/>
      <c r="AB13" s="34"/>
      <c r="AC13" s="34"/>
      <c r="AD13" s="227"/>
      <c r="AE13" s="227"/>
      <c r="AF13" s="223">
        <f t="shared" si="0"/>
        <v>0</v>
      </c>
      <c r="AG13" s="223">
        <f t="shared" si="1"/>
        <v>1</v>
      </c>
      <c r="AH13" s="227"/>
    </row>
    <row r="14" spans="1:34" s="3" customFormat="1" x14ac:dyDescent="0.25">
      <c r="A14" s="223"/>
      <c r="B14" s="228">
        <v>44013</v>
      </c>
      <c r="C14" s="229" t="s">
        <v>191</v>
      </c>
      <c r="D14" s="29"/>
      <c r="E14" s="29">
        <v>1</v>
      </c>
      <c r="F14" s="227"/>
      <c r="G14" s="227"/>
      <c r="H14" s="30"/>
      <c r="I14" s="30"/>
      <c r="J14" s="227"/>
      <c r="K14" s="227"/>
      <c r="L14" s="31"/>
      <c r="M14" s="31"/>
      <c r="N14" s="227"/>
      <c r="O14" s="227"/>
      <c r="P14" s="32"/>
      <c r="Q14" s="32"/>
      <c r="R14" s="227"/>
      <c r="S14" s="227"/>
      <c r="T14" s="235"/>
      <c r="U14" s="235"/>
      <c r="V14" s="227"/>
      <c r="W14" s="227"/>
      <c r="X14" s="33"/>
      <c r="Y14" s="33"/>
      <c r="Z14" s="227"/>
      <c r="AA14" s="227"/>
      <c r="AB14" s="34"/>
      <c r="AC14" s="34"/>
      <c r="AD14" s="227"/>
      <c r="AE14" s="227"/>
      <c r="AF14" s="223">
        <f t="shared" si="0"/>
        <v>1</v>
      </c>
      <c r="AG14" s="223">
        <f t="shared" si="1"/>
        <v>0</v>
      </c>
      <c r="AH14" s="227"/>
    </row>
    <row r="15" spans="1:34" s="3" customFormat="1" x14ac:dyDescent="0.25">
      <c r="A15" s="230">
        <v>5</v>
      </c>
      <c r="B15" s="228">
        <v>44014</v>
      </c>
      <c r="C15" s="229" t="s">
        <v>183</v>
      </c>
      <c r="D15" s="29">
        <v>14</v>
      </c>
      <c r="E15" s="29"/>
      <c r="F15" s="227"/>
      <c r="G15" s="227"/>
      <c r="H15" s="30">
        <v>5</v>
      </c>
      <c r="I15" s="30"/>
      <c r="J15" s="227"/>
      <c r="K15" s="227"/>
      <c r="L15" s="31">
        <v>13</v>
      </c>
      <c r="M15" s="31"/>
      <c r="N15" s="227"/>
      <c r="O15" s="227"/>
      <c r="P15" s="32"/>
      <c r="Q15" s="32"/>
      <c r="R15" s="227"/>
      <c r="S15" s="227"/>
      <c r="T15" s="235">
        <v>7</v>
      </c>
      <c r="U15" s="235"/>
      <c r="V15" s="227"/>
      <c r="W15" s="227"/>
      <c r="X15" s="33">
        <v>3</v>
      </c>
      <c r="Y15" s="33"/>
      <c r="Z15" s="227"/>
      <c r="AA15" s="227"/>
      <c r="AB15" s="34"/>
      <c r="AC15" s="34"/>
      <c r="AD15" s="227"/>
      <c r="AE15" s="227"/>
      <c r="AF15" s="223">
        <f t="shared" si="0"/>
        <v>0</v>
      </c>
      <c r="AG15" s="223">
        <f t="shared" si="1"/>
        <v>42</v>
      </c>
      <c r="AH15" s="227"/>
    </row>
    <row r="16" spans="1:34" s="3" customFormat="1" x14ac:dyDescent="0.25">
      <c r="A16" s="230">
        <v>7</v>
      </c>
      <c r="B16" s="224">
        <v>44014</v>
      </c>
      <c r="C16" s="225" t="s">
        <v>180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>
        <v>1</v>
      </c>
      <c r="T16" s="236"/>
      <c r="U16" s="236"/>
      <c r="V16" s="226"/>
      <c r="W16" s="226"/>
      <c r="X16" s="41"/>
      <c r="Y16" s="41"/>
      <c r="Z16" s="226"/>
      <c r="AA16" s="226"/>
      <c r="AB16" s="42"/>
      <c r="AC16" s="42"/>
      <c r="AD16" s="226"/>
      <c r="AE16" s="226"/>
      <c r="AF16" s="223">
        <f t="shared" si="0"/>
        <v>1</v>
      </c>
      <c r="AG16" s="223">
        <f>D16+F16+H16+J16+L16+N16+P16+R16+T16+V16+X16+Z16+AB16+AD16</f>
        <v>0</v>
      </c>
      <c r="AH16" s="227"/>
    </row>
    <row r="17" spans="1:34" s="3" customFormat="1" x14ac:dyDescent="0.25">
      <c r="A17" s="223">
        <v>8</v>
      </c>
      <c r="B17" s="224">
        <v>44018</v>
      </c>
      <c r="C17" s="225" t="s">
        <v>193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/>
      <c r="P17" s="40"/>
      <c r="Q17" s="40"/>
      <c r="R17" s="226"/>
      <c r="S17" s="226"/>
      <c r="T17" s="236"/>
      <c r="U17" s="236"/>
      <c r="V17" s="226"/>
      <c r="W17" s="226"/>
      <c r="X17" s="41"/>
      <c r="Y17" s="41">
        <v>2</v>
      </c>
      <c r="Z17" s="226"/>
      <c r="AA17" s="226">
        <v>1</v>
      </c>
      <c r="AB17" s="42"/>
      <c r="AC17" s="42"/>
      <c r="AD17" s="226"/>
      <c r="AE17" s="226"/>
      <c r="AF17" s="223">
        <f t="shared" si="0"/>
        <v>3</v>
      </c>
      <c r="AG17" s="223">
        <f t="shared" ref="AG17:AG47" si="2">D17+F17+H17+J17+L17+N17+P17+R17+T17+V17+X17+Z17+AB17+AD17</f>
        <v>0</v>
      </c>
      <c r="AH17" s="227"/>
    </row>
    <row r="18" spans="1:34" s="3" customFormat="1" x14ac:dyDescent="0.25">
      <c r="A18" s="230">
        <v>9</v>
      </c>
      <c r="B18" s="224">
        <v>44016</v>
      </c>
      <c r="C18" s="225" t="s">
        <v>194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>
        <v>1</v>
      </c>
      <c r="T18" s="236"/>
      <c r="U18" s="236"/>
      <c r="V18" s="226"/>
      <c r="W18" s="226"/>
      <c r="X18" s="41"/>
      <c r="Y18" s="41"/>
      <c r="Z18" s="226"/>
      <c r="AA18" s="226"/>
      <c r="AB18" s="42"/>
      <c r="AC18" s="42"/>
      <c r="AD18" s="226"/>
      <c r="AE18" s="226"/>
      <c r="AF18" s="223">
        <f t="shared" si="0"/>
        <v>1</v>
      </c>
      <c r="AG18" s="223">
        <f t="shared" si="2"/>
        <v>0</v>
      </c>
      <c r="AH18" s="227"/>
    </row>
    <row r="19" spans="1:34" s="3" customFormat="1" x14ac:dyDescent="0.25">
      <c r="A19" s="223">
        <v>10</v>
      </c>
      <c r="B19" s="224">
        <v>44018</v>
      </c>
      <c r="C19" s="225" t="s">
        <v>180</v>
      </c>
      <c r="D19" s="37"/>
      <c r="E19" s="37"/>
      <c r="F19" s="226"/>
      <c r="G19" s="226">
        <v>2</v>
      </c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/>
      <c r="AB19" s="42"/>
      <c r="AC19" s="42"/>
      <c r="AD19" s="226"/>
      <c r="AE19" s="226"/>
      <c r="AF19" s="223">
        <f t="shared" si="0"/>
        <v>2</v>
      </c>
      <c r="AG19" s="223">
        <f t="shared" si="2"/>
        <v>0</v>
      </c>
      <c r="AH19" s="227"/>
    </row>
    <row r="20" spans="1:34" s="3" customFormat="1" x14ac:dyDescent="0.25">
      <c r="A20" s="230">
        <v>11</v>
      </c>
      <c r="B20" s="224">
        <v>44015</v>
      </c>
      <c r="C20" s="225" t="s">
        <v>195</v>
      </c>
      <c r="D20" s="37"/>
      <c r="E20" s="37"/>
      <c r="F20" s="226"/>
      <c r="G20" s="226"/>
      <c r="H20" s="38"/>
      <c r="I20" s="38"/>
      <c r="J20" s="226"/>
      <c r="K20" s="226">
        <v>1</v>
      </c>
      <c r="L20" s="39"/>
      <c r="M20" s="39"/>
      <c r="N20" s="226"/>
      <c r="O20" s="226"/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1</v>
      </c>
      <c r="AG20" s="223">
        <f t="shared" si="2"/>
        <v>0</v>
      </c>
      <c r="AH20" s="227"/>
    </row>
    <row r="21" spans="1:34" s="3" customFormat="1" x14ac:dyDescent="0.25">
      <c r="A21" s="223">
        <v>12</v>
      </c>
      <c r="B21" s="224">
        <v>44015</v>
      </c>
      <c r="C21" s="225" t="s">
        <v>180</v>
      </c>
      <c r="D21" s="37"/>
      <c r="E21" s="37"/>
      <c r="F21" s="226"/>
      <c r="G21" s="226"/>
      <c r="H21" s="38"/>
      <c r="I21" s="38"/>
      <c r="J21" s="226"/>
      <c r="K21" s="226"/>
      <c r="L21" s="39"/>
      <c r="M21" s="39"/>
      <c r="N21" s="226"/>
      <c r="O21" s="226"/>
      <c r="P21" s="40"/>
      <c r="Q21" s="40"/>
      <c r="R21" s="226"/>
      <c r="S21" s="226">
        <v>1</v>
      </c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1</v>
      </c>
      <c r="AG21" s="223">
        <f t="shared" si="2"/>
        <v>0</v>
      </c>
      <c r="AH21" s="227"/>
    </row>
    <row r="22" spans="1:34" s="3" customFormat="1" x14ac:dyDescent="0.25">
      <c r="A22" s="230">
        <v>13</v>
      </c>
      <c r="B22" s="224"/>
      <c r="C22" s="225"/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/>
      <c r="Z22" s="226"/>
      <c r="AA22" s="226"/>
      <c r="AB22" s="42"/>
      <c r="AC22" s="42"/>
      <c r="AD22" s="226"/>
      <c r="AE22" s="226"/>
      <c r="AF22" s="223">
        <f t="shared" si="0"/>
        <v>0</v>
      </c>
      <c r="AG22" s="223">
        <f t="shared" si="2"/>
        <v>0</v>
      </c>
      <c r="AH22" s="227"/>
    </row>
    <row r="23" spans="1:34" s="3" customFormat="1" x14ac:dyDescent="0.25">
      <c r="A23" s="223">
        <v>14</v>
      </c>
      <c r="B23" s="224"/>
      <c r="C23" s="225"/>
      <c r="D23" s="37"/>
      <c r="E23" s="37"/>
      <c r="F23" s="226"/>
      <c r="G23" s="226"/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0</v>
      </c>
      <c r="AG23" s="223">
        <f t="shared" si="2"/>
        <v>0</v>
      </c>
      <c r="AH23" s="227"/>
    </row>
    <row r="24" spans="1:34" s="3" customFormat="1" x14ac:dyDescent="0.25">
      <c r="A24" s="230">
        <v>15</v>
      </c>
      <c r="B24" s="224"/>
      <c r="C24" s="225"/>
      <c r="D24" s="37"/>
      <c r="E24" s="37"/>
      <c r="F24" s="226"/>
      <c r="G24" s="226"/>
      <c r="H24" s="38"/>
      <c r="I24" s="38"/>
      <c r="J24" s="226"/>
      <c r="K24" s="226"/>
      <c r="L24" s="39"/>
      <c r="M24" s="39"/>
      <c r="N24" s="226"/>
      <c r="O24" s="226"/>
      <c r="P24" s="40"/>
      <c r="Q24" s="40"/>
      <c r="R24" s="226"/>
      <c r="S24" s="226"/>
      <c r="T24" s="236"/>
      <c r="U24" s="236"/>
      <c r="V24" s="226"/>
      <c r="W24" s="226"/>
      <c r="X24" s="41"/>
      <c r="Y24" s="41"/>
      <c r="Z24" s="226"/>
      <c r="AA24" s="226"/>
      <c r="AB24" s="42"/>
      <c r="AC24" s="42"/>
      <c r="AD24" s="226"/>
      <c r="AE24" s="226"/>
      <c r="AF24" s="223">
        <f t="shared" si="0"/>
        <v>0</v>
      </c>
      <c r="AG24" s="223">
        <f t="shared" si="2"/>
        <v>0</v>
      </c>
      <c r="AH24" s="227"/>
    </row>
    <row r="25" spans="1:34" x14ac:dyDescent="0.25">
      <c r="A25" s="20">
        <v>16</v>
      </c>
      <c r="B25" s="35"/>
      <c r="C25" s="102"/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0</v>
      </c>
      <c r="AG25" s="20">
        <f t="shared" si="2"/>
        <v>0</v>
      </c>
      <c r="AH25" s="21"/>
    </row>
    <row r="26" spans="1:34" x14ac:dyDescent="0.25">
      <c r="A26" s="74">
        <v>17</v>
      </c>
      <c r="B26" s="35"/>
      <c r="C26" s="102"/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0</v>
      </c>
      <c r="AG26" s="20">
        <f t="shared" si="2"/>
        <v>0</v>
      </c>
      <c r="AH26" s="21"/>
    </row>
    <row r="27" spans="1:34" x14ac:dyDescent="0.25">
      <c r="A27" s="20">
        <v>18</v>
      </c>
      <c r="B27" s="35"/>
      <c r="C27" s="102"/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0</v>
      </c>
      <c r="AH27" s="21"/>
    </row>
    <row r="28" spans="1:34" x14ac:dyDescent="0.25">
      <c r="A28" s="74">
        <v>19</v>
      </c>
      <c r="B28" s="35"/>
      <c r="C28" s="102"/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0</v>
      </c>
      <c r="AG28" s="20">
        <f t="shared" si="2"/>
        <v>0</v>
      </c>
      <c r="AH28" s="21"/>
    </row>
    <row r="29" spans="1:34" x14ac:dyDescent="0.25">
      <c r="A29" s="20">
        <v>20</v>
      </c>
      <c r="B29" s="35"/>
      <c r="C29" s="102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36"/>
      <c r="U29" s="236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0</v>
      </c>
      <c r="AG29" s="20">
        <f t="shared" si="2"/>
        <v>0</v>
      </c>
      <c r="AH29" s="21"/>
    </row>
    <row r="30" spans="1:34" x14ac:dyDescent="0.25">
      <c r="A30" s="74">
        <v>21</v>
      </c>
      <c r="B30" s="35"/>
      <c r="C30" s="102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36"/>
      <c r="U30" s="236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2"/>
        <v>0</v>
      </c>
      <c r="AH30" s="21"/>
    </row>
    <row r="31" spans="1:34" x14ac:dyDescent="0.25">
      <c r="A31" s="20">
        <v>22</v>
      </c>
      <c r="B31" s="35"/>
      <c r="C31" s="102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0</v>
      </c>
      <c r="AH31" s="21"/>
    </row>
    <row r="32" spans="1:34" x14ac:dyDescent="0.25">
      <c r="A32" s="74">
        <v>23</v>
      </c>
      <c r="B32" s="35"/>
      <c r="C32" s="102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0</v>
      </c>
      <c r="AH32" s="21"/>
    </row>
    <row r="33" spans="1:34" x14ac:dyDescent="0.25">
      <c r="A33" s="20">
        <v>24</v>
      </c>
      <c r="B33" s="35"/>
      <c r="C33" s="102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2"/>
        <v>0</v>
      </c>
      <c r="AH33" s="21"/>
    </row>
    <row r="34" spans="1:34" x14ac:dyDescent="0.25">
      <c r="A34" s="74">
        <v>25</v>
      </c>
      <c r="B34" s="35"/>
      <c r="C34" s="102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2"/>
        <v>0</v>
      </c>
      <c r="AH34" s="21"/>
    </row>
    <row r="35" spans="1:34" x14ac:dyDescent="0.25">
      <c r="A35" s="20">
        <v>26</v>
      </c>
      <c r="B35" s="35"/>
      <c r="C35" s="102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36"/>
      <c r="U35" s="236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2"/>
        <v>0</v>
      </c>
      <c r="AH35" s="21"/>
    </row>
    <row r="36" spans="1:34" x14ac:dyDescent="0.25">
      <c r="A36" s="74">
        <v>27</v>
      </c>
      <c r="B36" s="35"/>
      <c r="C36" s="102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0</v>
      </c>
      <c r="AH36" s="21"/>
    </row>
    <row r="37" spans="1:34" x14ac:dyDescent="0.25">
      <c r="A37" s="20">
        <v>28</v>
      </c>
      <c r="B37" s="35"/>
      <c r="C37" s="102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0</v>
      </c>
      <c r="AH37" s="21"/>
    </row>
    <row r="38" spans="1:34" x14ac:dyDescent="0.25">
      <c r="A38" s="74">
        <v>29</v>
      </c>
      <c r="B38" s="35"/>
      <c r="C38" s="102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0</v>
      </c>
      <c r="AG38" s="20">
        <f t="shared" si="2"/>
        <v>0</v>
      </c>
      <c r="AH38" s="21"/>
    </row>
    <row r="39" spans="1:34" x14ac:dyDescent="0.25">
      <c r="A39" s="20">
        <v>30</v>
      </c>
      <c r="B39" s="35"/>
      <c r="C39" s="102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0</v>
      </c>
      <c r="AG39" s="20">
        <f t="shared" si="2"/>
        <v>0</v>
      </c>
      <c r="AH39" s="21"/>
    </row>
    <row r="40" spans="1:34" x14ac:dyDescent="0.25">
      <c r="A40" s="74">
        <v>31</v>
      </c>
      <c r="B40" s="35"/>
      <c r="C40" s="102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0</v>
      </c>
      <c r="AG40" s="20">
        <f t="shared" si="2"/>
        <v>0</v>
      </c>
      <c r="AH40" s="21"/>
    </row>
    <row r="41" spans="1:34" x14ac:dyDescent="0.25">
      <c r="A41" s="20">
        <v>32</v>
      </c>
      <c r="B41" s="35"/>
      <c r="C41" s="102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0"/>
        <v>0</v>
      </c>
      <c r="AG41" s="20">
        <f t="shared" si="2"/>
        <v>0</v>
      </c>
      <c r="AH41" s="21"/>
    </row>
    <row r="42" spans="1:34" x14ac:dyDescent="0.25">
      <c r="A42" s="74">
        <v>33</v>
      </c>
      <c r="B42" s="35"/>
      <c r="C42" s="102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36"/>
      <c r="U42" s="236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0"/>
        <v>0</v>
      </c>
      <c r="AG42" s="20">
        <f t="shared" si="2"/>
        <v>0</v>
      </c>
      <c r="AH42" s="21"/>
    </row>
    <row r="43" spans="1:34" x14ac:dyDescent="0.25">
      <c r="A43" s="20">
        <v>34</v>
      </c>
      <c r="B43" s="28"/>
      <c r="C43" s="101"/>
      <c r="D43" s="29"/>
      <c r="E43" s="29"/>
      <c r="F43" s="21"/>
      <c r="G43" s="21"/>
      <c r="H43" s="30"/>
      <c r="I43" s="30"/>
      <c r="J43" s="21"/>
      <c r="K43" s="21"/>
      <c r="L43" s="31"/>
      <c r="M43" s="31"/>
      <c r="N43" s="21"/>
      <c r="O43" s="21"/>
      <c r="P43" s="32"/>
      <c r="Q43" s="32"/>
      <c r="R43" s="21"/>
      <c r="S43" s="21"/>
      <c r="T43" s="235"/>
      <c r="U43" s="235"/>
      <c r="V43" s="21"/>
      <c r="W43" s="21"/>
      <c r="X43" s="33"/>
      <c r="Y43" s="33"/>
      <c r="Z43" s="21"/>
      <c r="AA43" s="21"/>
      <c r="AB43" s="34"/>
      <c r="AC43" s="34"/>
      <c r="AD43" s="21"/>
      <c r="AE43" s="21"/>
      <c r="AF43" s="20">
        <f t="shared" si="0"/>
        <v>0</v>
      </c>
      <c r="AG43" s="20">
        <f t="shared" si="2"/>
        <v>0</v>
      </c>
      <c r="AH43" s="21"/>
    </row>
    <row r="44" spans="1:34" x14ac:dyDescent="0.25">
      <c r="A44" s="74">
        <v>35</v>
      </c>
      <c r="B44" s="35"/>
      <c r="C44" s="102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>
        <f t="shared" si="0"/>
        <v>0</v>
      </c>
      <c r="AG44" s="20">
        <f t="shared" si="2"/>
        <v>0</v>
      </c>
      <c r="AH44" s="36"/>
    </row>
    <row r="45" spans="1:34" x14ac:dyDescent="0.25">
      <c r="A45" s="20">
        <v>36</v>
      </c>
      <c r="B45" s="35"/>
      <c r="C45" s="102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36"/>
      <c r="U45" s="236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/>
      <c r="AG45" s="20"/>
      <c r="AH45" s="36"/>
    </row>
    <row r="46" spans="1:34" x14ac:dyDescent="0.25">
      <c r="A46" s="74">
        <v>37</v>
      </c>
      <c r="B46" s="35"/>
      <c r="C46" s="102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>
        <f>E46+G46+I46+K46+M46+O46+Q46+S46+U46+W46+Y46+AA46+AC46+AE46</f>
        <v>0</v>
      </c>
      <c r="AG46" s="20">
        <f>D46+F46+H46+J46+L46+N46+P46+R46+T46+V46+X46+Z46+AB46+AD46</f>
        <v>0</v>
      </c>
      <c r="AH46" s="36"/>
    </row>
    <row r="47" spans="1:34" x14ac:dyDescent="0.25">
      <c r="A47" s="20">
        <v>38</v>
      </c>
      <c r="B47" s="44"/>
      <c r="C47" s="103"/>
      <c r="D47" s="46"/>
      <c r="E47" s="46"/>
      <c r="F47" s="45"/>
      <c r="G47" s="45"/>
      <c r="H47" s="47"/>
      <c r="I47" s="47"/>
      <c r="J47" s="45"/>
      <c r="K47" s="45"/>
      <c r="L47" s="48"/>
      <c r="M47" s="48"/>
      <c r="N47" s="45"/>
      <c r="O47" s="45"/>
      <c r="P47" s="49"/>
      <c r="Q47" s="49"/>
      <c r="R47" s="45"/>
      <c r="S47" s="45"/>
      <c r="T47" s="239"/>
      <c r="U47" s="239"/>
      <c r="V47" s="45"/>
      <c r="W47" s="45"/>
      <c r="X47" s="50"/>
      <c r="Y47" s="50"/>
      <c r="Z47" s="45"/>
      <c r="AA47" s="45"/>
      <c r="AB47" s="51"/>
      <c r="AC47" s="51"/>
      <c r="AD47" s="45"/>
      <c r="AE47" s="45"/>
      <c r="AF47" s="20">
        <f t="shared" si="0"/>
        <v>0</v>
      </c>
      <c r="AG47" s="20">
        <f t="shared" si="2"/>
        <v>0</v>
      </c>
      <c r="AH47" s="45"/>
    </row>
    <row r="48" spans="1:34" s="56" customFormat="1" x14ac:dyDescent="0.25">
      <c r="A48" s="52"/>
      <c r="B48" s="53"/>
      <c r="C48" s="10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5"/>
      <c r="AH48" s="54"/>
    </row>
    <row r="49" spans="1:34" ht="14.45" customHeight="1" x14ac:dyDescent="0.25">
      <c r="A49" s="57"/>
      <c r="B49" s="296"/>
      <c r="C49" s="297"/>
      <c r="D49" s="298">
        <f>SUM(D9:D47)-SUM(E9:E47)</f>
        <v>14</v>
      </c>
      <c r="E49" s="298"/>
      <c r="F49" s="304">
        <f>SUM(F9:F47)-SUM(G9:G47)</f>
        <v>43</v>
      </c>
      <c r="G49" s="304"/>
      <c r="H49" s="274">
        <f>SUM(H9:H47)-SUM(I9:I47)</f>
        <v>5</v>
      </c>
      <c r="I49" s="274"/>
      <c r="J49" s="275">
        <f>SUM(J9:J47)-SUM(K9:K47)</f>
        <v>34</v>
      </c>
      <c r="K49" s="275"/>
      <c r="L49" s="295">
        <f>SUM(L9:L47)-SUM(M9:M47)</f>
        <v>13</v>
      </c>
      <c r="M49" s="295"/>
      <c r="N49" s="275">
        <f>SUM(N9:N47)-SUM(O9:O47)</f>
        <v>0</v>
      </c>
      <c r="O49" s="275"/>
      <c r="P49" s="288">
        <f>SUM(P9:P47)-SUM(Q9:Q47)</f>
        <v>0</v>
      </c>
      <c r="Q49" s="288"/>
      <c r="R49" s="275">
        <f>SUM(R9:R47)-SUM(S9:S47)</f>
        <v>23</v>
      </c>
      <c r="S49" s="275"/>
      <c r="T49" s="289">
        <f>SUM(T9:T47)-SUM(U9:U47)</f>
        <v>7</v>
      </c>
      <c r="U49" s="289"/>
      <c r="V49" s="275">
        <f>SUM(V9:V47)-SUM(W9:W47)</f>
        <v>24</v>
      </c>
      <c r="W49" s="275"/>
      <c r="X49" s="307">
        <f>SUM(X9:X47)-SUM(Y9:Y47)</f>
        <v>59</v>
      </c>
      <c r="Y49" s="308"/>
      <c r="Z49" s="309">
        <f>SUM(Z9:Z47)-SUM(AA9:AA47)</f>
        <v>15</v>
      </c>
      <c r="AA49" s="310"/>
      <c r="AB49" s="311">
        <f>SUM(AB9:AB47)-SUM(AC9:AC47)</f>
        <v>28</v>
      </c>
      <c r="AC49" s="312"/>
      <c r="AD49" s="275">
        <f>SUM(AD9:AD47)-SUM(AE9:AE47)</f>
        <v>0</v>
      </c>
      <c r="AE49" s="275"/>
      <c r="AF49" s="43"/>
      <c r="AG49" s="222">
        <f>D49+F49+H49+J49+L49+N49+P49+R49+T49+V49+X49+Z49+AB49+AD49</f>
        <v>265</v>
      </c>
      <c r="AH49" s="58"/>
    </row>
    <row r="50" spans="1:34" s="61" customFormat="1" x14ac:dyDescent="0.25">
      <c r="A50" s="292" t="s">
        <v>25</v>
      </c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4"/>
      <c r="AF50" s="59">
        <f>SUM(AF9:AF47)</f>
        <v>15</v>
      </c>
      <c r="AG50" s="59">
        <f>SUM(AG9:AG47)</f>
        <v>280</v>
      </c>
      <c r="AH50" s="60"/>
    </row>
    <row r="51" spans="1:34" x14ac:dyDescent="0.25">
      <c r="A51" s="292" t="s">
        <v>26</v>
      </c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4"/>
      <c r="AF51" s="286">
        <f>AG50-AF50</f>
        <v>265</v>
      </c>
      <c r="AG51" s="287"/>
      <c r="AH51" s="60"/>
    </row>
    <row r="52" spans="1:34" x14ac:dyDescent="0.25">
      <c r="AA52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9:C49"/>
    <mergeCell ref="D49:E49"/>
    <mergeCell ref="F49:G49"/>
    <mergeCell ref="H49:I49"/>
    <mergeCell ref="J49:K49"/>
    <mergeCell ref="L49:M49"/>
    <mergeCell ref="P7:Q7"/>
    <mergeCell ref="R7:S7"/>
    <mergeCell ref="T7:U7"/>
    <mergeCell ref="V7:W7"/>
    <mergeCell ref="X7:Y7"/>
    <mergeCell ref="Z7:AA7"/>
    <mergeCell ref="AF51:AG51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50:AE50"/>
    <mergeCell ref="A51:AE5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3" workbookViewId="0">
      <selection activeCell="A29" sqref="A29:XFD29"/>
    </sheetView>
  </sheetViews>
  <sheetFormatPr defaultColWidth="9.140625" defaultRowHeight="15" x14ac:dyDescent="0.25"/>
  <cols>
    <col min="1" max="1" width="10.28515625" style="92" customWidth="1"/>
    <col min="2" max="2" width="7.85546875" style="91" customWidth="1"/>
    <col min="3" max="3" width="12.42578125" style="91" bestFit="1" customWidth="1"/>
    <col min="4" max="4" width="6.7109375" style="73" customWidth="1"/>
    <col min="5" max="5" width="5" style="73" customWidth="1"/>
    <col min="6" max="6" width="10.85546875" style="93" customWidth="1"/>
    <col min="7" max="7" width="12.140625" style="93" customWidth="1"/>
    <col min="8" max="8" width="10.7109375" style="93" bestFit="1" customWidth="1"/>
    <col min="9" max="9" width="9.140625" style="94"/>
    <col min="10" max="10" width="13" style="93" customWidth="1"/>
    <col min="11" max="11" width="11.85546875" style="93" customWidth="1"/>
    <col min="12" max="12" width="17.5703125" style="93" bestFit="1" customWidth="1"/>
    <col min="13" max="13" width="10.28515625" style="93" customWidth="1"/>
    <col min="14" max="14" width="12.42578125" style="73" customWidth="1"/>
    <col min="15" max="16384" width="9.140625" style="73"/>
  </cols>
  <sheetData>
    <row r="1" spans="1:17" s="63" customFormat="1" x14ac:dyDescent="0.25">
      <c r="A1" s="100" t="s">
        <v>0</v>
      </c>
      <c r="B1" s="100"/>
      <c r="C1" s="100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25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25">
      <c r="A3" s="313" t="s">
        <v>57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100"/>
      <c r="P3" s="100"/>
      <c r="Q3" s="100"/>
    </row>
    <row r="4" spans="1:17" s="63" customFormat="1" ht="15.75" customHeight="1" x14ac:dyDescent="0.25">
      <c r="A4" s="313" t="s">
        <v>172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100"/>
      <c r="P4" s="100"/>
      <c r="Q4" s="100"/>
    </row>
    <row r="5" spans="1:17" s="63" customFormat="1" x14ac:dyDescent="0.25">
      <c r="A5" s="313"/>
      <c r="B5" s="313"/>
      <c r="C5" s="313"/>
      <c r="D5" s="313"/>
      <c r="E5" s="313"/>
      <c r="F5" s="313"/>
      <c r="G5" s="313"/>
      <c r="H5" s="313"/>
      <c r="I5" s="314"/>
      <c r="J5" s="314"/>
      <c r="K5" s="67"/>
      <c r="L5" s="67"/>
      <c r="M5" s="67"/>
      <c r="N5" s="68"/>
    </row>
    <row r="6" spans="1:17" s="71" customFormat="1" ht="12.75" customHeight="1" x14ac:dyDescent="0.25">
      <c r="A6" s="315" t="s">
        <v>37</v>
      </c>
      <c r="B6" s="317" t="s">
        <v>38</v>
      </c>
      <c r="C6" s="317"/>
      <c r="D6" s="318" t="s">
        <v>39</v>
      </c>
      <c r="E6" s="318"/>
      <c r="F6" s="318"/>
      <c r="G6" s="318"/>
      <c r="H6" s="318"/>
      <c r="I6" s="318"/>
      <c r="J6" s="318"/>
      <c r="K6" s="323" t="s">
        <v>56</v>
      </c>
      <c r="L6" s="323"/>
      <c r="M6" s="323"/>
      <c r="N6" s="324" t="s">
        <v>8</v>
      </c>
    </row>
    <row r="7" spans="1:17" s="71" customFormat="1" ht="12.75" x14ac:dyDescent="0.25">
      <c r="A7" s="316"/>
      <c r="B7" s="319" t="s">
        <v>40</v>
      </c>
      <c r="C7" s="319" t="s">
        <v>41</v>
      </c>
      <c r="D7" s="319" t="s">
        <v>42</v>
      </c>
      <c r="E7" s="319" t="s">
        <v>43</v>
      </c>
      <c r="F7" s="321" t="s">
        <v>44</v>
      </c>
      <c r="G7" s="321" t="s">
        <v>45</v>
      </c>
      <c r="H7" s="350" t="s">
        <v>46</v>
      </c>
      <c r="I7" s="350"/>
      <c r="J7" s="321" t="s">
        <v>47</v>
      </c>
      <c r="K7" s="321" t="s">
        <v>48</v>
      </c>
      <c r="L7" s="321" t="s">
        <v>49</v>
      </c>
      <c r="M7" s="321" t="s">
        <v>50</v>
      </c>
      <c r="N7" s="325"/>
    </row>
    <row r="8" spans="1:17" s="71" customFormat="1" ht="12.75" x14ac:dyDescent="0.25">
      <c r="A8" s="316"/>
      <c r="B8" s="320"/>
      <c r="C8" s="320"/>
      <c r="D8" s="320"/>
      <c r="E8" s="320"/>
      <c r="F8" s="322"/>
      <c r="G8" s="322"/>
      <c r="H8" s="240" t="s">
        <v>55</v>
      </c>
      <c r="I8" s="72" t="s">
        <v>51</v>
      </c>
      <c r="J8" s="322"/>
      <c r="K8" s="322"/>
      <c r="L8" s="322"/>
      <c r="M8" s="322"/>
      <c r="N8" s="325"/>
    </row>
    <row r="9" spans="1:17" x14ac:dyDescent="0.25">
      <c r="A9" s="107">
        <v>43957</v>
      </c>
      <c r="B9" s="108" t="s">
        <v>64</v>
      </c>
      <c r="C9" s="108"/>
      <c r="D9" s="109" t="s">
        <v>21</v>
      </c>
      <c r="E9" s="109">
        <v>1</v>
      </c>
      <c r="F9" s="110">
        <v>550000</v>
      </c>
      <c r="G9" s="110">
        <f>F9*E9</f>
        <v>550000</v>
      </c>
      <c r="H9" s="110">
        <v>546000</v>
      </c>
      <c r="I9" s="111"/>
      <c r="J9" s="110">
        <f>G9*(1-I9)-H9</f>
        <v>4000</v>
      </c>
      <c r="K9" s="110">
        <f>J9</f>
        <v>4000</v>
      </c>
      <c r="L9" s="110"/>
      <c r="M9" s="110"/>
      <c r="N9" s="109" t="s">
        <v>132</v>
      </c>
    </row>
    <row r="10" spans="1:17" x14ac:dyDescent="0.25">
      <c r="A10" s="335">
        <v>43958</v>
      </c>
      <c r="B10" s="343" t="s">
        <v>65</v>
      </c>
      <c r="C10" s="95"/>
      <c r="D10" s="74" t="s">
        <v>9</v>
      </c>
      <c r="E10" s="74">
        <v>2</v>
      </c>
      <c r="F10" s="75">
        <v>255000</v>
      </c>
      <c r="G10" s="75">
        <f>F10*E10</f>
        <v>510000</v>
      </c>
      <c r="H10" s="75"/>
      <c r="I10" s="76">
        <v>1</v>
      </c>
      <c r="J10" s="75">
        <f t="shared" ref="J10:J68" si="0">G10*(1-I10)-H10</f>
        <v>0</v>
      </c>
      <c r="K10" s="75"/>
      <c r="L10" s="75"/>
      <c r="M10" s="75"/>
      <c r="N10" s="74"/>
    </row>
    <row r="11" spans="1:17" x14ac:dyDescent="0.25">
      <c r="A11" s="336"/>
      <c r="B11" s="345"/>
      <c r="C11" s="112"/>
      <c r="D11" s="77" t="s">
        <v>21</v>
      </c>
      <c r="E11" s="77">
        <v>1</v>
      </c>
      <c r="F11" s="78">
        <v>550000</v>
      </c>
      <c r="G11" s="78">
        <f>E11*F11</f>
        <v>550000</v>
      </c>
      <c r="H11" s="78"/>
      <c r="I11" s="79">
        <v>1</v>
      </c>
      <c r="J11" s="78">
        <f t="shared" si="0"/>
        <v>0</v>
      </c>
      <c r="K11" s="78"/>
      <c r="L11" s="78"/>
      <c r="M11" s="78"/>
      <c r="N11" s="77"/>
    </row>
    <row r="12" spans="1:17" x14ac:dyDescent="0.25">
      <c r="A12" s="335">
        <v>43958</v>
      </c>
      <c r="B12" s="343" t="s">
        <v>66</v>
      </c>
      <c r="C12" s="95"/>
      <c r="D12" s="74" t="s">
        <v>12</v>
      </c>
      <c r="E12" s="74">
        <v>1</v>
      </c>
      <c r="F12" s="75">
        <v>465000</v>
      </c>
      <c r="G12" s="75">
        <f t="shared" ref="G12:G63" si="1">F12*E12</f>
        <v>465000</v>
      </c>
      <c r="H12" s="75"/>
      <c r="I12" s="76">
        <v>1</v>
      </c>
      <c r="J12" s="75">
        <f t="shared" si="0"/>
        <v>0</v>
      </c>
      <c r="K12" s="114"/>
      <c r="L12" s="114"/>
      <c r="M12" s="114"/>
      <c r="N12" s="74"/>
    </row>
    <row r="13" spans="1:17" x14ac:dyDescent="0.25">
      <c r="A13" s="336"/>
      <c r="B13" s="345"/>
      <c r="C13" s="83"/>
      <c r="D13" s="77" t="s">
        <v>16</v>
      </c>
      <c r="E13" s="77">
        <v>10</v>
      </c>
      <c r="F13" s="78">
        <v>485000</v>
      </c>
      <c r="G13" s="78">
        <f>E13*F13</f>
        <v>4850000</v>
      </c>
      <c r="H13" s="78"/>
      <c r="I13" s="79">
        <v>1</v>
      </c>
      <c r="J13" s="78">
        <f t="shared" si="0"/>
        <v>0</v>
      </c>
      <c r="K13" s="115"/>
      <c r="L13" s="115"/>
      <c r="M13" s="115"/>
      <c r="N13" s="116"/>
    </row>
    <row r="14" spans="1:17" x14ac:dyDescent="0.25">
      <c r="A14" s="117">
        <v>43958</v>
      </c>
      <c r="B14" s="118" t="s">
        <v>67</v>
      </c>
      <c r="C14" s="118"/>
      <c r="D14" s="109" t="s">
        <v>21</v>
      </c>
      <c r="E14" s="109">
        <v>2</v>
      </c>
      <c r="F14" s="110">
        <v>550000</v>
      </c>
      <c r="G14" s="110">
        <f>F14*E14</f>
        <v>1100000</v>
      </c>
      <c r="H14" s="110"/>
      <c r="I14" s="111">
        <v>1</v>
      </c>
      <c r="J14" s="110">
        <f t="shared" si="0"/>
        <v>0</v>
      </c>
      <c r="K14" s="119"/>
      <c r="L14" s="119"/>
      <c r="M14" s="119"/>
      <c r="N14" s="120"/>
    </row>
    <row r="15" spans="1:17" x14ac:dyDescent="0.25">
      <c r="A15" s="335">
        <v>43958</v>
      </c>
      <c r="B15" s="343" t="s">
        <v>68</v>
      </c>
      <c r="C15" s="95"/>
      <c r="D15" s="74" t="s">
        <v>16</v>
      </c>
      <c r="E15" s="74">
        <v>3</v>
      </c>
      <c r="F15" s="75">
        <v>485000</v>
      </c>
      <c r="G15" s="75">
        <f>E15*F15</f>
        <v>1455000</v>
      </c>
      <c r="H15" s="346">
        <v>288000</v>
      </c>
      <c r="I15" s="76">
        <v>0.1</v>
      </c>
      <c r="J15" s="75">
        <f t="shared" si="0"/>
        <v>1021500</v>
      </c>
      <c r="K15" s="114">
        <f t="shared" ref="K15:K21" si="2">J15</f>
        <v>1021500</v>
      </c>
      <c r="L15" s="114"/>
      <c r="M15" s="114"/>
      <c r="N15" s="332" t="s">
        <v>133</v>
      </c>
    </row>
    <row r="16" spans="1:17" x14ac:dyDescent="0.25">
      <c r="A16" s="349"/>
      <c r="B16" s="344"/>
      <c r="C16" s="96"/>
      <c r="D16" s="84" t="s">
        <v>20</v>
      </c>
      <c r="E16" s="84">
        <v>1</v>
      </c>
      <c r="F16" s="85">
        <v>455000</v>
      </c>
      <c r="G16" s="85">
        <f>E16*F16</f>
        <v>455000</v>
      </c>
      <c r="H16" s="347"/>
      <c r="I16" s="86">
        <v>0.1</v>
      </c>
      <c r="J16" s="85">
        <f t="shared" si="0"/>
        <v>409500</v>
      </c>
      <c r="K16" s="85">
        <f t="shared" si="2"/>
        <v>409500</v>
      </c>
      <c r="L16" s="85"/>
      <c r="M16" s="85"/>
      <c r="N16" s="333"/>
    </row>
    <row r="17" spans="1:14" x14ac:dyDescent="0.25">
      <c r="A17" s="349"/>
      <c r="B17" s="344"/>
      <c r="C17" s="96"/>
      <c r="D17" s="84" t="s">
        <v>10</v>
      </c>
      <c r="E17" s="84">
        <v>2</v>
      </c>
      <c r="F17" s="85">
        <v>455000</v>
      </c>
      <c r="G17" s="85">
        <f t="shared" si="1"/>
        <v>910000</v>
      </c>
      <c r="H17" s="347"/>
      <c r="I17" s="86">
        <v>0.1</v>
      </c>
      <c r="J17" s="85">
        <f t="shared" si="0"/>
        <v>819000</v>
      </c>
      <c r="K17" s="85">
        <f t="shared" si="2"/>
        <v>819000</v>
      </c>
      <c r="L17" s="85"/>
      <c r="M17" s="85"/>
      <c r="N17" s="333"/>
    </row>
    <row r="18" spans="1:14" x14ac:dyDescent="0.25">
      <c r="A18" s="336"/>
      <c r="B18" s="345"/>
      <c r="C18" s="83"/>
      <c r="D18" s="83" t="s">
        <v>21</v>
      </c>
      <c r="E18" s="83">
        <v>1</v>
      </c>
      <c r="F18" s="123">
        <v>550000</v>
      </c>
      <c r="G18" s="123">
        <f>F18*E18</f>
        <v>550000</v>
      </c>
      <c r="H18" s="348"/>
      <c r="I18" s="124">
        <v>0.1</v>
      </c>
      <c r="J18" s="78">
        <f t="shared" si="0"/>
        <v>495000</v>
      </c>
      <c r="K18" s="123">
        <f t="shared" si="2"/>
        <v>495000</v>
      </c>
      <c r="L18" s="123"/>
      <c r="M18" s="123"/>
      <c r="N18" s="334"/>
    </row>
    <row r="19" spans="1:14" x14ac:dyDescent="0.25">
      <c r="A19" s="335">
        <v>43958</v>
      </c>
      <c r="B19" s="343" t="s">
        <v>68</v>
      </c>
      <c r="C19" s="113"/>
      <c r="D19" s="113" t="s">
        <v>12</v>
      </c>
      <c r="E19" s="113">
        <v>1</v>
      </c>
      <c r="F19" s="121">
        <v>465000</v>
      </c>
      <c r="G19" s="121">
        <f t="shared" si="1"/>
        <v>465000</v>
      </c>
      <c r="H19" s="121">
        <v>50000</v>
      </c>
      <c r="I19" s="122">
        <v>0</v>
      </c>
      <c r="J19" s="106">
        <f t="shared" si="0"/>
        <v>415000</v>
      </c>
      <c r="K19" s="121">
        <f t="shared" si="2"/>
        <v>415000</v>
      </c>
      <c r="L19" s="121"/>
      <c r="M19" s="121"/>
      <c r="N19" s="338" t="s">
        <v>132</v>
      </c>
    </row>
    <row r="20" spans="1:14" x14ac:dyDescent="0.25">
      <c r="A20" s="349"/>
      <c r="B20" s="344"/>
      <c r="C20" s="80"/>
      <c r="D20" s="80" t="s">
        <v>21</v>
      </c>
      <c r="E20" s="80">
        <v>1</v>
      </c>
      <c r="F20" s="81">
        <v>550000</v>
      </c>
      <c r="G20" s="81">
        <f t="shared" si="1"/>
        <v>550000</v>
      </c>
      <c r="H20" s="81">
        <v>50000</v>
      </c>
      <c r="I20" s="82">
        <v>0</v>
      </c>
      <c r="J20" s="85">
        <f t="shared" si="0"/>
        <v>500000</v>
      </c>
      <c r="K20" s="81">
        <f t="shared" si="2"/>
        <v>500000</v>
      </c>
      <c r="L20" s="81"/>
      <c r="M20" s="81"/>
      <c r="N20" s="339"/>
    </row>
    <row r="21" spans="1:14" x14ac:dyDescent="0.25">
      <c r="A21" s="336"/>
      <c r="B21" s="345"/>
      <c r="C21" s="125"/>
      <c r="D21" s="125" t="s">
        <v>14</v>
      </c>
      <c r="E21" s="125">
        <v>1</v>
      </c>
      <c r="F21" s="126">
        <v>475000</v>
      </c>
      <c r="G21" s="126">
        <f t="shared" si="1"/>
        <v>475000</v>
      </c>
      <c r="H21" s="126">
        <v>50000</v>
      </c>
      <c r="I21" s="127">
        <v>0</v>
      </c>
      <c r="J21" s="128">
        <f t="shared" si="0"/>
        <v>425000</v>
      </c>
      <c r="K21" s="126">
        <f t="shared" si="2"/>
        <v>425000</v>
      </c>
      <c r="L21" s="126"/>
      <c r="M21" s="126"/>
      <c r="N21" s="340"/>
    </row>
    <row r="22" spans="1:14" x14ac:dyDescent="0.25">
      <c r="A22" s="117">
        <v>43958</v>
      </c>
      <c r="B22" s="118" t="s">
        <v>69</v>
      </c>
      <c r="C22" s="118"/>
      <c r="D22" s="118" t="s">
        <v>21</v>
      </c>
      <c r="E22" s="118">
        <v>2</v>
      </c>
      <c r="F22" s="129">
        <v>550000</v>
      </c>
      <c r="G22" s="129">
        <f t="shared" si="1"/>
        <v>1100000</v>
      </c>
      <c r="H22" s="129"/>
      <c r="I22" s="130">
        <v>0.1</v>
      </c>
      <c r="J22" s="110">
        <f t="shared" si="0"/>
        <v>990000</v>
      </c>
      <c r="K22" s="129"/>
      <c r="L22" s="129">
        <f>J22</f>
        <v>990000</v>
      </c>
      <c r="M22" s="129"/>
      <c r="N22" s="118" t="s">
        <v>131</v>
      </c>
    </row>
    <row r="23" spans="1:14" x14ac:dyDescent="0.25">
      <c r="A23" s="117">
        <v>43959</v>
      </c>
      <c r="B23" s="118" t="s">
        <v>70</v>
      </c>
      <c r="C23" s="118" t="s">
        <v>71</v>
      </c>
      <c r="D23" s="118" t="s">
        <v>16</v>
      </c>
      <c r="E23" s="118">
        <v>1</v>
      </c>
      <c r="F23" s="129">
        <v>485000</v>
      </c>
      <c r="G23" s="129">
        <f t="shared" si="1"/>
        <v>485000</v>
      </c>
      <c r="H23" s="129">
        <v>146500</v>
      </c>
      <c r="I23" s="130">
        <v>0.1</v>
      </c>
      <c r="J23" s="110">
        <f t="shared" si="0"/>
        <v>290000</v>
      </c>
      <c r="K23" s="129"/>
      <c r="L23" s="129"/>
      <c r="M23" s="129"/>
      <c r="N23" s="118" t="s">
        <v>72</v>
      </c>
    </row>
    <row r="24" spans="1:14" x14ac:dyDescent="0.25">
      <c r="A24" s="335">
        <v>43962</v>
      </c>
      <c r="B24" s="144" t="s">
        <v>68</v>
      </c>
      <c r="C24" s="144"/>
      <c r="D24" s="74" t="s">
        <v>10</v>
      </c>
      <c r="E24" s="74">
        <v>1</v>
      </c>
      <c r="F24" s="75">
        <v>455000</v>
      </c>
      <c r="G24" s="75">
        <f t="shared" si="1"/>
        <v>455000</v>
      </c>
      <c r="H24" s="75">
        <v>50000</v>
      </c>
      <c r="I24" s="76">
        <v>0</v>
      </c>
      <c r="J24" s="75">
        <f t="shared" si="0"/>
        <v>405000</v>
      </c>
      <c r="K24" s="75">
        <f t="shared" ref="K24:K29" si="3">J24</f>
        <v>405000</v>
      </c>
      <c r="L24" s="75"/>
      <c r="M24" s="75"/>
      <c r="N24" s="341" t="s">
        <v>134</v>
      </c>
    </row>
    <row r="25" spans="1:14" x14ac:dyDescent="0.25">
      <c r="A25" s="336"/>
      <c r="B25" s="83" t="s">
        <v>68</v>
      </c>
      <c r="C25" s="83"/>
      <c r="D25" s="77" t="s">
        <v>20</v>
      </c>
      <c r="E25" s="77">
        <v>1</v>
      </c>
      <c r="F25" s="78">
        <v>455000</v>
      </c>
      <c r="G25" s="78">
        <f t="shared" si="1"/>
        <v>455000</v>
      </c>
      <c r="H25" s="78">
        <v>25000</v>
      </c>
      <c r="I25" s="79">
        <v>0</v>
      </c>
      <c r="J25" s="78">
        <f t="shared" si="0"/>
        <v>430000</v>
      </c>
      <c r="K25" s="78">
        <f t="shared" si="3"/>
        <v>430000</v>
      </c>
      <c r="L25" s="78"/>
      <c r="M25" s="78"/>
      <c r="N25" s="342"/>
    </row>
    <row r="26" spans="1:14" x14ac:dyDescent="0.25">
      <c r="A26" s="117">
        <v>43964</v>
      </c>
      <c r="B26" s="118" t="s">
        <v>68</v>
      </c>
      <c r="C26" s="118"/>
      <c r="D26" s="109" t="s">
        <v>14</v>
      </c>
      <c r="E26" s="109">
        <v>1</v>
      </c>
      <c r="F26" s="110">
        <v>475000</v>
      </c>
      <c r="G26" s="110">
        <f t="shared" ref="G26" si="4">F26*E26</f>
        <v>475000</v>
      </c>
      <c r="H26" s="110"/>
      <c r="I26" s="111">
        <v>0</v>
      </c>
      <c r="J26" s="110">
        <f t="shared" ref="J26" si="5">G26*(1-I26)-H26</f>
        <v>475000</v>
      </c>
      <c r="K26" s="110">
        <f t="shared" si="3"/>
        <v>475000</v>
      </c>
      <c r="L26" s="110"/>
      <c r="M26" s="110"/>
      <c r="N26" s="109" t="s">
        <v>134</v>
      </c>
    </row>
    <row r="27" spans="1:14" x14ac:dyDescent="0.25">
      <c r="A27" s="97">
        <v>43988</v>
      </c>
      <c r="B27" s="96" t="s">
        <v>68</v>
      </c>
      <c r="C27" s="96"/>
      <c r="D27" s="84" t="s">
        <v>173</v>
      </c>
      <c r="E27" s="84">
        <v>1</v>
      </c>
      <c r="F27" s="85">
        <v>250000</v>
      </c>
      <c r="G27" s="85">
        <f t="shared" si="1"/>
        <v>250000</v>
      </c>
      <c r="H27" s="85"/>
      <c r="I27" s="86">
        <v>0</v>
      </c>
      <c r="J27" s="85">
        <f t="shared" si="0"/>
        <v>250000</v>
      </c>
      <c r="K27" s="85">
        <f t="shared" si="3"/>
        <v>250000</v>
      </c>
      <c r="L27" s="85"/>
      <c r="M27" s="85"/>
      <c r="N27" s="84" t="s">
        <v>134</v>
      </c>
    </row>
    <row r="28" spans="1:14" x14ac:dyDescent="0.25">
      <c r="A28" s="97">
        <v>44009</v>
      </c>
      <c r="B28" s="96" t="s">
        <v>68</v>
      </c>
      <c r="C28" s="96"/>
      <c r="D28" s="84" t="s">
        <v>16</v>
      </c>
      <c r="E28" s="84">
        <v>2</v>
      </c>
      <c r="F28" s="85">
        <v>485000</v>
      </c>
      <c r="G28" s="85">
        <f t="shared" si="1"/>
        <v>970000</v>
      </c>
      <c r="H28" s="85"/>
      <c r="I28" s="86">
        <v>0</v>
      </c>
      <c r="J28" s="85">
        <f t="shared" si="0"/>
        <v>970000</v>
      </c>
      <c r="K28" s="85">
        <f t="shared" si="3"/>
        <v>970000</v>
      </c>
      <c r="L28" s="85"/>
      <c r="M28" s="85"/>
      <c r="N28" s="84" t="s">
        <v>181</v>
      </c>
    </row>
    <row r="29" spans="1:14" x14ac:dyDescent="0.25">
      <c r="A29" s="97">
        <v>44013</v>
      </c>
      <c r="B29" s="96" t="s">
        <v>185</v>
      </c>
      <c r="C29" s="96"/>
      <c r="D29" s="84" t="s">
        <v>9</v>
      </c>
      <c r="E29" s="84">
        <v>1</v>
      </c>
      <c r="F29" s="85">
        <v>225000</v>
      </c>
      <c r="G29" s="85">
        <f t="shared" si="1"/>
        <v>225000</v>
      </c>
      <c r="H29" s="85">
        <v>5000</v>
      </c>
      <c r="I29" s="86"/>
      <c r="J29" s="85">
        <f t="shared" si="0"/>
        <v>220000</v>
      </c>
      <c r="K29" s="85">
        <f t="shared" si="3"/>
        <v>220000</v>
      </c>
      <c r="L29" s="85"/>
      <c r="M29" s="85"/>
      <c r="N29" s="84" t="s">
        <v>181</v>
      </c>
    </row>
    <row r="30" spans="1:14" x14ac:dyDescent="0.25">
      <c r="A30" s="97">
        <v>44018</v>
      </c>
      <c r="B30" s="96" t="s">
        <v>68</v>
      </c>
      <c r="C30" s="96"/>
      <c r="D30" s="84" t="s">
        <v>186</v>
      </c>
      <c r="E30" s="84">
        <v>1</v>
      </c>
      <c r="F30" s="85">
        <v>150000</v>
      </c>
      <c r="G30" s="85">
        <f t="shared" si="1"/>
        <v>150000</v>
      </c>
      <c r="H30" s="85"/>
      <c r="I30" s="86">
        <v>0</v>
      </c>
      <c r="J30" s="85">
        <f t="shared" si="0"/>
        <v>150000</v>
      </c>
      <c r="K30" s="85">
        <v>150000</v>
      </c>
      <c r="L30" s="85"/>
      <c r="M30" s="85"/>
      <c r="N30" s="84" t="s">
        <v>187</v>
      </c>
    </row>
    <row r="31" spans="1:14" x14ac:dyDescent="0.25">
      <c r="A31" s="98"/>
      <c r="B31" s="80"/>
      <c r="C31" s="80"/>
      <c r="D31" s="84"/>
      <c r="E31" s="84"/>
      <c r="F31" s="85"/>
      <c r="G31" s="85">
        <f t="shared" si="1"/>
        <v>0</v>
      </c>
      <c r="H31" s="85"/>
      <c r="I31" s="86"/>
      <c r="J31" s="85">
        <f t="shared" si="0"/>
        <v>0</v>
      </c>
      <c r="K31" s="85"/>
      <c r="L31" s="85"/>
      <c r="M31" s="85"/>
      <c r="N31" s="84"/>
    </row>
    <row r="32" spans="1:14" x14ac:dyDescent="0.25">
      <c r="A32" s="98"/>
      <c r="B32" s="80"/>
      <c r="C32" s="80"/>
      <c r="D32" s="84"/>
      <c r="E32" s="84"/>
      <c r="F32" s="85"/>
      <c r="G32" s="85">
        <f t="shared" si="1"/>
        <v>0</v>
      </c>
      <c r="H32" s="85"/>
      <c r="I32" s="86"/>
      <c r="J32" s="85">
        <f t="shared" si="0"/>
        <v>0</v>
      </c>
      <c r="K32" s="85"/>
      <c r="L32" s="85"/>
      <c r="M32" s="85"/>
      <c r="N32" s="84"/>
    </row>
    <row r="33" spans="1:14" x14ac:dyDescent="0.25">
      <c r="A33" s="98"/>
      <c r="B33" s="80"/>
      <c r="C33" s="80"/>
      <c r="D33" s="84"/>
      <c r="E33" s="84"/>
      <c r="F33" s="85"/>
      <c r="G33" s="85">
        <f t="shared" si="1"/>
        <v>0</v>
      </c>
      <c r="H33" s="85"/>
      <c r="I33" s="86"/>
      <c r="J33" s="85">
        <f t="shared" si="0"/>
        <v>0</v>
      </c>
      <c r="K33" s="85"/>
      <c r="L33" s="85"/>
      <c r="M33" s="85"/>
      <c r="N33" s="84"/>
    </row>
    <row r="34" spans="1:14" x14ac:dyDescent="0.25">
      <c r="A34" s="98"/>
      <c r="B34" s="80"/>
      <c r="C34" s="80"/>
      <c r="D34" s="84"/>
      <c r="E34" s="84"/>
      <c r="F34" s="85"/>
      <c r="G34" s="85">
        <f t="shared" si="1"/>
        <v>0</v>
      </c>
      <c r="H34" s="85"/>
      <c r="I34" s="86"/>
      <c r="J34" s="85">
        <f t="shared" si="0"/>
        <v>0</v>
      </c>
      <c r="K34" s="85"/>
      <c r="L34" s="85"/>
      <c r="M34" s="85"/>
      <c r="N34" s="84"/>
    </row>
    <row r="35" spans="1:14" x14ac:dyDescent="0.25">
      <c r="A35" s="98"/>
      <c r="B35" s="80"/>
      <c r="C35" s="80"/>
      <c r="D35" s="84"/>
      <c r="E35" s="84"/>
      <c r="F35" s="85"/>
      <c r="G35" s="85">
        <f t="shared" si="1"/>
        <v>0</v>
      </c>
      <c r="H35" s="85"/>
      <c r="I35" s="86"/>
      <c r="J35" s="85">
        <f t="shared" si="0"/>
        <v>0</v>
      </c>
      <c r="K35" s="85"/>
      <c r="L35" s="85"/>
      <c r="M35" s="85"/>
      <c r="N35" s="330"/>
    </row>
    <row r="36" spans="1:14" x14ac:dyDescent="0.25">
      <c r="A36" s="98"/>
      <c r="B36" s="80"/>
      <c r="C36" s="80"/>
      <c r="D36" s="84"/>
      <c r="E36" s="84"/>
      <c r="F36" s="85"/>
      <c r="G36" s="85">
        <f t="shared" si="1"/>
        <v>0</v>
      </c>
      <c r="H36" s="85"/>
      <c r="I36" s="86"/>
      <c r="J36" s="85">
        <f t="shared" si="0"/>
        <v>0</v>
      </c>
      <c r="K36" s="85"/>
      <c r="L36" s="85"/>
      <c r="M36" s="85"/>
      <c r="N36" s="330"/>
    </row>
    <row r="37" spans="1:14" x14ac:dyDescent="0.25">
      <c r="A37" s="98"/>
      <c r="B37" s="80"/>
      <c r="C37" s="80"/>
      <c r="D37" s="84"/>
      <c r="E37" s="84"/>
      <c r="F37" s="85"/>
      <c r="G37" s="85">
        <f t="shared" si="1"/>
        <v>0</v>
      </c>
      <c r="H37" s="85"/>
      <c r="I37" s="86"/>
      <c r="J37" s="85">
        <f t="shared" si="0"/>
        <v>0</v>
      </c>
      <c r="K37" s="85"/>
      <c r="L37" s="85"/>
      <c r="M37" s="85"/>
      <c r="N37" s="330"/>
    </row>
    <row r="38" spans="1:14" x14ac:dyDescent="0.25">
      <c r="A38" s="98"/>
      <c r="B38" s="80"/>
      <c r="C38" s="80"/>
      <c r="D38" s="84"/>
      <c r="E38" s="84"/>
      <c r="F38" s="85"/>
      <c r="G38" s="85">
        <f t="shared" si="1"/>
        <v>0</v>
      </c>
      <c r="H38" s="85"/>
      <c r="I38" s="86"/>
      <c r="J38" s="85">
        <f t="shared" si="0"/>
        <v>0</v>
      </c>
      <c r="K38" s="85"/>
      <c r="L38" s="85"/>
      <c r="M38" s="85"/>
      <c r="N38" s="330"/>
    </row>
    <row r="39" spans="1:14" x14ac:dyDescent="0.25">
      <c r="A39" s="98"/>
      <c r="B39" s="80"/>
      <c r="C39" s="80"/>
      <c r="D39" s="84"/>
      <c r="E39" s="84"/>
      <c r="F39" s="85"/>
      <c r="G39" s="85">
        <f t="shared" si="1"/>
        <v>0</v>
      </c>
      <c r="H39" s="85"/>
      <c r="I39" s="86"/>
      <c r="J39" s="85">
        <f t="shared" si="0"/>
        <v>0</v>
      </c>
      <c r="K39" s="85"/>
      <c r="L39" s="85"/>
      <c r="M39" s="85"/>
      <c r="N39" s="330"/>
    </row>
    <row r="40" spans="1:14" x14ac:dyDescent="0.25">
      <c r="A40" s="98"/>
      <c r="B40" s="80"/>
      <c r="C40" s="80"/>
      <c r="D40" s="84"/>
      <c r="E40" s="84"/>
      <c r="F40" s="85"/>
      <c r="G40" s="85">
        <f t="shared" si="1"/>
        <v>0</v>
      </c>
      <c r="H40" s="85"/>
      <c r="I40" s="86"/>
      <c r="J40" s="85">
        <f t="shared" si="0"/>
        <v>0</v>
      </c>
      <c r="K40" s="85"/>
      <c r="L40" s="85"/>
      <c r="M40" s="85"/>
      <c r="N40" s="330"/>
    </row>
    <row r="41" spans="1:14" x14ac:dyDescent="0.25">
      <c r="A41" s="97"/>
      <c r="B41" s="96"/>
      <c r="C41" s="96"/>
      <c r="D41" s="84"/>
      <c r="E41" s="84"/>
      <c r="F41" s="85"/>
      <c r="G41" s="85">
        <f t="shared" si="1"/>
        <v>0</v>
      </c>
      <c r="H41" s="85"/>
      <c r="I41" s="86"/>
      <c r="J41" s="85">
        <f t="shared" si="0"/>
        <v>0</v>
      </c>
      <c r="K41" s="85"/>
      <c r="L41" s="85"/>
      <c r="M41" s="85"/>
      <c r="N41" s="84"/>
    </row>
    <row r="42" spans="1:14" x14ac:dyDescent="0.25">
      <c r="A42" s="97"/>
      <c r="B42" s="96"/>
      <c r="C42" s="96"/>
      <c r="D42" s="84"/>
      <c r="E42" s="84"/>
      <c r="F42" s="85"/>
      <c r="G42" s="85">
        <f t="shared" si="1"/>
        <v>0</v>
      </c>
      <c r="H42" s="85"/>
      <c r="I42" s="86"/>
      <c r="J42" s="85">
        <f t="shared" si="0"/>
        <v>0</v>
      </c>
      <c r="K42" s="85"/>
      <c r="L42" s="85"/>
      <c r="M42" s="85"/>
      <c r="N42" s="84"/>
    </row>
    <row r="43" spans="1:14" x14ac:dyDescent="0.25">
      <c r="A43" s="98"/>
      <c r="B43" s="80"/>
      <c r="C43" s="80"/>
      <c r="D43" s="84"/>
      <c r="E43" s="84"/>
      <c r="F43" s="85"/>
      <c r="G43" s="85">
        <f t="shared" si="1"/>
        <v>0</v>
      </c>
      <c r="H43" s="85"/>
      <c r="I43" s="86"/>
      <c r="J43" s="85">
        <f t="shared" si="0"/>
        <v>0</v>
      </c>
      <c r="K43" s="85"/>
      <c r="L43" s="85"/>
      <c r="M43" s="85"/>
      <c r="N43" s="330"/>
    </row>
    <row r="44" spans="1:14" x14ac:dyDescent="0.25">
      <c r="A44" s="98"/>
      <c r="B44" s="80"/>
      <c r="C44" s="80"/>
      <c r="D44" s="84"/>
      <c r="E44" s="84"/>
      <c r="F44" s="85"/>
      <c r="G44" s="85">
        <f t="shared" si="1"/>
        <v>0</v>
      </c>
      <c r="H44" s="85"/>
      <c r="I44" s="86"/>
      <c r="J44" s="85">
        <f t="shared" si="0"/>
        <v>0</v>
      </c>
      <c r="K44" s="85"/>
      <c r="L44" s="85"/>
      <c r="M44" s="85"/>
      <c r="N44" s="330"/>
    </row>
    <row r="45" spans="1:14" x14ac:dyDescent="0.25">
      <c r="A45" s="98"/>
      <c r="B45" s="80"/>
      <c r="C45" s="80"/>
      <c r="D45" s="84"/>
      <c r="E45" s="84"/>
      <c r="F45" s="85"/>
      <c r="G45" s="85">
        <f t="shared" si="1"/>
        <v>0</v>
      </c>
      <c r="H45" s="85"/>
      <c r="I45" s="86"/>
      <c r="J45" s="85">
        <f t="shared" si="0"/>
        <v>0</v>
      </c>
      <c r="K45" s="85"/>
      <c r="L45" s="85"/>
      <c r="M45" s="85"/>
      <c r="N45" s="330"/>
    </row>
    <row r="46" spans="1:14" x14ac:dyDescent="0.25">
      <c r="A46" s="97"/>
      <c r="B46" s="96"/>
      <c r="C46" s="96"/>
      <c r="D46" s="84"/>
      <c r="E46" s="84"/>
      <c r="F46" s="85"/>
      <c r="G46" s="85">
        <f t="shared" si="1"/>
        <v>0</v>
      </c>
      <c r="H46" s="85"/>
      <c r="I46" s="86"/>
      <c r="J46" s="85">
        <f t="shared" si="0"/>
        <v>0</v>
      </c>
      <c r="K46" s="85"/>
      <c r="L46" s="85"/>
      <c r="M46" s="85"/>
      <c r="N46" s="84"/>
    </row>
    <row r="47" spans="1:14" x14ac:dyDescent="0.25">
      <c r="A47" s="97"/>
      <c r="B47" s="96"/>
      <c r="C47" s="96"/>
      <c r="D47" s="84"/>
      <c r="E47" s="84"/>
      <c r="F47" s="85"/>
      <c r="G47" s="85">
        <f t="shared" si="1"/>
        <v>0</v>
      </c>
      <c r="H47" s="85"/>
      <c r="I47" s="86"/>
      <c r="J47" s="85">
        <f t="shared" si="0"/>
        <v>0</v>
      </c>
      <c r="K47" s="85"/>
      <c r="L47" s="85"/>
      <c r="M47" s="85"/>
      <c r="N47" s="84"/>
    </row>
    <row r="48" spans="1:14" x14ac:dyDescent="0.25">
      <c r="A48" s="97"/>
      <c r="B48" s="96"/>
      <c r="C48" s="96"/>
      <c r="D48" s="84"/>
      <c r="E48" s="84"/>
      <c r="F48" s="85"/>
      <c r="G48" s="85">
        <f t="shared" si="1"/>
        <v>0</v>
      </c>
      <c r="H48" s="85"/>
      <c r="I48" s="86"/>
      <c r="J48" s="85">
        <f t="shared" si="0"/>
        <v>0</v>
      </c>
      <c r="K48" s="85"/>
      <c r="L48" s="85"/>
      <c r="M48" s="85"/>
      <c r="N48" s="84"/>
    </row>
    <row r="49" spans="1:14" x14ac:dyDescent="0.25">
      <c r="A49" s="97"/>
      <c r="B49" s="96"/>
      <c r="C49" s="96"/>
      <c r="D49" s="84"/>
      <c r="E49" s="84"/>
      <c r="F49" s="85"/>
      <c r="G49" s="85">
        <f t="shared" si="1"/>
        <v>0</v>
      </c>
      <c r="H49" s="85"/>
      <c r="I49" s="86"/>
      <c r="J49" s="85">
        <f t="shared" si="0"/>
        <v>0</v>
      </c>
      <c r="K49" s="85"/>
      <c r="L49" s="85"/>
      <c r="M49" s="85"/>
      <c r="N49" s="84"/>
    </row>
    <row r="50" spans="1:14" x14ac:dyDescent="0.25">
      <c r="A50" s="97"/>
      <c r="B50" s="96"/>
      <c r="C50" s="96"/>
      <c r="D50" s="84"/>
      <c r="E50" s="84"/>
      <c r="F50" s="85"/>
      <c r="G50" s="85">
        <f t="shared" si="1"/>
        <v>0</v>
      </c>
      <c r="H50" s="85"/>
      <c r="I50" s="86"/>
      <c r="J50" s="85">
        <f t="shared" si="0"/>
        <v>0</v>
      </c>
      <c r="K50" s="85"/>
      <c r="L50" s="85"/>
      <c r="M50" s="85"/>
      <c r="N50" s="84"/>
    </row>
    <row r="51" spans="1:14" x14ac:dyDescent="0.25">
      <c r="A51" s="97"/>
      <c r="B51" s="96"/>
      <c r="C51" s="96"/>
      <c r="D51" s="84"/>
      <c r="E51" s="84"/>
      <c r="F51" s="85"/>
      <c r="G51" s="85">
        <f t="shared" si="1"/>
        <v>0</v>
      </c>
      <c r="H51" s="85"/>
      <c r="I51" s="86"/>
      <c r="J51" s="85">
        <f t="shared" si="0"/>
        <v>0</v>
      </c>
      <c r="K51" s="85"/>
      <c r="L51" s="85"/>
      <c r="M51" s="85"/>
      <c r="N51" s="84"/>
    </row>
    <row r="52" spans="1:14" x14ac:dyDescent="0.25">
      <c r="A52" s="97"/>
      <c r="B52" s="96"/>
      <c r="C52" s="96"/>
      <c r="D52" s="84"/>
      <c r="E52" s="84"/>
      <c r="F52" s="85"/>
      <c r="G52" s="85">
        <f t="shared" si="1"/>
        <v>0</v>
      </c>
      <c r="H52" s="85"/>
      <c r="I52" s="86"/>
      <c r="J52" s="85">
        <f t="shared" si="0"/>
        <v>0</v>
      </c>
      <c r="K52" s="85"/>
      <c r="L52" s="85"/>
      <c r="M52" s="85"/>
      <c r="N52" s="84"/>
    </row>
    <row r="53" spans="1:14" x14ac:dyDescent="0.25">
      <c r="A53" s="98"/>
      <c r="B53" s="80"/>
      <c r="C53" s="80"/>
      <c r="D53" s="84"/>
      <c r="E53" s="84"/>
      <c r="F53" s="85"/>
      <c r="G53" s="85">
        <f t="shared" si="1"/>
        <v>0</v>
      </c>
      <c r="H53" s="85"/>
      <c r="I53" s="86"/>
      <c r="J53" s="85">
        <f t="shared" si="0"/>
        <v>0</v>
      </c>
      <c r="K53" s="85"/>
      <c r="L53" s="85"/>
      <c r="M53" s="85"/>
      <c r="N53" s="84"/>
    </row>
    <row r="54" spans="1:14" x14ac:dyDescent="0.25">
      <c r="A54" s="98"/>
      <c r="B54" s="80"/>
      <c r="C54" s="80"/>
      <c r="D54" s="84"/>
      <c r="E54" s="84"/>
      <c r="F54" s="85"/>
      <c r="G54" s="85">
        <f t="shared" si="1"/>
        <v>0</v>
      </c>
      <c r="H54" s="85"/>
      <c r="I54" s="86"/>
      <c r="J54" s="85">
        <f t="shared" si="0"/>
        <v>0</v>
      </c>
      <c r="K54" s="85"/>
      <c r="L54" s="85"/>
      <c r="M54" s="85"/>
      <c r="N54" s="84"/>
    </row>
    <row r="55" spans="1:14" x14ac:dyDescent="0.25">
      <c r="A55" s="98"/>
      <c r="B55" s="80"/>
      <c r="C55" s="80"/>
      <c r="D55" s="84"/>
      <c r="E55" s="84"/>
      <c r="F55" s="85"/>
      <c r="G55" s="85">
        <f t="shared" si="1"/>
        <v>0</v>
      </c>
      <c r="H55" s="85"/>
      <c r="I55" s="86"/>
      <c r="J55" s="85">
        <f t="shared" si="0"/>
        <v>0</v>
      </c>
      <c r="K55" s="85"/>
      <c r="L55" s="85"/>
      <c r="M55" s="85"/>
      <c r="N55" s="84"/>
    </row>
    <row r="56" spans="1:14" x14ac:dyDescent="0.25">
      <c r="A56" s="98"/>
      <c r="B56" s="80"/>
      <c r="C56" s="80"/>
      <c r="D56" s="84"/>
      <c r="E56" s="84"/>
      <c r="F56" s="85"/>
      <c r="G56" s="85">
        <f t="shared" si="1"/>
        <v>0</v>
      </c>
      <c r="H56" s="85"/>
      <c r="I56" s="86"/>
      <c r="J56" s="85">
        <f t="shared" si="0"/>
        <v>0</v>
      </c>
      <c r="K56" s="85"/>
      <c r="L56" s="85"/>
      <c r="M56" s="85"/>
      <c r="N56" s="84"/>
    </row>
    <row r="57" spans="1:14" x14ac:dyDescent="0.25">
      <c r="A57" s="98"/>
      <c r="B57" s="80"/>
      <c r="C57" s="80"/>
      <c r="D57" s="84"/>
      <c r="E57" s="84"/>
      <c r="F57" s="85"/>
      <c r="G57" s="85">
        <f t="shared" si="1"/>
        <v>0</v>
      </c>
      <c r="H57" s="85"/>
      <c r="I57" s="86"/>
      <c r="J57" s="85">
        <f t="shared" si="0"/>
        <v>0</v>
      </c>
      <c r="K57" s="85"/>
      <c r="L57" s="85"/>
      <c r="M57" s="85"/>
      <c r="N57" s="84"/>
    </row>
    <row r="58" spans="1:14" x14ac:dyDescent="0.25">
      <c r="A58" s="98"/>
      <c r="B58" s="80"/>
      <c r="C58" s="80"/>
      <c r="D58" s="84"/>
      <c r="E58" s="84"/>
      <c r="F58" s="85"/>
      <c r="G58" s="85">
        <f t="shared" si="1"/>
        <v>0</v>
      </c>
      <c r="H58" s="85"/>
      <c r="I58" s="86"/>
      <c r="J58" s="85">
        <f t="shared" si="0"/>
        <v>0</v>
      </c>
      <c r="K58" s="85"/>
      <c r="L58" s="85"/>
      <c r="M58" s="85"/>
      <c r="N58" s="84"/>
    </row>
    <row r="59" spans="1:14" x14ac:dyDescent="0.25">
      <c r="A59" s="98"/>
      <c r="B59" s="80"/>
      <c r="C59" s="80"/>
      <c r="D59" s="84"/>
      <c r="E59" s="84"/>
      <c r="F59" s="85"/>
      <c r="G59" s="85">
        <f t="shared" si="1"/>
        <v>0</v>
      </c>
      <c r="H59" s="85"/>
      <c r="I59" s="86"/>
      <c r="J59" s="85">
        <f t="shared" si="0"/>
        <v>0</v>
      </c>
      <c r="K59" s="85"/>
      <c r="L59" s="85"/>
      <c r="M59" s="85"/>
      <c r="N59" s="84"/>
    </row>
    <row r="60" spans="1:14" x14ac:dyDescent="0.25">
      <c r="A60" s="98"/>
      <c r="B60" s="80"/>
      <c r="C60" s="80"/>
      <c r="D60" s="84"/>
      <c r="E60" s="84"/>
      <c r="F60" s="85"/>
      <c r="G60" s="85">
        <f t="shared" si="1"/>
        <v>0</v>
      </c>
      <c r="H60" s="85"/>
      <c r="I60" s="86"/>
      <c r="J60" s="85">
        <f t="shared" si="0"/>
        <v>0</v>
      </c>
      <c r="K60" s="85"/>
      <c r="L60" s="85"/>
      <c r="M60" s="85"/>
      <c r="N60" s="84"/>
    </row>
    <row r="61" spans="1:14" x14ac:dyDescent="0.25">
      <c r="A61" s="98"/>
      <c r="B61" s="80"/>
      <c r="C61" s="80"/>
      <c r="D61" s="84"/>
      <c r="E61" s="84"/>
      <c r="F61" s="85"/>
      <c r="G61" s="85">
        <f t="shared" si="1"/>
        <v>0</v>
      </c>
      <c r="H61" s="85"/>
      <c r="I61" s="86"/>
      <c r="J61" s="85">
        <f t="shared" si="0"/>
        <v>0</v>
      </c>
      <c r="K61" s="85"/>
      <c r="L61" s="85"/>
      <c r="M61" s="85"/>
      <c r="N61" s="84"/>
    </row>
    <row r="62" spans="1:14" x14ac:dyDescent="0.25">
      <c r="A62" s="98"/>
      <c r="B62" s="80"/>
      <c r="C62" s="80"/>
      <c r="D62" s="84"/>
      <c r="E62" s="84"/>
      <c r="F62" s="85"/>
      <c r="G62" s="85">
        <f t="shared" si="1"/>
        <v>0</v>
      </c>
      <c r="H62" s="85"/>
      <c r="I62" s="86"/>
      <c r="J62" s="85">
        <f t="shared" si="0"/>
        <v>0</v>
      </c>
      <c r="K62" s="85"/>
      <c r="L62" s="85"/>
      <c r="M62" s="85"/>
      <c r="N62" s="84"/>
    </row>
    <row r="63" spans="1:14" x14ac:dyDescent="0.25">
      <c r="A63" s="98"/>
      <c r="B63" s="80"/>
      <c r="C63" s="80"/>
      <c r="D63" s="84"/>
      <c r="E63" s="84"/>
      <c r="F63" s="85"/>
      <c r="G63" s="85">
        <f t="shared" si="1"/>
        <v>0</v>
      </c>
      <c r="H63" s="85"/>
      <c r="I63" s="86"/>
      <c r="J63" s="85">
        <f t="shared" si="0"/>
        <v>0</v>
      </c>
      <c r="K63" s="85"/>
      <c r="L63" s="85"/>
      <c r="M63" s="85"/>
      <c r="N63" s="84"/>
    </row>
    <row r="64" spans="1:14" x14ac:dyDescent="0.25">
      <c r="A64" s="97"/>
      <c r="B64" s="96"/>
      <c r="C64" s="96"/>
      <c r="D64" s="84"/>
      <c r="E64" s="84"/>
      <c r="F64" s="85"/>
      <c r="G64" s="85">
        <f>E64*F64</f>
        <v>0</v>
      </c>
      <c r="H64" s="85"/>
      <c r="I64" s="86"/>
      <c r="J64" s="85">
        <f t="shared" si="0"/>
        <v>0</v>
      </c>
      <c r="K64" s="85"/>
      <c r="L64" s="85"/>
      <c r="M64" s="85"/>
      <c r="N64" s="84"/>
    </row>
    <row r="65" spans="1:15" x14ac:dyDescent="0.25">
      <c r="A65" s="98"/>
      <c r="B65" s="80"/>
      <c r="C65" s="80"/>
      <c r="D65" s="84"/>
      <c r="E65" s="84"/>
      <c r="F65" s="85"/>
      <c r="G65" s="85">
        <f t="shared" ref="G65:G71" si="6">E65*F65</f>
        <v>0</v>
      </c>
      <c r="H65" s="85"/>
      <c r="I65" s="86"/>
      <c r="J65" s="85">
        <f t="shared" si="0"/>
        <v>0</v>
      </c>
      <c r="K65" s="85"/>
      <c r="L65" s="85"/>
      <c r="M65" s="85"/>
      <c r="N65" s="84"/>
    </row>
    <row r="66" spans="1:15" x14ac:dyDescent="0.25">
      <c r="A66" s="98"/>
      <c r="B66" s="80"/>
      <c r="C66" s="80"/>
      <c r="D66" s="84"/>
      <c r="E66" s="84"/>
      <c r="F66" s="85"/>
      <c r="G66" s="85">
        <f t="shared" si="6"/>
        <v>0</v>
      </c>
      <c r="H66" s="85"/>
      <c r="I66" s="86"/>
      <c r="J66" s="85">
        <f t="shared" si="0"/>
        <v>0</v>
      </c>
      <c r="K66" s="85"/>
      <c r="L66" s="85"/>
      <c r="M66" s="85"/>
      <c r="N66" s="84"/>
    </row>
    <row r="67" spans="1:15" x14ac:dyDescent="0.25">
      <c r="A67" s="98"/>
      <c r="B67" s="80"/>
      <c r="C67" s="80"/>
      <c r="D67" s="84"/>
      <c r="E67" s="84"/>
      <c r="F67" s="85"/>
      <c r="G67" s="85">
        <f t="shared" si="6"/>
        <v>0</v>
      </c>
      <c r="H67" s="85"/>
      <c r="I67" s="86"/>
      <c r="J67" s="85">
        <f t="shared" si="0"/>
        <v>0</v>
      </c>
      <c r="K67" s="85"/>
      <c r="L67" s="85"/>
      <c r="M67" s="85"/>
      <c r="N67" s="84"/>
    </row>
    <row r="68" spans="1:15" x14ac:dyDescent="0.25">
      <c r="A68" s="97"/>
      <c r="B68" s="96"/>
      <c r="C68" s="96"/>
      <c r="D68" s="84"/>
      <c r="E68" s="84"/>
      <c r="F68" s="85"/>
      <c r="G68" s="85">
        <f t="shared" si="6"/>
        <v>0</v>
      </c>
      <c r="H68" s="85"/>
      <c r="I68" s="86"/>
      <c r="J68" s="85">
        <f t="shared" si="0"/>
        <v>0</v>
      </c>
      <c r="K68" s="85"/>
      <c r="L68" s="85"/>
      <c r="M68" s="85"/>
      <c r="N68" s="84"/>
    </row>
    <row r="69" spans="1:15" x14ac:dyDescent="0.25">
      <c r="A69" s="97"/>
      <c r="B69" s="96"/>
      <c r="C69" s="96"/>
      <c r="D69" s="84"/>
      <c r="E69" s="84"/>
      <c r="F69" s="85"/>
      <c r="G69" s="85">
        <f t="shared" si="6"/>
        <v>0</v>
      </c>
      <c r="H69" s="85"/>
      <c r="I69" s="86"/>
      <c r="J69" s="85">
        <f t="shared" ref="J69:J71" si="7">G69*(1-I69)-H69</f>
        <v>0</v>
      </c>
      <c r="K69" s="85"/>
      <c r="L69" s="85"/>
      <c r="M69" s="85"/>
      <c r="N69" s="84"/>
    </row>
    <row r="70" spans="1:15" x14ac:dyDescent="0.25">
      <c r="A70" s="98"/>
      <c r="B70" s="80"/>
      <c r="C70" s="80"/>
      <c r="D70" s="84"/>
      <c r="E70" s="84"/>
      <c r="F70" s="85"/>
      <c r="G70" s="85">
        <f t="shared" si="6"/>
        <v>0</v>
      </c>
      <c r="H70" s="85"/>
      <c r="I70" s="86"/>
      <c r="J70" s="85">
        <f t="shared" si="7"/>
        <v>0</v>
      </c>
      <c r="K70" s="85"/>
      <c r="L70" s="85"/>
      <c r="M70" s="85"/>
      <c r="N70" s="84"/>
    </row>
    <row r="71" spans="1:15" x14ac:dyDescent="0.25">
      <c r="A71" s="99"/>
      <c r="B71" s="83"/>
      <c r="C71" s="83"/>
      <c r="D71" s="77"/>
      <c r="E71" s="77"/>
      <c r="F71" s="78"/>
      <c r="G71" s="78">
        <f t="shared" si="6"/>
        <v>0</v>
      </c>
      <c r="H71" s="78"/>
      <c r="I71" s="79"/>
      <c r="J71" s="78">
        <f t="shared" si="7"/>
        <v>0</v>
      </c>
      <c r="K71" s="78"/>
      <c r="L71" s="78"/>
      <c r="M71" s="78"/>
      <c r="N71" s="77"/>
    </row>
    <row r="72" spans="1:15" s="258" customFormat="1" ht="12" x14ac:dyDescent="0.2">
      <c r="A72" s="328" t="s">
        <v>73</v>
      </c>
      <c r="B72" s="329"/>
      <c r="C72" s="329"/>
      <c r="D72" s="329"/>
      <c r="E72" s="252">
        <f>SUM(E9:E71)</f>
        <v>38</v>
      </c>
      <c r="F72" s="252"/>
      <c r="G72" s="253">
        <f>SUM(G9:G71)</f>
        <v>17450000</v>
      </c>
      <c r="H72" s="254"/>
      <c r="I72" s="253"/>
      <c r="J72" s="255">
        <f>SUM(J9:J71)</f>
        <v>8269000</v>
      </c>
      <c r="K72" s="256">
        <f>SUM(K9:K71)</f>
        <v>6989000</v>
      </c>
      <c r="L72" s="256">
        <f>SUM(L10:L23)</f>
        <v>990000</v>
      </c>
      <c r="M72" s="256"/>
      <c r="N72" s="257"/>
      <c r="O72" s="331"/>
    </row>
    <row r="73" spans="1:15" s="258" customFormat="1" ht="12" x14ac:dyDescent="0.2">
      <c r="A73" s="326" t="s">
        <v>77</v>
      </c>
      <c r="B73" s="327"/>
      <c r="C73" s="327"/>
      <c r="D73" s="327"/>
      <c r="E73" s="259"/>
      <c r="F73" s="259"/>
      <c r="G73" s="260">
        <f>G72</f>
        <v>17450000</v>
      </c>
      <c r="H73" s="261"/>
      <c r="I73" s="260"/>
      <c r="J73" s="262"/>
      <c r="K73" s="261"/>
      <c r="L73" s="261"/>
      <c r="M73" s="261"/>
      <c r="N73" s="257"/>
      <c r="O73" s="331"/>
    </row>
    <row r="74" spans="1:15" s="258" customFormat="1" ht="12" x14ac:dyDescent="0.2">
      <c r="A74" s="326" t="s">
        <v>119</v>
      </c>
      <c r="B74" s="327"/>
      <c r="C74" s="327"/>
      <c r="D74" s="337"/>
      <c r="E74" s="259"/>
      <c r="F74" s="259"/>
      <c r="G74" s="260">
        <f>J72</f>
        <v>8269000</v>
      </c>
      <c r="H74" s="261"/>
      <c r="I74" s="260"/>
      <c r="J74" s="262"/>
      <c r="K74" s="261"/>
      <c r="L74" s="261"/>
      <c r="M74" s="261"/>
      <c r="N74" s="257"/>
      <c r="O74" s="263"/>
    </row>
    <row r="75" spans="1:15" s="258" customFormat="1" ht="12" x14ac:dyDescent="0.2">
      <c r="A75" s="326" t="s">
        <v>74</v>
      </c>
      <c r="B75" s="327"/>
      <c r="C75" s="327"/>
      <c r="D75" s="327"/>
      <c r="E75" s="259"/>
      <c r="F75" s="259"/>
      <c r="G75" s="264">
        <f>K72</f>
        <v>6989000</v>
      </c>
      <c r="H75" s="265"/>
      <c r="I75" s="265"/>
      <c r="J75" s="262"/>
      <c r="K75" s="261"/>
      <c r="L75" s="261"/>
      <c r="M75" s="261"/>
      <c r="N75" s="257"/>
    </row>
    <row r="76" spans="1:15" s="258" customFormat="1" ht="12" x14ac:dyDescent="0.2">
      <c r="A76" s="326" t="s">
        <v>75</v>
      </c>
      <c r="B76" s="327"/>
      <c r="C76" s="327"/>
      <c r="D76" s="327"/>
      <c r="E76" s="259"/>
      <c r="F76" s="259"/>
      <c r="G76" s="266">
        <f>L72</f>
        <v>990000</v>
      </c>
      <c r="H76" s="261"/>
      <c r="I76" s="260"/>
      <c r="J76" s="262"/>
      <c r="K76" s="261"/>
      <c r="L76" s="261"/>
      <c r="M76" s="261"/>
      <c r="N76" s="257"/>
    </row>
    <row r="77" spans="1:15" s="258" customFormat="1" ht="12" x14ac:dyDescent="0.2">
      <c r="A77" s="326" t="s">
        <v>76</v>
      </c>
      <c r="B77" s="327"/>
      <c r="C77" s="327"/>
      <c r="D77" s="327"/>
      <c r="E77" s="259"/>
      <c r="F77" s="259"/>
      <c r="G77" s="266">
        <v>0</v>
      </c>
      <c r="H77" s="261"/>
      <c r="I77" s="260"/>
      <c r="J77" s="262"/>
      <c r="K77" s="261"/>
      <c r="L77" s="261"/>
      <c r="M77" s="261"/>
      <c r="N77" s="257"/>
    </row>
    <row r="79" spans="1:15" x14ac:dyDescent="0.25">
      <c r="A79" s="73"/>
      <c r="B79" s="73"/>
      <c r="C79" s="267" t="s">
        <v>52</v>
      </c>
      <c r="D79" s="268"/>
      <c r="E79" s="268"/>
      <c r="F79" s="268"/>
      <c r="G79" s="268"/>
      <c r="H79" s="73"/>
      <c r="I79" s="73"/>
      <c r="J79" s="73"/>
      <c r="K79" s="73"/>
      <c r="L79" s="73"/>
      <c r="M79" s="73"/>
    </row>
    <row r="80" spans="1:15" x14ac:dyDescent="0.25">
      <c r="A80" s="73"/>
      <c r="B80" s="73"/>
      <c r="C80" s="269" t="s">
        <v>53</v>
      </c>
      <c r="D80" s="270"/>
      <c r="E80" s="270"/>
      <c r="F80" s="270"/>
      <c r="G80" s="270"/>
      <c r="H80" s="73"/>
      <c r="I80" s="73"/>
      <c r="J80" s="73"/>
      <c r="K80" s="73"/>
      <c r="L80" s="73"/>
      <c r="M80" s="73"/>
    </row>
    <row r="83" spans="3:5" s="89" customFormat="1" x14ac:dyDescent="0.25">
      <c r="C83" s="267" t="s">
        <v>54</v>
      </c>
      <c r="D83" s="90"/>
      <c r="E83" s="90"/>
    </row>
  </sheetData>
  <mergeCells count="42"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A77:D77"/>
    <mergeCell ref="A72:D72"/>
    <mergeCell ref="N39:N40"/>
    <mergeCell ref="N43:N45"/>
    <mergeCell ref="N35:N38"/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</mergeCells>
  <pageMargins left="0.33" right="0.2" top="0.45" bottom="0.39" header="0.3" footer="0.3"/>
  <pageSetup paperSize="9" orientation="landscape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50" workbookViewId="0">
      <selection activeCell="F54" sqref="F54"/>
    </sheetView>
  </sheetViews>
  <sheetFormatPr defaultColWidth="9.140625" defaultRowHeight="15" x14ac:dyDescent="0.25"/>
  <cols>
    <col min="1" max="1" width="10.140625" style="165" customWidth="1"/>
    <col min="2" max="2" width="41.28515625" style="166" customWidth="1"/>
    <col min="3" max="3" width="13.42578125" style="148" bestFit="1" customWidth="1"/>
    <col min="4" max="4" width="14.5703125" style="148" bestFit="1" customWidth="1"/>
    <col min="5" max="5" width="20.85546875" style="149" customWidth="1"/>
    <col min="6" max="6" width="18.7109375" style="149" bestFit="1" customWidth="1"/>
    <col min="7" max="16384" width="9.140625" style="149"/>
  </cols>
  <sheetData>
    <row r="1" spans="1:16" x14ac:dyDescent="0.25">
      <c r="A1" s="352" t="s">
        <v>0</v>
      </c>
      <c r="B1" s="352"/>
      <c r="G1" s="131"/>
      <c r="H1" s="131"/>
      <c r="I1" s="131"/>
      <c r="J1" s="132"/>
      <c r="K1" s="131"/>
      <c r="L1" s="131"/>
      <c r="M1" s="131"/>
      <c r="N1" s="133"/>
      <c r="O1" s="134"/>
      <c r="P1" s="135"/>
    </row>
    <row r="2" spans="1:16" x14ac:dyDescent="0.25">
      <c r="A2" s="141" t="s">
        <v>2</v>
      </c>
      <c r="B2" s="147"/>
      <c r="G2" s="131"/>
      <c r="H2" s="131"/>
      <c r="I2" s="131"/>
      <c r="J2" s="132"/>
      <c r="K2" s="131"/>
      <c r="L2" s="131"/>
      <c r="M2" s="131"/>
      <c r="N2" s="136"/>
      <c r="O2" s="134"/>
      <c r="P2" s="135"/>
    </row>
    <row r="3" spans="1:16" ht="15.75" x14ac:dyDescent="0.25">
      <c r="A3" s="141"/>
      <c r="B3" s="147"/>
      <c r="C3" s="142"/>
      <c r="D3" s="142"/>
      <c r="E3" s="137"/>
      <c r="F3" s="137"/>
      <c r="G3" s="131"/>
      <c r="H3" s="131"/>
      <c r="I3" s="131"/>
      <c r="J3" s="132"/>
      <c r="K3" s="131"/>
      <c r="L3" s="131"/>
      <c r="M3" s="131"/>
      <c r="N3" s="136"/>
      <c r="O3" s="134"/>
      <c r="P3" s="135"/>
    </row>
    <row r="4" spans="1:16" ht="18.75" x14ac:dyDescent="0.25">
      <c r="A4" s="353" t="s">
        <v>78</v>
      </c>
      <c r="B4" s="353"/>
      <c r="C4" s="353"/>
      <c r="D4" s="353"/>
      <c r="E4" s="353"/>
      <c r="F4" s="353"/>
      <c r="G4" s="138"/>
      <c r="H4" s="138"/>
      <c r="I4" s="139"/>
      <c r="J4" s="139"/>
      <c r="K4" s="139"/>
      <c r="L4" s="139"/>
      <c r="M4" s="139"/>
      <c r="N4" s="139"/>
      <c r="O4" s="139"/>
      <c r="P4" s="139"/>
    </row>
    <row r="5" spans="1:16" ht="18.75" x14ac:dyDescent="0.25">
      <c r="A5" s="354"/>
      <c r="B5" s="354"/>
      <c r="C5" s="354"/>
      <c r="D5" s="354"/>
      <c r="E5" s="354"/>
      <c r="F5" s="354"/>
      <c r="G5" s="138"/>
      <c r="H5" s="138"/>
      <c r="I5" s="139"/>
      <c r="J5" s="139"/>
      <c r="K5" s="139"/>
      <c r="L5" s="139"/>
      <c r="M5" s="139"/>
      <c r="N5" s="139"/>
      <c r="O5" s="139"/>
      <c r="P5" s="139"/>
    </row>
    <row r="7" spans="1:16" s="140" customFormat="1" ht="15.75" x14ac:dyDescent="0.25">
      <c r="A7" s="355" t="s">
        <v>79</v>
      </c>
      <c r="B7" s="356" t="s">
        <v>80</v>
      </c>
      <c r="C7" s="357" t="s">
        <v>81</v>
      </c>
      <c r="D7" s="358"/>
      <c r="E7" s="359" t="s">
        <v>8</v>
      </c>
      <c r="F7" s="356" t="s">
        <v>82</v>
      </c>
    </row>
    <row r="8" spans="1:16" s="145" customFormat="1" ht="15.75" x14ac:dyDescent="0.25">
      <c r="A8" s="355"/>
      <c r="B8" s="356"/>
      <c r="C8" s="146" t="s">
        <v>83</v>
      </c>
      <c r="D8" s="146" t="s">
        <v>84</v>
      </c>
      <c r="E8" s="359"/>
      <c r="F8" s="356"/>
    </row>
    <row r="9" spans="1:16" x14ac:dyDescent="0.25">
      <c r="A9" s="150">
        <v>43955</v>
      </c>
      <c r="B9" s="151" t="s">
        <v>86</v>
      </c>
      <c r="C9" s="152"/>
      <c r="D9" s="152">
        <v>700000</v>
      </c>
      <c r="E9" s="153"/>
      <c r="F9" s="153"/>
    </row>
    <row r="10" spans="1:16" x14ac:dyDescent="0.25">
      <c r="A10" s="154"/>
      <c r="B10" s="155" t="s">
        <v>87</v>
      </c>
      <c r="C10" s="156"/>
      <c r="D10" s="156">
        <v>150000</v>
      </c>
      <c r="E10" s="157"/>
      <c r="F10" s="157"/>
    </row>
    <row r="11" spans="1:16" x14ac:dyDescent="0.25">
      <c r="A11" s="154"/>
      <c r="B11" s="155" t="s">
        <v>88</v>
      </c>
      <c r="C11" s="156"/>
      <c r="D11" s="156">
        <v>24000</v>
      </c>
      <c r="E11" s="157"/>
      <c r="F11" s="157"/>
    </row>
    <row r="12" spans="1:16" x14ac:dyDescent="0.25">
      <c r="A12" s="154"/>
      <c r="B12" s="155" t="s">
        <v>89</v>
      </c>
      <c r="C12" s="156"/>
      <c r="D12" s="156">
        <v>60000</v>
      </c>
      <c r="E12" s="157"/>
      <c r="F12" s="157"/>
    </row>
    <row r="13" spans="1:16" x14ac:dyDescent="0.25">
      <c r="A13" s="154"/>
      <c r="B13" s="155" t="s">
        <v>90</v>
      </c>
      <c r="C13" s="156"/>
      <c r="D13" s="156">
        <v>55000</v>
      </c>
      <c r="E13" s="157"/>
      <c r="F13" s="157"/>
    </row>
    <row r="14" spans="1:16" x14ac:dyDescent="0.25">
      <c r="A14" s="154"/>
      <c r="B14" s="155" t="s">
        <v>91</v>
      </c>
      <c r="C14" s="156"/>
      <c r="D14" s="156">
        <v>4000</v>
      </c>
      <c r="E14" s="157"/>
      <c r="F14" s="157"/>
    </row>
    <row r="15" spans="1:16" x14ac:dyDescent="0.25">
      <c r="A15" s="154"/>
      <c r="B15" s="155" t="s">
        <v>92</v>
      </c>
      <c r="C15" s="156"/>
      <c r="D15" s="156">
        <v>75000</v>
      </c>
      <c r="E15" s="157"/>
      <c r="F15" s="157"/>
    </row>
    <row r="16" spans="1:16" x14ac:dyDescent="0.25">
      <c r="A16" s="154"/>
      <c r="B16" s="155" t="s">
        <v>93</v>
      </c>
      <c r="C16" s="156"/>
      <c r="D16" s="156">
        <v>80000</v>
      </c>
      <c r="E16" s="157"/>
      <c r="F16" s="157"/>
    </row>
    <row r="17" spans="1:6" x14ac:dyDescent="0.25">
      <c r="A17" s="154"/>
      <c r="B17" s="155" t="s">
        <v>94</v>
      </c>
      <c r="C17" s="156"/>
      <c r="D17" s="156">
        <v>30000</v>
      </c>
      <c r="E17" s="157"/>
      <c r="F17" s="157"/>
    </row>
    <row r="18" spans="1:6" x14ac:dyDescent="0.25">
      <c r="A18" s="154"/>
      <c r="B18" s="155" t="s">
        <v>95</v>
      </c>
      <c r="C18" s="156"/>
      <c r="D18" s="156">
        <v>45000</v>
      </c>
      <c r="E18" s="157"/>
      <c r="F18" s="157"/>
    </row>
    <row r="19" spans="1:6" x14ac:dyDescent="0.25">
      <c r="A19" s="154"/>
      <c r="B19" s="155" t="s">
        <v>96</v>
      </c>
      <c r="C19" s="156"/>
      <c r="D19" s="156">
        <v>35000</v>
      </c>
      <c r="E19" s="157"/>
      <c r="F19" s="157"/>
    </row>
    <row r="20" spans="1:6" x14ac:dyDescent="0.25">
      <c r="A20" s="154"/>
      <c r="B20" s="155" t="s">
        <v>97</v>
      </c>
      <c r="C20" s="156"/>
      <c r="D20" s="156">
        <v>100000</v>
      </c>
      <c r="E20" s="157"/>
      <c r="F20" s="157"/>
    </row>
    <row r="21" spans="1:6" x14ac:dyDescent="0.25">
      <c r="A21" s="154"/>
      <c r="B21" s="155" t="s">
        <v>98</v>
      </c>
      <c r="C21" s="156"/>
      <c r="D21" s="156">
        <v>60000</v>
      </c>
      <c r="E21" s="157"/>
      <c r="F21" s="157"/>
    </row>
    <row r="22" spans="1:6" x14ac:dyDescent="0.25">
      <c r="A22" s="154"/>
      <c r="B22" s="155" t="s">
        <v>99</v>
      </c>
      <c r="C22" s="156"/>
      <c r="D22" s="156">
        <v>35000</v>
      </c>
      <c r="E22" s="157"/>
      <c r="F22" s="157"/>
    </row>
    <row r="23" spans="1:6" x14ac:dyDescent="0.25">
      <c r="A23" s="154"/>
      <c r="B23" s="155" t="s">
        <v>100</v>
      </c>
      <c r="C23" s="156"/>
      <c r="D23" s="156">
        <f>15000+20000+5000+10000</f>
        <v>50000</v>
      </c>
      <c r="E23" s="157"/>
      <c r="F23" s="157"/>
    </row>
    <row r="24" spans="1:6" x14ac:dyDescent="0.25">
      <c r="A24" s="154">
        <v>43957</v>
      </c>
      <c r="B24" s="155" t="s">
        <v>101</v>
      </c>
      <c r="C24" s="156"/>
      <c r="D24" s="156">
        <v>15000</v>
      </c>
      <c r="E24" s="157"/>
      <c r="F24" s="157"/>
    </row>
    <row r="25" spans="1:6" x14ac:dyDescent="0.25">
      <c r="A25" s="154"/>
      <c r="B25" s="155" t="s">
        <v>102</v>
      </c>
      <c r="C25" s="156"/>
      <c r="D25" s="156">
        <v>55000</v>
      </c>
      <c r="E25" s="157"/>
      <c r="F25" s="157"/>
    </row>
    <row r="26" spans="1:6" x14ac:dyDescent="0.25">
      <c r="A26" s="154"/>
      <c r="B26" s="155" t="s">
        <v>103</v>
      </c>
      <c r="C26" s="156"/>
      <c r="D26" s="156">
        <v>4000</v>
      </c>
      <c r="E26" s="157"/>
      <c r="F26" s="157"/>
    </row>
    <row r="27" spans="1:6" x14ac:dyDescent="0.25">
      <c r="A27" s="154"/>
      <c r="B27" s="155" t="s">
        <v>104</v>
      </c>
      <c r="C27" s="156"/>
      <c r="D27" s="156">
        <v>100000</v>
      </c>
      <c r="E27" s="157"/>
      <c r="F27" s="157"/>
    </row>
    <row r="28" spans="1:6" x14ac:dyDescent="0.25">
      <c r="A28" s="154"/>
      <c r="B28" s="155" t="s">
        <v>105</v>
      </c>
      <c r="C28" s="156"/>
      <c r="D28" s="156">
        <v>25000</v>
      </c>
      <c r="E28" s="157"/>
      <c r="F28" s="157"/>
    </row>
    <row r="29" spans="1:6" x14ac:dyDescent="0.25">
      <c r="A29" s="154"/>
      <c r="B29" s="155" t="s">
        <v>106</v>
      </c>
      <c r="C29" s="156"/>
      <c r="D29" s="156">
        <f>45000+26000</f>
        <v>71000</v>
      </c>
      <c r="E29" s="157"/>
      <c r="F29" s="157"/>
    </row>
    <row r="30" spans="1:6" x14ac:dyDescent="0.25">
      <c r="A30" s="154"/>
      <c r="B30" s="155" t="s">
        <v>107</v>
      </c>
      <c r="C30" s="156"/>
      <c r="D30" s="156">
        <f>25000</f>
        <v>25000</v>
      </c>
      <c r="E30" s="157"/>
      <c r="F30" s="157"/>
    </row>
    <row r="31" spans="1:6" x14ac:dyDescent="0.25">
      <c r="A31" s="154"/>
      <c r="B31" s="155" t="s">
        <v>108</v>
      </c>
      <c r="C31" s="156"/>
      <c r="D31" s="156">
        <v>45000</v>
      </c>
      <c r="E31" s="157"/>
      <c r="F31" s="157"/>
    </row>
    <row r="32" spans="1:6" x14ac:dyDescent="0.25">
      <c r="A32" s="154"/>
      <c r="B32" s="155" t="s">
        <v>109</v>
      </c>
      <c r="C32" s="156"/>
      <c r="D32" s="156">
        <v>18000</v>
      </c>
      <c r="E32" s="157"/>
      <c r="F32" s="157"/>
    </row>
    <row r="33" spans="1:6" x14ac:dyDescent="0.25">
      <c r="A33" s="154"/>
      <c r="B33" s="155" t="s">
        <v>110</v>
      </c>
      <c r="C33" s="156"/>
      <c r="D33" s="156">
        <v>62000</v>
      </c>
      <c r="E33" s="157"/>
      <c r="F33" s="157"/>
    </row>
    <row r="34" spans="1:6" ht="15.75" customHeight="1" x14ac:dyDescent="0.25">
      <c r="A34" s="154"/>
      <c r="B34" s="155" t="s">
        <v>111</v>
      </c>
      <c r="C34" s="156"/>
      <c r="D34" s="156">
        <f>60000+35000+66000</f>
        <v>161000</v>
      </c>
      <c r="E34" s="157"/>
      <c r="F34" s="157"/>
    </row>
    <row r="35" spans="1:6" ht="15.75" customHeight="1" x14ac:dyDescent="0.25">
      <c r="A35" s="154"/>
      <c r="B35" s="155" t="s">
        <v>91</v>
      </c>
      <c r="C35" s="156"/>
      <c r="D35" s="156">
        <v>90000</v>
      </c>
      <c r="E35" s="157"/>
      <c r="F35" s="157"/>
    </row>
    <row r="36" spans="1:6" ht="15.75" customHeight="1" x14ac:dyDescent="0.25">
      <c r="A36" s="154">
        <v>43958</v>
      </c>
      <c r="B36" s="155" t="s">
        <v>112</v>
      </c>
      <c r="C36" s="156">
        <v>2749000</v>
      </c>
      <c r="D36" s="156"/>
      <c r="E36" s="157"/>
      <c r="F36" s="157"/>
    </row>
    <row r="37" spans="1:6" ht="15.75" customHeight="1" x14ac:dyDescent="0.25">
      <c r="A37" s="154">
        <v>43959</v>
      </c>
      <c r="B37" s="155" t="s">
        <v>113</v>
      </c>
      <c r="C37" s="156">
        <v>1630000</v>
      </c>
      <c r="D37" s="156"/>
      <c r="E37" s="157"/>
      <c r="F37" s="157"/>
    </row>
    <row r="38" spans="1:6" ht="15.75" customHeight="1" x14ac:dyDescent="0.25">
      <c r="A38" s="154">
        <v>43959</v>
      </c>
      <c r="B38" s="155" t="s">
        <v>114</v>
      </c>
      <c r="C38" s="156">
        <v>990000</v>
      </c>
      <c r="D38" s="156"/>
      <c r="E38" s="157"/>
      <c r="F38" s="157"/>
    </row>
    <row r="39" spans="1:6" ht="15.75" customHeight="1" x14ac:dyDescent="0.25">
      <c r="A39" s="154">
        <v>43959</v>
      </c>
      <c r="B39" s="155" t="s">
        <v>86</v>
      </c>
      <c r="C39" s="156">
        <v>185000</v>
      </c>
      <c r="D39" s="156"/>
      <c r="E39" s="157"/>
      <c r="F39" s="157"/>
    </row>
    <row r="40" spans="1:6" ht="15.75" customHeight="1" x14ac:dyDescent="0.25">
      <c r="A40" s="154">
        <v>43962</v>
      </c>
      <c r="B40" s="155" t="s">
        <v>190</v>
      </c>
      <c r="C40" s="156">
        <v>835000</v>
      </c>
      <c r="D40" s="156"/>
      <c r="E40" s="157"/>
      <c r="F40" s="157"/>
    </row>
    <row r="41" spans="1:6" ht="15.75" customHeight="1" x14ac:dyDescent="0.25">
      <c r="A41" s="154">
        <v>43964</v>
      </c>
      <c r="B41" s="155" t="s">
        <v>190</v>
      </c>
      <c r="C41" s="156">
        <v>475000</v>
      </c>
      <c r="D41" s="156"/>
      <c r="E41" s="157"/>
      <c r="F41" s="157"/>
    </row>
    <row r="42" spans="1:6" ht="15.75" customHeight="1" x14ac:dyDescent="0.25">
      <c r="A42" s="154">
        <v>43964</v>
      </c>
      <c r="B42" s="155" t="s">
        <v>120</v>
      </c>
      <c r="C42" s="156"/>
      <c r="D42" s="156">
        <v>75000</v>
      </c>
      <c r="E42" s="157"/>
      <c r="F42" s="157"/>
    </row>
    <row r="43" spans="1:6" hidden="1" x14ac:dyDescent="0.25">
      <c r="A43" s="154"/>
      <c r="B43" s="155"/>
      <c r="C43" s="156"/>
      <c r="D43" s="156"/>
      <c r="E43" s="157"/>
      <c r="F43" s="157"/>
    </row>
    <row r="44" spans="1:6" hidden="1" x14ac:dyDescent="0.25">
      <c r="A44" s="154"/>
      <c r="B44" s="155"/>
      <c r="C44" s="156"/>
      <c r="D44" s="156"/>
      <c r="E44" s="157"/>
      <c r="F44" s="157"/>
    </row>
    <row r="45" spans="1:6" hidden="1" x14ac:dyDescent="0.25">
      <c r="A45" s="154"/>
      <c r="B45" s="155"/>
      <c r="C45" s="156"/>
      <c r="D45" s="156"/>
      <c r="E45" s="157"/>
      <c r="F45" s="157"/>
    </row>
    <row r="46" spans="1:6" hidden="1" x14ac:dyDescent="0.25">
      <c r="A46" s="158"/>
      <c r="B46" s="159"/>
      <c r="C46" s="160"/>
      <c r="D46" s="160"/>
      <c r="E46" s="161"/>
      <c r="F46" s="161"/>
    </row>
    <row r="47" spans="1:6" x14ac:dyDescent="0.25">
      <c r="A47" s="154">
        <v>43962</v>
      </c>
      <c r="B47" s="155" t="s">
        <v>115</v>
      </c>
      <c r="C47" s="156"/>
      <c r="D47" s="156">
        <v>1314000</v>
      </c>
      <c r="E47" s="157"/>
      <c r="F47" s="157"/>
    </row>
    <row r="48" spans="1:6" x14ac:dyDescent="0.25">
      <c r="A48" s="154"/>
      <c r="B48" s="155" t="s">
        <v>121</v>
      </c>
      <c r="C48" s="156"/>
      <c r="D48" s="156">
        <v>1150000</v>
      </c>
      <c r="E48" s="157"/>
      <c r="F48" s="157"/>
    </row>
    <row r="49" spans="1:6" x14ac:dyDescent="0.25">
      <c r="A49" s="154"/>
      <c r="B49" s="155" t="s">
        <v>122</v>
      </c>
      <c r="C49" s="156"/>
      <c r="D49" s="156">
        <v>14657500</v>
      </c>
      <c r="E49" s="157"/>
      <c r="F49" s="157"/>
    </row>
    <row r="50" spans="1:6" x14ac:dyDescent="0.25">
      <c r="A50" s="154"/>
      <c r="B50" s="155" t="s">
        <v>123</v>
      </c>
      <c r="C50" s="156"/>
      <c r="D50" s="156">
        <v>18000000</v>
      </c>
      <c r="E50" s="157"/>
      <c r="F50" s="157"/>
    </row>
    <row r="51" spans="1:6" x14ac:dyDescent="0.25">
      <c r="A51" s="154"/>
      <c r="B51" s="155" t="s">
        <v>151</v>
      </c>
      <c r="C51" s="156"/>
      <c r="D51" s="156">
        <v>1000000</v>
      </c>
      <c r="E51" s="157"/>
      <c r="F51" s="157"/>
    </row>
    <row r="52" spans="1:6" x14ac:dyDescent="0.25">
      <c r="A52" s="154"/>
      <c r="B52" s="155" t="s">
        <v>124</v>
      </c>
      <c r="C52" s="156"/>
      <c r="D52" s="156">
        <v>2000000</v>
      </c>
      <c r="E52" s="157"/>
      <c r="F52" s="157"/>
    </row>
    <row r="53" spans="1:6" x14ac:dyDescent="0.25">
      <c r="A53" s="207">
        <v>43987</v>
      </c>
      <c r="B53" s="208" t="s">
        <v>150</v>
      </c>
      <c r="C53" s="209"/>
      <c r="D53" s="209">
        <v>1512000</v>
      </c>
      <c r="E53" s="210"/>
      <c r="F53" s="210"/>
    </row>
    <row r="54" spans="1:6" x14ac:dyDescent="0.25">
      <c r="A54" s="207">
        <v>43988</v>
      </c>
      <c r="B54" s="208" t="s">
        <v>171</v>
      </c>
      <c r="C54" s="209">
        <f>250000</f>
        <v>250000</v>
      </c>
      <c r="D54" s="209"/>
      <c r="E54" s="210"/>
      <c r="F54" s="210"/>
    </row>
    <row r="55" spans="1:6" x14ac:dyDescent="0.25">
      <c r="A55" s="207">
        <v>44009</v>
      </c>
      <c r="B55" s="208" t="s">
        <v>182</v>
      </c>
      <c r="C55" s="209">
        <v>970000</v>
      </c>
      <c r="D55" s="209"/>
      <c r="E55" s="210"/>
      <c r="F55" s="210"/>
    </row>
    <row r="56" spans="1:6" x14ac:dyDescent="0.25">
      <c r="A56" s="207">
        <v>44013</v>
      </c>
      <c r="B56" s="208" t="s">
        <v>188</v>
      </c>
      <c r="C56" s="209">
        <v>220000</v>
      </c>
      <c r="D56" s="209"/>
      <c r="E56" s="210"/>
      <c r="F56" s="210"/>
    </row>
    <row r="57" spans="1:6" x14ac:dyDescent="0.25">
      <c r="A57" s="207">
        <v>44018</v>
      </c>
      <c r="B57" s="208" t="s">
        <v>189</v>
      </c>
      <c r="C57" s="209">
        <v>150000</v>
      </c>
      <c r="D57" s="209"/>
      <c r="E57" s="210"/>
      <c r="F57" s="210"/>
    </row>
    <row r="58" spans="1:6" x14ac:dyDescent="0.25">
      <c r="A58" s="207"/>
      <c r="B58" s="208"/>
      <c r="C58" s="209"/>
      <c r="D58" s="209"/>
      <c r="E58" s="210"/>
      <c r="F58" s="210"/>
    </row>
    <row r="59" spans="1:6" x14ac:dyDescent="0.25">
      <c r="A59" s="207"/>
      <c r="B59" s="208"/>
      <c r="C59" s="209"/>
      <c r="D59" s="209"/>
      <c r="E59" s="210"/>
      <c r="F59" s="210"/>
    </row>
    <row r="60" spans="1:6" x14ac:dyDescent="0.25">
      <c r="A60" s="207"/>
      <c r="B60" s="208"/>
      <c r="C60" s="209"/>
      <c r="D60" s="209"/>
      <c r="E60" s="210"/>
      <c r="F60" s="210"/>
    </row>
    <row r="61" spans="1:6" x14ac:dyDescent="0.25">
      <c r="A61" s="207"/>
      <c r="B61" s="208"/>
      <c r="C61" s="209"/>
      <c r="D61" s="209"/>
      <c r="E61" s="210"/>
      <c r="F61" s="210"/>
    </row>
    <row r="62" spans="1:6" x14ac:dyDescent="0.25">
      <c r="A62" s="207"/>
      <c r="B62" s="208"/>
      <c r="C62" s="209"/>
      <c r="D62" s="209"/>
      <c r="E62" s="210"/>
      <c r="F62" s="210"/>
    </row>
    <row r="63" spans="1:6" x14ac:dyDescent="0.25">
      <c r="A63" s="207"/>
      <c r="B63" s="208"/>
      <c r="C63" s="209"/>
      <c r="D63" s="209"/>
      <c r="E63" s="210"/>
      <c r="F63" s="210"/>
    </row>
    <row r="64" spans="1:6" x14ac:dyDescent="0.25">
      <c r="A64" s="207"/>
      <c r="B64" s="208"/>
      <c r="C64" s="209"/>
      <c r="D64" s="209"/>
      <c r="E64" s="210"/>
      <c r="F64" s="210"/>
    </row>
    <row r="65" spans="1:6" x14ac:dyDescent="0.25">
      <c r="A65" s="207"/>
      <c r="B65" s="208"/>
      <c r="C65" s="209"/>
      <c r="D65" s="209"/>
      <c r="E65" s="210"/>
      <c r="F65" s="210"/>
    </row>
    <row r="66" spans="1:6" x14ac:dyDescent="0.25">
      <c r="A66" s="207"/>
      <c r="B66" s="208"/>
      <c r="C66" s="209"/>
      <c r="D66" s="209"/>
      <c r="E66" s="210"/>
      <c r="F66" s="210"/>
    </row>
    <row r="67" spans="1:6" x14ac:dyDescent="0.25">
      <c r="A67" s="207"/>
      <c r="B67" s="208"/>
      <c r="C67" s="209"/>
      <c r="D67" s="209"/>
      <c r="E67" s="210"/>
      <c r="F67" s="210"/>
    </row>
    <row r="68" spans="1:6" x14ac:dyDescent="0.25">
      <c r="A68" s="207"/>
      <c r="B68" s="208"/>
      <c r="C68" s="209"/>
      <c r="D68" s="209"/>
      <c r="E68" s="210"/>
      <c r="F68" s="210"/>
    </row>
    <row r="69" spans="1:6" s="164" customFormat="1" ht="14.25" x14ac:dyDescent="0.25">
      <c r="A69" s="351" t="s">
        <v>116</v>
      </c>
      <c r="B69" s="351"/>
      <c r="C69" s="162">
        <f>SUM(C9:C68)</f>
        <v>8454000</v>
      </c>
      <c r="D69" s="162">
        <f>SUM(D9:D68)</f>
        <v>41882500</v>
      </c>
      <c r="E69" s="163"/>
      <c r="F69" s="163"/>
    </row>
    <row r="84" spans="6:6" x14ac:dyDescent="0.25">
      <c r="F84" s="149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KHO T7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2020-07-06T09:52:41Z</dcterms:modified>
</cp:coreProperties>
</file>