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Ghi ch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N23" i="1" l="1"/>
  <c r="P12" i="1"/>
  <c r="P13" i="1"/>
  <c r="P14" i="1"/>
  <c r="P15" i="1"/>
  <c r="P16" i="1"/>
  <c r="P17" i="1"/>
  <c r="P18" i="1"/>
  <c r="P19" i="1"/>
  <c r="P20" i="1"/>
  <c r="P21" i="1"/>
  <c r="P22" i="1"/>
  <c r="P10" i="1"/>
  <c r="P11" i="1"/>
  <c r="P9" i="1"/>
  <c r="P23" i="1" l="1"/>
  <c r="F44" i="1"/>
  <c r="F47" i="1" s="1"/>
  <c r="J38" i="1" l="1"/>
  <c r="J37" i="1"/>
  <c r="I28" i="1"/>
  <c r="I27" i="1"/>
  <c r="I26" i="1"/>
  <c r="I25" i="1"/>
  <c r="I24" i="1"/>
  <c r="I23" i="1"/>
  <c r="I22" i="1" l="1"/>
  <c r="I21" i="1"/>
  <c r="I20" i="1"/>
  <c r="I19" i="1"/>
  <c r="I18" i="1"/>
  <c r="I17" i="1"/>
  <c r="I16" i="1"/>
  <c r="I8" i="1"/>
  <c r="I9" i="1"/>
  <c r="I10" i="1"/>
  <c r="I11" i="1"/>
  <c r="I12" i="1"/>
  <c r="I13" i="1"/>
  <c r="I14" i="1"/>
  <c r="I15" i="1"/>
  <c r="I7" i="1"/>
  <c r="I29" i="1" l="1"/>
  <c r="J39" i="1" s="1"/>
</calcChain>
</file>

<file path=xl/sharedStrings.xml><?xml version="1.0" encoding="utf-8"?>
<sst xmlns="http://schemas.openxmlformats.org/spreadsheetml/2006/main" count="97" uniqueCount="61">
  <si>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</si>
  <si>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</si>
  <si>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</si>
  <si>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</si>
  <si>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</si>
  <si>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</si>
  <si>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</si>
  <si>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</si>
  <si>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</si>
  <si>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</si>
  <si>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</si>
  <si>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</si>
  <si>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</si>
  <si>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</si>
  <si>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BCX90</t>
  </si>
  <si>
    <t>SN45</t>
  </si>
  <si>
    <t>1CX90</t>
  </si>
  <si>
    <t>BẢNG TỔNG HỢP 3S NHẬP HÀNG</t>
  </si>
  <si>
    <t>Số HĐ</t>
  </si>
  <si>
    <t>A Sơn</t>
  </si>
  <si>
    <t>ĐL 3S</t>
  </si>
  <si>
    <t>Tử Du</t>
  </si>
  <si>
    <t>1CX45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</si>
  <si>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</si>
  <si>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</si>
  <si>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</si>
  <si>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</si>
  <si>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</si>
  <si>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</si>
  <si>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Đại lý kí HĐ 300 triệu</t>
  </si>
  <si>
    <t>Là đại Lý Anh Sơn liên kết</t>
  </si>
  <si>
    <t>Anh sơn hưởng 50 %</t>
  </si>
  <si>
    <t>Đại lý 38 %</t>
  </si>
  <si>
    <t>Hình thức thanh toán, thanh toán trước 200 triệu còn 100 triệu còn lại công nợ chia thành 2 kỳ, 3 tháng đầu 50tr 3 tháng sau trả nốt 50tr</t>
  </si>
  <si>
    <t xml:space="preserve"> </t>
  </si>
  <si>
    <t>Khai trương</t>
  </si>
  <si>
    <t>Tên mặt hàng</t>
  </si>
  <si>
    <t>ĐVT</t>
  </si>
  <si>
    <t>Số lượng</t>
  </si>
  <si>
    <t>Đơn giá</t>
  </si>
  <si>
    <t>Thành tiền</t>
  </si>
  <si>
    <t>Sữa (New) One-Care (Xương khớp 900g)</t>
  </si>
  <si>
    <t>Lon</t>
  </si>
  <si>
    <t>Sữa (New) One-Kid Phát triển chiều cao trí não 900g)</t>
  </si>
  <si>
    <t>Sữa (New) One-Plus (900g)</t>
  </si>
  <si>
    <t>Sữa Enter Weight 900g (&gt;1 tuổi)</t>
  </si>
  <si>
    <t xml:space="preserve">Sữa Enter Gold 900g </t>
  </si>
  <si>
    <t>Sữa Onelac - IQ kid gold (900g)</t>
  </si>
  <si>
    <t>Sữa SP grow IQ 900g</t>
  </si>
  <si>
    <t>Sữa SP Sure gold 900g</t>
  </si>
  <si>
    <t>Sữa SP Nutriplus 900g</t>
  </si>
  <si>
    <t>Sữa enter Grow IQ 900g (&gt;1 tuổi)</t>
  </si>
  <si>
    <t>Sữa insurell Tim mạch 900g</t>
  </si>
  <si>
    <t>Sữa Onelac - Baby pedia gold (900g)</t>
  </si>
  <si>
    <t>Tổng cộng</t>
  </si>
  <si>
    <t>Sữa ngoài</t>
  </si>
  <si>
    <t>STT</t>
  </si>
  <si>
    <t>KH</t>
  </si>
  <si>
    <t>Thông tin KH</t>
  </si>
  <si>
    <t>Thông tin SP</t>
  </si>
  <si>
    <t>Số Hàng Nanomilk nhập (300.000.000-30.240.000)+(300.000.000-30.240.000)*38%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</si>
</sst>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4" fontId="3" fillId="0" borderId="0" xfId="0" applyNumberFormat="1" applyFont="1"/>
    <xf numFmtId="164" fontId="7" fillId="0" borderId="1" xfId="1" applyNumberFormat="1" applyFont="1" applyBorder="1"/>
    <xf numFmtId="0" fontId="7" fillId="0" borderId="0" xfId="0" applyFont="1"/>
    <xf numFmtId="164" fontId="2" fillId="0" borderId="2" xfId="1" applyNumberFormat="1" applyFont="1" applyBorder="1"/>
    <xf numFmtId="164" fontId="2" fillId="0" borderId="3" xfId="1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wrapText="1"/>
    </xf>
    <xf numFmtId="14" fontId="2" fillId="0" borderId="3" xfId="0" applyNumberFormat="1" applyFont="1" applyBorder="1" applyAlignment="1">
      <alignment wrapText="1"/>
    </xf>
    <xf numFmtId="14" fontId="2" fillId="0" borderId="4" xfId="0" applyNumberFormat="1" applyFont="1" applyBorder="1" applyAlignment="1">
      <alignment wrapText="1"/>
    </xf>
    <xf numFmtId="164" fontId="8" fillId="3" borderId="4" xfId="1" applyNumberFormat="1" applyFont="1" applyFill="1" applyBorder="1"/>
    <xf numFmtId="0" fontId="6" fillId="0" borderId="3" xfId="0" applyFont="1" applyBorder="1"/>
    <xf numFmtId="165" fontId="6" fillId="0" borderId="3" xfId="1" applyNumberFormat="1" applyFont="1" applyBorder="1"/>
    <xf numFmtId="0" fontId="3" fillId="0" borderId="18" xfId="0" applyFont="1" applyBorder="1"/>
    <xf numFmtId="0" fontId="6" fillId="0" borderId="18" xfId="0" applyFont="1" applyBorder="1"/>
    <xf numFmtId="165" fontId="6" fillId="0" borderId="18" xfId="1" applyNumberFormat="1" applyFont="1" applyBorder="1"/>
    <xf numFmtId="0" fontId="3" fillId="0" borderId="17" xfId="0" applyFont="1" applyBorder="1"/>
    <xf numFmtId="0" fontId="6" fillId="0" borderId="17" xfId="0" applyFont="1" applyBorder="1"/>
    <xf numFmtId="165" fontId="6" fillId="0" borderId="17" xfId="1" applyNumberFormat="1" applyFont="1" applyBorder="1"/>
    <xf numFmtId="0" fontId="3" fillId="0" borderId="1" xfId="0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/>
    <xf numFmtId="164" fontId="7" fillId="0" borderId="0" xfId="1" applyNumberFormat="1" applyFont="1" applyBorder="1"/>
    <xf numFmtId="165" fontId="8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wrapText="1"/>
    </xf>
    <xf numFmtId="165" fontId="2" fillId="0" borderId="3" xfId="1" applyNumberFormat="1" applyFont="1" applyBorder="1" applyAlignment="1">
      <alignment horizontal="center" wrapText="1"/>
    </xf>
    <xf numFmtId="165" fontId="2" fillId="0" borderId="4" xfId="1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8" fillId="3" borderId="14" xfId="0" applyNumberFormat="1" applyFont="1" applyFill="1" applyBorder="1" applyAlignment="1">
      <alignment horizontal="left"/>
    </xf>
    <xf numFmtId="14" fontId="8" fillId="3" borderId="15" xfId="0" applyNumberFormat="1" applyFont="1" applyFill="1" applyBorder="1" applyAlignment="1">
      <alignment horizontal="left"/>
    </xf>
    <xf numFmtId="14" fontId="8" fillId="3" borderId="16" xfId="0" applyNumberFormat="1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A3" zoomScale="70" zoomScaleNormal="70" workbookViewId="0">
      <selection activeCell="K8" sqref="K8:P23"/>
    </sheetView>
  </sheetViews>
  <sheetFormatPr defaultRowHeight="15.75" x14ac:dyDescent="0.25"/>
  <cols>
    <col min="1" max="1" width="8.28515625" style="4" customWidth="1"/>
    <col min="2" max="2" width="13.140625" style="25" customWidth="1"/>
    <col min="3" max="3" width="12.140625" style="4" customWidth="1"/>
    <col min="4" max="4" width="9.42578125" style="4" customWidth="1"/>
    <col min="5" max="5" width="11.5703125" style="4" customWidth="1"/>
    <col min="6" max="6" width="9.42578125" style="4" customWidth="1"/>
    <col min="7" max="7" width="9.85546875" style="4" customWidth="1"/>
    <col min="8" max="8" width="11.85546875" style="4" customWidth="1"/>
    <col min="9" max="9" width="20.5703125" style="7" customWidth="1"/>
    <col min="10" max="10" width="18.7109375" style="7" customWidth="1"/>
    <col min="11" max="11" width="9.140625" style="4"/>
    <col min="12" max="12" width="54.28515625" style="4" bestFit="1" customWidth="1"/>
    <col min="13" max="13" width="5.85546875" style="4" bestFit="1" customWidth="1"/>
    <col min="14" max="14" width="6" style="4" bestFit="1" customWidth="1"/>
    <col min="15" max="15" width="11" style="4" bestFit="1" customWidth="1"/>
    <col min="16" max="16" width="14.28515625" style="4" bestFit="1" customWidth="1"/>
    <col min="17" max="17" width="17.28515625" style="4" bestFit="1" customWidth="1"/>
    <col min="18" max="16384" width="9.140625" style="4"/>
  </cols>
  <sheetData>
    <row r="1" spans="1:16" x14ac:dyDescent="0.25">
      <c r="A1" s="1" t="s">
        <v>0</v>
      </c>
      <c r="B1" s="2"/>
      <c r="C1" s="3"/>
      <c r="D1" s="3"/>
      <c r="E1" s="3"/>
      <c r="H1" s="5"/>
      <c r="I1" s="6"/>
      <c r="J1" s="6"/>
    </row>
    <row r="2" spans="1:16" x14ac:dyDescent="0.25">
      <c r="A2" s="8" t="s">
        <v>1</v>
      </c>
      <c r="B2" s="9"/>
      <c r="C2" s="10"/>
      <c r="D2" s="10"/>
      <c r="E2" s="10"/>
      <c r="H2" s="11"/>
      <c r="I2" s="12"/>
      <c r="J2" s="12"/>
    </row>
    <row r="3" spans="1:16" x14ac:dyDescent="0.25">
      <c r="A3" s="68" t="s">
        <v>17</v>
      </c>
      <c r="B3" s="68"/>
      <c r="C3" s="68"/>
      <c r="D3" s="68"/>
      <c r="E3" s="68"/>
      <c r="F3" s="68"/>
      <c r="G3" s="68"/>
      <c r="H3" s="68"/>
      <c r="I3" s="68"/>
      <c r="J3" s="68"/>
    </row>
    <row r="4" spans="1:16" x14ac:dyDescent="0.25">
      <c r="A4" s="69"/>
      <c r="B4" s="69"/>
      <c r="C4" s="69"/>
      <c r="D4" s="69"/>
      <c r="E4" s="69"/>
      <c r="F4" s="69"/>
      <c r="G4" s="69"/>
      <c r="H4" s="69"/>
      <c r="I4" s="69"/>
      <c r="J4" s="70"/>
    </row>
    <row r="5" spans="1:16" s="13" customFormat="1" ht="15.75" customHeight="1" x14ac:dyDescent="0.3">
      <c r="A5" s="71" t="s">
        <v>18</v>
      </c>
      <c r="B5" s="72" t="s">
        <v>2</v>
      </c>
      <c r="C5" s="71" t="s">
        <v>3</v>
      </c>
      <c r="D5" s="55" t="s">
        <v>58</v>
      </c>
      <c r="E5" s="56"/>
      <c r="F5" s="57" t="s">
        <v>59</v>
      </c>
      <c r="G5" s="58"/>
      <c r="H5" s="59"/>
      <c r="I5" s="31"/>
      <c r="K5" s="4"/>
      <c r="L5" s="27" t="s">
        <v>55</v>
      </c>
      <c r="M5" s="4"/>
      <c r="N5" s="4"/>
      <c r="O5" s="4"/>
      <c r="P5" s="4"/>
    </row>
    <row r="6" spans="1:16" s="13" customFormat="1" ht="31.5" customHeight="1" x14ac:dyDescent="0.25">
      <c r="A6" s="71"/>
      <c r="B6" s="72"/>
      <c r="C6" s="71"/>
      <c r="D6" s="14" t="s">
        <v>57</v>
      </c>
      <c r="E6" s="15" t="s">
        <v>4</v>
      </c>
      <c r="F6" s="30" t="s">
        <v>5</v>
      </c>
      <c r="G6" s="16" t="s">
        <v>6</v>
      </c>
      <c r="H6" s="17" t="s">
        <v>7</v>
      </c>
      <c r="I6" s="18" t="s">
        <v>8</v>
      </c>
      <c r="K6" s="4"/>
      <c r="L6" s="4"/>
      <c r="M6" s="4"/>
      <c r="N6" s="4"/>
      <c r="O6" s="4"/>
      <c r="P6" s="4"/>
    </row>
    <row r="7" spans="1:16" x14ac:dyDescent="0.25">
      <c r="A7" s="73">
        <v>641</v>
      </c>
      <c r="B7" s="75">
        <v>44055</v>
      </c>
      <c r="C7" s="73" t="s">
        <v>19</v>
      </c>
      <c r="D7" s="73" t="s">
        <v>20</v>
      </c>
      <c r="E7" s="73" t="s">
        <v>21</v>
      </c>
      <c r="F7" s="19" t="s">
        <v>22</v>
      </c>
      <c r="G7" s="19">
        <v>48</v>
      </c>
      <c r="H7" s="20">
        <v>225000</v>
      </c>
      <c r="I7" s="20">
        <f>G7*H7</f>
        <v>10800000</v>
      </c>
      <c r="K7" s="13"/>
      <c r="L7" s="13"/>
      <c r="M7" s="13"/>
      <c r="N7" s="13"/>
      <c r="O7" s="13"/>
      <c r="P7" s="13"/>
    </row>
    <row r="8" spans="1:16" x14ac:dyDescent="0.25">
      <c r="A8" s="74"/>
      <c r="B8" s="76"/>
      <c r="C8" s="74"/>
      <c r="D8" s="74"/>
      <c r="E8" s="74"/>
      <c r="F8" s="21" t="s">
        <v>16</v>
      </c>
      <c r="G8" s="21">
        <v>36</v>
      </c>
      <c r="H8" s="22">
        <v>455000</v>
      </c>
      <c r="I8" s="22">
        <f t="shared" ref="I8:I28" si="0">G8*H8</f>
        <v>16380000</v>
      </c>
      <c r="K8" s="31" t="s">
        <v>56</v>
      </c>
      <c r="L8" s="31" t="s">
        <v>36</v>
      </c>
      <c r="M8" s="31" t="s">
        <v>37</v>
      </c>
      <c r="N8" s="31" t="s">
        <v>38</v>
      </c>
      <c r="O8" s="31" t="s">
        <v>39</v>
      </c>
      <c r="P8" s="31" t="s">
        <v>40</v>
      </c>
    </row>
    <row r="9" spans="1:16" x14ac:dyDescent="0.25">
      <c r="A9" s="74"/>
      <c r="B9" s="76"/>
      <c r="C9" s="74"/>
      <c r="D9" s="74"/>
      <c r="E9" s="74"/>
      <c r="F9" s="21" t="s">
        <v>10</v>
      </c>
      <c r="G9" s="21">
        <v>36</v>
      </c>
      <c r="H9" s="22">
        <v>465000</v>
      </c>
      <c r="I9" s="22">
        <f t="shared" si="0"/>
        <v>16740000</v>
      </c>
      <c r="K9" s="38">
        <v>1</v>
      </c>
      <c r="L9" s="39" t="s">
        <v>41</v>
      </c>
      <c r="M9" s="39" t="s">
        <v>42</v>
      </c>
      <c r="N9" s="39">
        <v>12</v>
      </c>
      <c r="O9" s="40">
        <v>180000</v>
      </c>
      <c r="P9" s="40">
        <f>N9*O9</f>
        <v>2160000</v>
      </c>
    </row>
    <row r="10" spans="1:16" x14ac:dyDescent="0.25">
      <c r="A10" s="74"/>
      <c r="B10" s="76"/>
      <c r="C10" s="74"/>
      <c r="D10" s="74"/>
      <c r="E10" s="74"/>
      <c r="F10" s="21" t="s">
        <v>11</v>
      </c>
      <c r="G10" s="21">
        <v>24</v>
      </c>
      <c r="H10" s="22">
        <v>475000</v>
      </c>
      <c r="I10" s="22">
        <f t="shared" si="0"/>
        <v>11400000</v>
      </c>
      <c r="K10" s="21">
        <v>2</v>
      </c>
      <c r="L10" s="36" t="s">
        <v>43</v>
      </c>
      <c r="M10" s="36" t="s">
        <v>42</v>
      </c>
      <c r="N10" s="36">
        <v>12</v>
      </c>
      <c r="O10" s="37">
        <v>180000</v>
      </c>
      <c r="P10" s="37">
        <f t="shared" ref="P10:P22" si="1">N10*O10</f>
        <v>2160000</v>
      </c>
    </row>
    <row r="11" spans="1:16" x14ac:dyDescent="0.25">
      <c r="A11" s="74"/>
      <c r="B11" s="76"/>
      <c r="C11" s="74"/>
      <c r="D11" s="74"/>
      <c r="E11" s="74"/>
      <c r="F11" s="21" t="s">
        <v>9</v>
      </c>
      <c r="G11" s="21">
        <v>12</v>
      </c>
      <c r="H11" s="22">
        <v>485000</v>
      </c>
      <c r="I11" s="22">
        <f t="shared" si="0"/>
        <v>5820000</v>
      </c>
      <c r="K11" s="21">
        <v>3</v>
      </c>
      <c r="L11" s="36" t="s">
        <v>44</v>
      </c>
      <c r="M11" s="36" t="s">
        <v>42</v>
      </c>
      <c r="N11" s="36">
        <v>12</v>
      </c>
      <c r="O11" s="37">
        <v>180000</v>
      </c>
      <c r="P11" s="37">
        <f t="shared" si="1"/>
        <v>2160000</v>
      </c>
    </row>
    <row r="12" spans="1:16" x14ac:dyDescent="0.25">
      <c r="A12" s="74"/>
      <c r="B12" s="76"/>
      <c r="C12" s="74"/>
      <c r="D12" s="74"/>
      <c r="E12" s="74"/>
      <c r="F12" s="21" t="s">
        <v>14</v>
      </c>
      <c r="G12" s="21">
        <v>12</v>
      </c>
      <c r="H12" s="22">
        <v>485000</v>
      </c>
      <c r="I12" s="22">
        <f t="shared" si="0"/>
        <v>5820000</v>
      </c>
      <c r="K12" s="21">
        <v>4</v>
      </c>
      <c r="L12" s="21" t="s">
        <v>45</v>
      </c>
      <c r="M12" s="36" t="s">
        <v>42</v>
      </c>
      <c r="N12" s="36">
        <v>12</v>
      </c>
      <c r="O12" s="37">
        <v>180000</v>
      </c>
      <c r="P12" s="37">
        <f t="shared" si="1"/>
        <v>2160000</v>
      </c>
    </row>
    <row r="13" spans="1:16" x14ac:dyDescent="0.25">
      <c r="A13" s="74"/>
      <c r="B13" s="76"/>
      <c r="C13" s="74"/>
      <c r="D13" s="74"/>
      <c r="E13" s="74"/>
      <c r="F13" s="21" t="s">
        <v>15</v>
      </c>
      <c r="G13" s="21">
        <v>48</v>
      </c>
      <c r="H13" s="22">
        <v>550000</v>
      </c>
      <c r="I13" s="22">
        <f t="shared" si="0"/>
        <v>26400000</v>
      </c>
      <c r="K13" s="21">
        <v>5</v>
      </c>
      <c r="L13" s="21" t="s">
        <v>46</v>
      </c>
      <c r="M13" s="36" t="s">
        <v>42</v>
      </c>
      <c r="N13" s="36">
        <v>12</v>
      </c>
      <c r="O13" s="37">
        <v>180000</v>
      </c>
      <c r="P13" s="37">
        <f t="shared" si="1"/>
        <v>2160000</v>
      </c>
    </row>
    <row r="14" spans="1:16" x14ac:dyDescent="0.25">
      <c r="A14" s="74"/>
      <c r="B14" s="76"/>
      <c r="C14" s="74"/>
      <c r="D14" s="74"/>
      <c r="E14" s="74"/>
      <c r="F14" s="21" t="s">
        <v>13</v>
      </c>
      <c r="G14" s="21">
        <v>12</v>
      </c>
      <c r="H14" s="22">
        <v>455000</v>
      </c>
      <c r="I14" s="22">
        <f t="shared" si="0"/>
        <v>5460000</v>
      </c>
      <c r="K14" s="21">
        <v>6</v>
      </c>
      <c r="L14" s="36" t="s">
        <v>41</v>
      </c>
      <c r="M14" s="36" t="s">
        <v>42</v>
      </c>
      <c r="N14" s="36">
        <v>12</v>
      </c>
      <c r="O14" s="37">
        <v>180000</v>
      </c>
      <c r="P14" s="37">
        <f t="shared" si="1"/>
        <v>2160000</v>
      </c>
    </row>
    <row r="15" spans="1:16" x14ac:dyDescent="0.25">
      <c r="A15" s="74"/>
      <c r="B15" s="76"/>
      <c r="C15" s="74"/>
      <c r="D15" s="74"/>
      <c r="E15" s="74"/>
      <c r="F15" s="21" t="s">
        <v>12</v>
      </c>
      <c r="G15" s="21">
        <v>24</v>
      </c>
      <c r="H15" s="22">
        <v>455000</v>
      </c>
      <c r="I15" s="22">
        <f t="shared" si="0"/>
        <v>10920000</v>
      </c>
      <c r="K15" s="21">
        <v>7</v>
      </c>
      <c r="L15" s="21" t="s">
        <v>47</v>
      </c>
      <c r="M15" s="36" t="s">
        <v>42</v>
      </c>
      <c r="N15" s="36">
        <v>12</v>
      </c>
      <c r="O15" s="37">
        <v>180000</v>
      </c>
      <c r="P15" s="37">
        <f t="shared" si="1"/>
        <v>2160000</v>
      </c>
    </row>
    <row r="16" spans="1:16" x14ac:dyDescent="0.25">
      <c r="A16" s="74">
        <v>645</v>
      </c>
      <c r="B16" s="76">
        <v>44056</v>
      </c>
      <c r="C16" s="74" t="s">
        <v>19</v>
      </c>
      <c r="D16" s="74" t="s">
        <v>20</v>
      </c>
      <c r="E16" s="74" t="s">
        <v>21</v>
      </c>
      <c r="F16" s="21" t="s">
        <v>16</v>
      </c>
      <c r="G16" s="21">
        <v>36</v>
      </c>
      <c r="H16" s="22">
        <v>455000</v>
      </c>
      <c r="I16" s="22">
        <f t="shared" si="0"/>
        <v>16380000</v>
      </c>
      <c r="K16" s="21">
        <v>8</v>
      </c>
      <c r="L16" s="21" t="s">
        <v>48</v>
      </c>
      <c r="M16" s="36" t="s">
        <v>42</v>
      </c>
      <c r="N16" s="36">
        <v>12</v>
      </c>
      <c r="O16" s="37">
        <v>180000</v>
      </c>
      <c r="P16" s="37">
        <f t="shared" si="1"/>
        <v>2160000</v>
      </c>
    </row>
    <row r="17" spans="1:16" x14ac:dyDescent="0.25">
      <c r="A17" s="74"/>
      <c r="B17" s="76"/>
      <c r="C17" s="74"/>
      <c r="D17" s="74"/>
      <c r="E17" s="74"/>
      <c r="F17" s="21" t="s">
        <v>10</v>
      </c>
      <c r="G17" s="21">
        <v>36</v>
      </c>
      <c r="H17" s="22">
        <v>465000</v>
      </c>
      <c r="I17" s="22">
        <f t="shared" si="0"/>
        <v>16740000</v>
      </c>
      <c r="K17" s="21">
        <v>9</v>
      </c>
      <c r="L17" s="21" t="s">
        <v>49</v>
      </c>
      <c r="M17" s="36" t="s">
        <v>42</v>
      </c>
      <c r="N17" s="36">
        <v>12</v>
      </c>
      <c r="O17" s="37">
        <v>180000</v>
      </c>
      <c r="P17" s="37">
        <f t="shared" si="1"/>
        <v>2160000</v>
      </c>
    </row>
    <row r="18" spans="1:16" x14ac:dyDescent="0.25">
      <c r="A18" s="74"/>
      <c r="B18" s="76"/>
      <c r="C18" s="74"/>
      <c r="D18" s="74"/>
      <c r="E18" s="74"/>
      <c r="F18" s="21" t="s">
        <v>11</v>
      </c>
      <c r="G18" s="21">
        <v>24</v>
      </c>
      <c r="H18" s="22">
        <v>475000</v>
      </c>
      <c r="I18" s="22">
        <f t="shared" si="0"/>
        <v>11400000</v>
      </c>
      <c r="K18" s="21">
        <v>10</v>
      </c>
      <c r="L18" s="36" t="s">
        <v>43</v>
      </c>
      <c r="M18" s="36" t="s">
        <v>42</v>
      </c>
      <c r="N18" s="36">
        <v>12</v>
      </c>
      <c r="O18" s="37">
        <v>180000</v>
      </c>
      <c r="P18" s="37">
        <f t="shared" si="1"/>
        <v>2160000</v>
      </c>
    </row>
    <row r="19" spans="1:16" x14ac:dyDescent="0.25">
      <c r="A19" s="74"/>
      <c r="B19" s="76"/>
      <c r="C19" s="74"/>
      <c r="D19" s="74"/>
      <c r="E19" s="74"/>
      <c r="F19" s="21" t="s">
        <v>14</v>
      </c>
      <c r="G19" s="21">
        <v>12</v>
      </c>
      <c r="H19" s="22">
        <v>485000</v>
      </c>
      <c r="I19" s="22">
        <f t="shared" si="0"/>
        <v>5820000</v>
      </c>
      <c r="K19" s="21">
        <v>11</v>
      </c>
      <c r="L19" s="21" t="s">
        <v>50</v>
      </c>
      <c r="M19" s="36" t="s">
        <v>42</v>
      </c>
      <c r="N19" s="36">
        <v>12</v>
      </c>
      <c r="O19" s="37">
        <v>180000</v>
      </c>
      <c r="P19" s="37">
        <f t="shared" si="1"/>
        <v>2160000</v>
      </c>
    </row>
    <row r="20" spans="1:16" x14ac:dyDescent="0.25">
      <c r="A20" s="74"/>
      <c r="B20" s="76"/>
      <c r="C20" s="74"/>
      <c r="D20" s="74"/>
      <c r="E20" s="74"/>
      <c r="F20" s="21" t="s">
        <v>15</v>
      </c>
      <c r="G20" s="21">
        <v>24</v>
      </c>
      <c r="H20" s="22">
        <v>550000</v>
      </c>
      <c r="I20" s="22">
        <f t="shared" si="0"/>
        <v>13200000</v>
      </c>
      <c r="K20" s="21">
        <v>12</v>
      </c>
      <c r="L20" s="21" t="s">
        <v>51</v>
      </c>
      <c r="M20" s="36" t="s">
        <v>42</v>
      </c>
      <c r="N20" s="36">
        <v>12</v>
      </c>
      <c r="O20" s="37">
        <v>180000</v>
      </c>
      <c r="P20" s="37">
        <f t="shared" si="1"/>
        <v>2160000</v>
      </c>
    </row>
    <row r="21" spans="1:16" x14ac:dyDescent="0.25">
      <c r="A21" s="74"/>
      <c r="B21" s="76"/>
      <c r="C21" s="74"/>
      <c r="D21" s="74"/>
      <c r="E21" s="74"/>
      <c r="F21" s="21" t="s">
        <v>13</v>
      </c>
      <c r="G21" s="21">
        <v>12</v>
      </c>
      <c r="H21" s="22">
        <v>455000</v>
      </c>
      <c r="I21" s="22">
        <f t="shared" si="0"/>
        <v>5460000</v>
      </c>
      <c r="K21" s="21">
        <v>13</v>
      </c>
      <c r="L21" s="21" t="s">
        <v>52</v>
      </c>
      <c r="M21" s="36" t="s">
        <v>42</v>
      </c>
      <c r="N21" s="36">
        <v>12</v>
      </c>
      <c r="O21" s="37">
        <v>180000</v>
      </c>
      <c r="P21" s="37">
        <f t="shared" si="1"/>
        <v>2160000</v>
      </c>
    </row>
    <row r="22" spans="1:16" x14ac:dyDescent="0.25">
      <c r="A22" s="83"/>
      <c r="B22" s="84"/>
      <c r="C22" s="83"/>
      <c r="D22" s="83"/>
      <c r="E22" s="83"/>
      <c r="F22" s="23" t="s">
        <v>12</v>
      </c>
      <c r="G22" s="23">
        <v>24</v>
      </c>
      <c r="H22" s="24">
        <v>455000</v>
      </c>
      <c r="I22" s="24">
        <f t="shared" si="0"/>
        <v>10920000</v>
      </c>
      <c r="K22" s="41">
        <v>14</v>
      </c>
      <c r="L22" s="41" t="s">
        <v>53</v>
      </c>
      <c r="M22" s="42" t="s">
        <v>42</v>
      </c>
      <c r="N22" s="42">
        <v>12</v>
      </c>
      <c r="O22" s="43">
        <v>180000</v>
      </c>
      <c r="P22" s="43">
        <f t="shared" si="1"/>
        <v>2160000</v>
      </c>
    </row>
    <row r="23" spans="1:16" x14ac:dyDescent="0.25">
      <c r="A23" s="73">
        <v>650</v>
      </c>
      <c r="B23" s="75">
        <v>44057</v>
      </c>
      <c r="C23" s="73" t="s">
        <v>19</v>
      </c>
      <c r="D23" s="73" t="s">
        <v>20</v>
      </c>
      <c r="E23" s="73" t="s">
        <v>21</v>
      </c>
      <c r="F23" s="19" t="s">
        <v>16</v>
      </c>
      <c r="G23" s="19">
        <v>24</v>
      </c>
      <c r="H23" s="20">
        <v>455000</v>
      </c>
      <c r="I23" s="20">
        <f t="shared" si="0"/>
        <v>10920000</v>
      </c>
      <c r="K23" s="44"/>
      <c r="L23" s="50" t="s">
        <v>54</v>
      </c>
      <c r="M23" s="50"/>
      <c r="N23" s="45">
        <f>SUM(N9:N22)</f>
        <v>168</v>
      </c>
      <c r="O23" s="46"/>
      <c r="P23" s="46">
        <f>SUM(P9:P22)</f>
        <v>30240000</v>
      </c>
    </row>
    <row r="24" spans="1:16" x14ac:dyDescent="0.25">
      <c r="A24" s="74"/>
      <c r="B24" s="76"/>
      <c r="C24" s="74"/>
      <c r="D24" s="74"/>
      <c r="E24" s="74"/>
      <c r="F24" s="21" t="s">
        <v>10</v>
      </c>
      <c r="G24" s="21">
        <v>24</v>
      </c>
      <c r="H24" s="22">
        <v>465000</v>
      </c>
      <c r="I24" s="22">
        <f t="shared" si="0"/>
        <v>11160000</v>
      </c>
    </row>
    <row r="25" spans="1:16" x14ac:dyDescent="0.25">
      <c r="A25" s="74"/>
      <c r="B25" s="76"/>
      <c r="C25" s="74"/>
      <c r="D25" s="74"/>
      <c r="E25" s="74"/>
      <c r="F25" s="21" t="s">
        <v>11</v>
      </c>
      <c r="G25" s="21">
        <v>24</v>
      </c>
      <c r="H25" s="22">
        <v>475000</v>
      </c>
      <c r="I25" s="22">
        <f t="shared" si="0"/>
        <v>11400000</v>
      </c>
    </row>
    <row r="26" spans="1:16" x14ac:dyDescent="0.25">
      <c r="A26" s="74"/>
      <c r="B26" s="76"/>
      <c r="C26" s="74"/>
      <c r="D26" s="74"/>
      <c r="E26" s="74"/>
      <c r="F26" s="21" t="s">
        <v>9</v>
      </c>
      <c r="G26" s="21">
        <v>72</v>
      </c>
      <c r="H26" s="22">
        <v>485000</v>
      </c>
      <c r="I26" s="22">
        <f t="shared" si="0"/>
        <v>34920000</v>
      </c>
    </row>
    <row r="27" spans="1:16" x14ac:dyDescent="0.25">
      <c r="A27" s="74"/>
      <c r="B27" s="76"/>
      <c r="C27" s="74"/>
      <c r="D27" s="74"/>
      <c r="E27" s="74"/>
      <c r="F27" s="21" t="s">
        <v>13</v>
      </c>
      <c r="G27" s="21">
        <v>36</v>
      </c>
      <c r="H27" s="22">
        <v>455000</v>
      </c>
      <c r="I27" s="22">
        <f t="shared" si="0"/>
        <v>16380000</v>
      </c>
    </row>
    <row r="28" spans="1:16" x14ac:dyDescent="0.25">
      <c r="A28" s="83"/>
      <c r="B28" s="84"/>
      <c r="C28" s="83"/>
      <c r="D28" s="83"/>
      <c r="E28" s="83"/>
      <c r="F28" s="23" t="s">
        <v>12</v>
      </c>
      <c r="G28" s="23">
        <v>36</v>
      </c>
      <c r="H28" s="24">
        <v>455000</v>
      </c>
      <c r="I28" s="24">
        <f t="shared" si="0"/>
        <v>16380000</v>
      </c>
    </row>
    <row r="29" spans="1:16" s="27" customFormat="1" ht="18.75" x14ac:dyDescent="0.3">
      <c r="A29" s="47" t="s">
        <v>34</v>
      </c>
      <c r="B29" s="48"/>
      <c r="C29" s="48"/>
      <c r="D29" s="48"/>
      <c r="E29" s="48"/>
      <c r="F29" s="48"/>
      <c r="G29" s="48"/>
      <c r="H29" s="49"/>
      <c r="I29" s="26">
        <f>SUM(I7:I28)</f>
        <v>290820000</v>
      </c>
    </row>
    <row r="30" spans="1:16" s="27" customFormat="1" ht="18.75" x14ac:dyDescent="0.3">
      <c r="A30" s="51"/>
      <c r="B30" s="51"/>
      <c r="C30" s="51"/>
      <c r="D30" s="51"/>
      <c r="E30" s="51"/>
      <c r="F30" s="51"/>
      <c r="G30" s="51"/>
      <c r="H30" s="51"/>
      <c r="I30" s="52"/>
    </row>
    <row r="31" spans="1:16" s="27" customFormat="1" ht="18.75" x14ac:dyDescent="0.3">
      <c r="A31" s="51"/>
      <c r="B31" s="51"/>
      <c r="C31" s="51"/>
      <c r="D31" s="51"/>
      <c r="E31" s="51"/>
      <c r="F31" s="51"/>
      <c r="G31" s="51"/>
      <c r="H31" s="51"/>
      <c r="I31" s="52"/>
    </row>
    <row r="32" spans="1:16" s="27" customFormat="1" ht="18.75" x14ac:dyDescent="0.3">
      <c r="A32" s="51"/>
      <c r="B32" s="51"/>
      <c r="C32" s="51"/>
      <c r="D32" s="51"/>
      <c r="E32" s="51"/>
      <c r="F32" s="51"/>
      <c r="G32" s="51"/>
      <c r="H32" s="51"/>
      <c r="I32" s="52"/>
    </row>
    <row r="33" spans="1:10" s="27" customFormat="1" ht="18.75" x14ac:dyDescent="0.3">
      <c r="A33" s="51"/>
      <c r="B33" s="51"/>
      <c r="C33" s="51"/>
      <c r="D33" s="51"/>
      <c r="E33" s="51"/>
      <c r="F33" s="51"/>
      <c r="G33" s="51"/>
      <c r="H33" s="51"/>
      <c r="I33" s="52"/>
    </row>
    <row r="34" spans="1:10" s="27" customFormat="1" ht="18.75" x14ac:dyDescent="0.3">
      <c r="A34" s="51"/>
      <c r="B34" s="51"/>
      <c r="C34" s="51"/>
      <c r="D34" s="51"/>
      <c r="E34" s="51"/>
      <c r="F34" s="51"/>
      <c r="G34" s="51"/>
      <c r="H34" s="51"/>
      <c r="I34" s="52"/>
    </row>
    <row r="35" spans="1:10" s="27" customFormat="1" ht="18.75" x14ac:dyDescent="0.3">
      <c r="A35" s="51"/>
      <c r="B35" s="51"/>
      <c r="C35" s="51"/>
      <c r="D35" s="51"/>
      <c r="E35" s="51"/>
      <c r="F35" s="51"/>
      <c r="G35" s="51"/>
      <c r="H35" s="51"/>
      <c r="I35" s="52"/>
    </row>
    <row r="36" spans="1:10" ht="18.75" x14ac:dyDescent="0.3">
      <c r="A36" s="27" t="s">
        <v>23</v>
      </c>
      <c r="I36" s="4"/>
    </row>
    <row r="37" spans="1:10" ht="18.75" x14ac:dyDescent="0.3">
      <c r="A37" s="27"/>
      <c r="B37" s="80" t="s">
        <v>55</v>
      </c>
      <c r="C37" s="81"/>
      <c r="D37" s="81"/>
      <c r="E37" s="81"/>
      <c r="F37" s="81"/>
      <c r="G37" s="81"/>
      <c r="H37" s="81"/>
      <c r="I37" s="82"/>
      <c r="J37" s="28">
        <f>P23</f>
        <v>30240000</v>
      </c>
    </row>
    <row r="38" spans="1:10" x14ac:dyDescent="0.25">
      <c r="B38" s="80" t="s">
        <v>60</v>
      </c>
      <c r="C38" s="81"/>
      <c r="D38" s="81"/>
      <c r="E38" s="81"/>
      <c r="F38" s="81"/>
      <c r="G38" s="81"/>
      <c r="H38" s="81"/>
      <c r="I38" s="82"/>
      <c r="J38" s="28">
        <f>(300000000-P23)+(300000000-P23)*38%</f>
        <v>372268800</v>
      </c>
    </row>
    <row r="39" spans="1:10" x14ac:dyDescent="0.25">
      <c r="B39" s="77" t="s">
        <v>24</v>
      </c>
      <c r="C39" s="78"/>
      <c r="D39" s="78"/>
      <c r="E39" s="78"/>
      <c r="F39" s="78"/>
      <c r="G39" s="78"/>
      <c r="H39" s="78"/>
      <c r="I39" s="79"/>
      <c r="J39" s="29">
        <f>I29</f>
        <v>290820000</v>
      </c>
    </row>
    <row r="40" spans="1:10" x14ac:dyDescent="0.25">
      <c r="B40" s="85" t="s">
        <v>25</v>
      </c>
      <c r="C40" s="86"/>
      <c r="D40" s="86"/>
      <c r="E40" s="86"/>
      <c r="F40" s="86"/>
      <c r="G40" s="86"/>
      <c r="H40" s="86"/>
      <c r="I40" s="87"/>
      <c r="J40" s="35">
        <f>J38-J39</f>
        <v>81448800</v>
      </c>
    </row>
    <row r="42" spans="1:10" ht="18.75" x14ac:dyDescent="0.3">
      <c r="A42" s="27" t="s">
        <v>26</v>
      </c>
    </row>
    <row r="43" spans="1:10" x14ac:dyDescent="0.25">
      <c r="B43" s="63" t="s">
        <v>27</v>
      </c>
      <c r="C43" s="63"/>
      <c r="D43" s="63"/>
      <c r="E43" s="63"/>
      <c r="F43" s="64">
        <v>300000000</v>
      </c>
      <c r="G43" s="64"/>
      <c r="H43" s="64"/>
    </row>
    <row r="44" spans="1:10" x14ac:dyDescent="0.25">
      <c r="B44" s="88" t="s">
        <v>26</v>
      </c>
      <c r="C44" s="32">
        <v>44055</v>
      </c>
      <c r="D44" s="60">
        <v>5000000</v>
      </c>
      <c r="E44" s="60"/>
      <c r="F44" s="65">
        <f>D44+D45+D46</f>
        <v>185000000</v>
      </c>
      <c r="G44" s="65"/>
      <c r="H44" s="65"/>
    </row>
    <row r="45" spans="1:10" ht="31.5" x14ac:dyDescent="0.25">
      <c r="B45" s="88"/>
      <c r="C45" s="33" t="s">
        <v>35</v>
      </c>
      <c r="D45" s="61">
        <v>100000000</v>
      </c>
      <c r="E45" s="61"/>
      <c r="F45" s="66"/>
      <c r="G45" s="66"/>
      <c r="H45" s="66"/>
    </row>
    <row r="46" spans="1:10" x14ac:dyDescent="0.25">
      <c r="B46" s="88"/>
      <c r="C46" s="34">
        <v>44064</v>
      </c>
      <c r="D46" s="62">
        <v>80000000</v>
      </c>
      <c r="E46" s="62"/>
      <c r="F46" s="67"/>
      <c r="G46" s="67"/>
      <c r="H46" s="67"/>
    </row>
    <row r="47" spans="1:10" x14ac:dyDescent="0.25">
      <c r="B47" s="54" t="s">
        <v>28</v>
      </c>
      <c r="C47" s="54"/>
      <c r="D47" s="54"/>
      <c r="E47" s="54"/>
      <c r="F47" s="53">
        <f>F43-F44</f>
        <v>115000000</v>
      </c>
      <c r="G47" s="53"/>
      <c r="H47" s="53"/>
    </row>
  </sheetData>
  <mergeCells count="35">
    <mergeCell ref="A7:A15"/>
    <mergeCell ref="B39:I39"/>
    <mergeCell ref="B38:I38"/>
    <mergeCell ref="A23:A28"/>
    <mergeCell ref="B16:B22"/>
    <mergeCell ref="A16:A22"/>
    <mergeCell ref="E16:E22"/>
    <mergeCell ref="D16:D22"/>
    <mergeCell ref="C16:C22"/>
    <mergeCell ref="E7:E15"/>
    <mergeCell ref="D7:D15"/>
    <mergeCell ref="E23:E28"/>
    <mergeCell ref="D23:D28"/>
    <mergeCell ref="C23:C28"/>
    <mergeCell ref="B23:B28"/>
    <mergeCell ref="B37:I37"/>
    <mergeCell ref="A3:J3"/>
    <mergeCell ref="A4:J4"/>
    <mergeCell ref="A5:A6"/>
    <mergeCell ref="B5:B6"/>
    <mergeCell ref="C5:C6"/>
    <mergeCell ref="F47:H47"/>
    <mergeCell ref="B47:E47"/>
    <mergeCell ref="D5:E5"/>
    <mergeCell ref="F5:H5"/>
    <mergeCell ref="D44:E44"/>
    <mergeCell ref="D45:E45"/>
    <mergeCell ref="D46:E46"/>
    <mergeCell ref="B43:E43"/>
    <mergeCell ref="F43:H43"/>
    <mergeCell ref="F44:H46"/>
    <mergeCell ref="C7:C15"/>
    <mergeCell ref="B7:B15"/>
    <mergeCell ref="B40:I40"/>
    <mergeCell ref="B44:B46"/>
  </mergeCells>
  <pageMargins left="0.71" right="0.2" top="0.25" bottom="0.2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1"/>
  <sheetViews>
    <sheetView workbookViewId="0">
      <selection activeCell="D12" sqref="D12"/>
    </sheetView>
  </sheetViews>
  <sheetFormatPr defaultRowHeight="15" x14ac:dyDescent="0.25"/>
  <sheetData>
    <row r="7" spans="4:4" x14ac:dyDescent="0.25">
      <c r="D7" t="s">
        <v>29</v>
      </c>
    </row>
    <row r="8" spans="4:4" x14ac:dyDescent="0.25">
      <c r="D8" t="s">
        <v>30</v>
      </c>
    </row>
    <row r="9" spans="4:4" x14ac:dyDescent="0.25">
      <c r="D9" t="s">
        <v>31</v>
      </c>
    </row>
    <row r="10" spans="4:4" x14ac:dyDescent="0.25">
      <c r="D10" t="s">
        <v>32</v>
      </c>
    </row>
    <row r="11" spans="4:4" x14ac:dyDescent="0.25">
      <c r="D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hàng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2020-08-24T08:30:08Z</dcterms:modified>
</cp:coreProperties>
</file>