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ÀNGNHẬP" sheetId="2" r:id="rId1"/>
    <sheet name="HÀNG TRẢ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4" i="1" l="1"/>
  <c r="I34" i="1"/>
  <c r="G34" i="1"/>
  <c r="E34" i="1"/>
  <c r="G26" i="1"/>
  <c r="I26" i="1" s="1"/>
  <c r="L26" i="1" s="1"/>
  <c r="F23" i="2" l="1"/>
  <c r="H23" i="2"/>
  <c r="G27" i="1"/>
  <c r="I27" i="1" s="1"/>
  <c r="L27" i="1" s="1"/>
  <c r="G25" i="1"/>
  <c r="I25" i="1" s="1"/>
  <c r="L25" i="1" s="1"/>
  <c r="G24" i="1"/>
  <c r="I24" i="1" s="1"/>
  <c r="L24" i="1" s="1"/>
  <c r="G23" i="1"/>
  <c r="I23" i="1" s="1"/>
  <c r="L23" i="1" s="1"/>
  <c r="G22" i="1"/>
  <c r="I22" i="1" s="1"/>
  <c r="L22" i="1" s="1"/>
  <c r="G21" i="1"/>
  <c r="I21" i="1" s="1"/>
  <c r="L21" i="1" s="1"/>
  <c r="G20" i="1"/>
  <c r="I20" i="1" s="1"/>
  <c r="L20" i="1" s="1"/>
  <c r="G19" i="1"/>
  <c r="I19" i="1" s="1"/>
  <c r="L19" i="1" s="1"/>
  <c r="G18" i="1"/>
  <c r="I18" i="1" s="1"/>
  <c r="L18" i="1" s="1"/>
  <c r="G17" i="1"/>
  <c r="I17" i="1" s="1"/>
  <c r="L17" i="1" s="1"/>
  <c r="G16" i="1"/>
  <c r="I16" i="1" s="1"/>
  <c r="L16" i="1" s="1"/>
  <c r="G15" i="1"/>
  <c r="I15" i="1" s="1"/>
  <c r="L15" i="1" s="1"/>
  <c r="G14" i="1"/>
  <c r="I14" i="1" s="1"/>
  <c r="L14" i="1" s="1"/>
  <c r="G13" i="1"/>
  <c r="I13" i="1" s="1"/>
  <c r="L13" i="1" s="1"/>
  <c r="G12" i="1"/>
  <c r="I12" i="1" s="1"/>
  <c r="L12" i="1" s="1"/>
  <c r="G11" i="1"/>
  <c r="I11" i="1" s="1"/>
  <c r="L11" i="1" s="1"/>
  <c r="G10" i="1"/>
  <c r="I10" i="1" s="1"/>
  <c r="L10" i="1" s="1"/>
  <c r="G9" i="1"/>
  <c r="I9" i="1" s="1"/>
  <c r="L9" i="1" s="1"/>
  <c r="G8" i="1"/>
  <c r="I8" i="1" s="1"/>
  <c r="H22" i="2"/>
  <c r="J22" i="2" s="1"/>
  <c r="M22" i="2" s="1"/>
  <c r="H21" i="2"/>
  <c r="J21" i="2" s="1"/>
  <c r="M21" i="2" s="1"/>
  <c r="H20" i="2"/>
  <c r="J20" i="2" s="1"/>
  <c r="M20" i="2" s="1"/>
  <c r="H19" i="2"/>
  <c r="J19" i="2" s="1"/>
  <c r="M19" i="2" s="1"/>
  <c r="H18" i="2"/>
  <c r="J18" i="2" s="1"/>
  <c r="M18" i="2" s="1"/>
  <c r="H17" i="2"/>
  <c r="J17" i="2" s="1"/>
  <c r="M17" i="2" s="1"/>
  <c r="H16" i="2"/>
  <c r="J16" i="2" s="1"/>
  <c r="M16" i="2" s="1"/>
  <c r="H15" i="2"/>
  <c r="J15" i="2" s="1"/>
  <c r="M15" i="2" s="1"/>
  <c r="H14" i="2"/>
  <c r="J14" i="2" s="1"/>
  <c r="M14" i="2" s="1"/>
  <c r="H13" i="2"/>
  <c r="J13" i="2" s="1"/>
  <c r="M13" i="2" s="1"/>
  <c r="H12" i="2"/>
  <c r="J12" i="2" s="1"/>
  <c r="M12" i="2" s="1"/>
  <c r="H11" i="2"/>
  <c r="J11" i="2" s="1"/>
  <c r="M11" i="2" s="1"/>
  <c r="H10" i="2"/>
  <c r="J10" i="2" s="1"/>
  <c r="M10" i="2" s="1"/>
  <c r="H9" i="2"/>
  <c r="J9" i="2" s="1"/>
  <c r="M9" i="2" s="1"/>
  <c r="H8" i="2"/>
  <c r="J8" i="2" s="1"/>
  <c r="M8" i="2" s="1"/>
  <c r="H7" i="2"/>
  <c r="J7" i="2" s="1"/>
  <c r="M7" i="2" s="1"/>
  <c r="L8" i="1" l="1"/>
  <c r="J23" i="2"/>
  <c r="M23" i="2" s="1"/>
</calcChain>
</file>

<file path=xl/sharedStrings.xml><?xml version="1.0" encoding="utf-8"?>
<sst xmlns="http://schemas.openxmlformats.org/spreadsheetml/2006/main" count="105" uniqueCount="42">
  <si>
    <t>CÔNG TY CỔ PHẦN ĐT &amp; PT NANO MILK</t>
  </si>
  <si>
    <t xml:space="preserve"> Số:………./PKD. MST: 0108806878</t>
  </si>
  <si>
    <t>BẢNG TỔNG HỢP CÔNG NỢ ĐẠI LÝ THANH HÀ - VĨNH PHÚC</t>
  </si>
  <si>
    <t>Số HĐ</t>
  </si>
  <si>
    <t>Thanh Hà</t>
  </si>
  <si>
    <t>Vĩnh Phúc</t>
  </si>
  <si>
    <t>1CX45</t>
  </si>
  <si>
    <t>1CX90</t>
  </si>
  <si>
    <t>2CX90</t>
  </si>
  <si>
    <t>3CX90</t>
  </si>
  <si>
    <t>GCX90</t>
  </si>
  <si>
    <t>SN45</t>
  </si>
  <si>
    <t>GC48</t>
  </si>
  <si>
    <t>TĐ12</t>
  </si>
  <si>
    <t>BCX90</t>
  </si>
  <si>
    <t>GC90</t>
  </si>
  <si>
    <t>TĐ90</t>
  </si>
  <si>
    <t>10 bộ cốc</t>
  </si>
  <si>
    <t>Ngày, tháng</t>
  </si>
  <si>
    <t>Thông tin khách hàng</t>
  </si>
  <si>
    <t>Thông tin về sản phẩm</t>
  </si>
  <si>
    <t>Ghi chú</t>
  </si>
  <si>
    <t>Tên khách hàng</t>
  </si>
  <si>
    <t>Địa chỉ</t>
  </si>
  <si>
    <t>Mã sản phẩm</t>
  </si>
  <si>
    <t>Số lượng (hộp)</t>
  </si>
  <si>
    <t>Đơn giá (VNĐ)</t>
  </si>
  <si>
    <t>THÀNH TIỀN</t>
  </si>
  <si>
    <t>Chiết khấu</t>
  </si>
  <si>
    <t>Thành tiền sau CK</t>
  </si>
  <si>
    <t>Chưa thanh toán (131)</t>
  </si>
  <si>
    <t>STT</t>
  </si>
  <si>
    <t>Thành tiền sau CK(VNĐ)</t>
  </si>
  <si>
    <t>Tiền bán hàng thực tế thu về</t>
  </si>
  <si>
    <t>Thành tiền (VNĐ)</t>
  </si>
  <si>
    <t xml:space="preserve"> </t>
  </si>
  <si>
    <t>6 bộ cốc</t>
  </si>
  <si>
    <t>TỔNG CỘNG</t>
  </si>
  <si>
    <t>Tiền hàng thực tế thu về</t>
  </si>
  <si>
    <t>TM</t>
  </si>
  <si>
    <t>CK</t>
  </si>
  <si>
    <t>BẢNG TỔNG HỢP HÀNG TRẢ ĐẠI LÝ THANH HÀ - VĨNH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</si>
</sst>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dd/mm/yyyy;@"/>
    <numFmt numFmtId="165" formatCode="_-* #,##0\ _₫_-;\-* #,##0\ _₫_-;_-* &quot;-&quot;??\ _₫_-;_-@_-"/>
    <numFmt numFmtId="166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9">
    <xf numFmtId="0" fontId="0" fillId="0" borderId="0" xfId="0"/>
    <xf numFmtId="0" fontId="2" fillId="0" borderId="1" xfId="0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right" vertical="center"/>
    </xf>
    <xf numFmtId="9" fontId="2" fillId="0" borderId="1" xfId="2" applyFont="1" applyBorder="1" applyAlignment="1">
      <alignment horizontal="center" vertical="center"/>
    </xf>
    <xf numFmtId="165" fontId="2" fillId="0" borderId="1" xfId="1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0" borderId="2" xfId="1" applyNumberFormat="1" applyFont="1" applyBorder="1" applyAlignment="1">
      <alignment horizontal="right" vertical="center"/>
    </xf>
    <xf numFmtId="9" fontId="2" fillId="0" borderId="2" xfId="2" applyFont="1" applyBorder="1" applyAlignment="1">
      <alignment horizontal="center" vertical="center"/>
    </xf>
    <xf numFmtId="165" fontId="2" fillId="0" borderId="2" xfId="1" applyNumberFormat="1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65" fontId="2" fillId="0" borderId="3" xfId="1" applyNumberFormat="1" applyFont="1" applyBorder="1" applyAlignment="1">
      <alignment horizontal="right" vertical="center"/>
    </xf>
    <xf numFmtId="9" fontId="2" fillId="0" borderId="3" xfId="2" applyFont="1" applyBorder="1" applyAlignment="1">
      <alignment horizontal="center" vertical="center"/>
    </xf>
    <xf numFmtId="165" fontId="2" fillId="0" borderId="3" xfId="1" applyNumberFormat="1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164" fontId="2" fillId="0" borderId="4" xfId="0" quotePrefix="1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165" fontId="2" fillId="0" borderId="4" xfId="1" applyNumberFormat="1" applyFont="1" applyBorder="1" applyAlignment="1">
      <alignment horizontal="right" vertical="center"/>
    </xf>
    <xf numFmtId="9" fontId="2" fillId="0" borderId="4" xfId="2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5" fontId="3" fillId="2" borderId="5" xfId="1" applyNumberFormat="1" applyFont="1" applyFill="1" applyBorder="1" applyAlignment="1">
      <alignment horizontal="right" vertical="center" wrapText="1"/>
    </xf>
    <xf numFmtId="9" fontId="3" fillId="2" borderId="4" xfId="2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166" fontId="2" fillId="0" borderId="4" xfId="1" applyNumberFormat="1" applyFont="1" applyBorder="1" applyAlignment="1">
      <alignment vertical="center"/>
    </xf>
    <xf numFmtId="9" fontId="2" fillId="0" borderId="4" xfId="2" applyFont="1" applyBorder="1" applyAlignment="1">
      <alignment vertical="center"/>
    </xf>
    <xf numFmtId="165" fontId="2" fillId="0" borderId="4" xfId="1" applyNumberFormat="1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166" fontId="2" fillId="0" borderId="1" xfId="1" applyNumberFormat="1" applyFont="1" applyBorder="1" applyAlignment="1">
      <alignment vertical="center"/>
    </xf>
    <xf numFmtId="9" fontId="2" fillId="0" borderId="1" xfId="2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166" fontId="2" fillId="0" borderId="2" xfId="1" applyNumberFormat="1" applyFont="1" applyBorder="1" applyAlignment="1">
      <alignment vertical="center"/>
    </xf>
    <xf numFmtId="9" fontId="2" fillId="0" borderId="2" xfId="2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166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/>
    </xf>
    <xf numFmtId="164" fontId="2" fillId="0" borderId="12" xfId="0" applyNumberFormat="1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166" fontId="2" fillId="0" borderId="12" xfId="1" applyNumberFormat="1" applyFont="1" applyBorder="1" applyAlignment="1">
      <alignment vertical="center"/>
    </xf>
    <xf numFmtId="9" fontId="2" fillId="0" borderId="12" xfId="2" applyFont="1" applyBorder="1" applyAlignment="1">
      <alignment vertical="center"/>
    </xf>
    <xf numFmtId="165" fontId="2" fillId="0" borderId="12" xfId="1" applyNumberFormat="1" applyFont="1" applyBorder="1" applyAlignment="1">
      <alignment vertical="center"/>
    </xf>
    <xf numFmtId="165" fontId="2" fillId="0" borderId="4" xfId="0" applyNumberFormat="1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166" fontId="5" fillId="0" borderId="4" xfId="1" applyNumberFormat="1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9" fontId="5" fillId="0" borderId="4" xfId="2" applyFont="1" applyBorder="1" applyAlignment="1">
      <alignment vertical="center" wrapText="1"/>
    </xf>
    <xf numFmtId="165" fontId="6" fillId="0" borderId="4" xfId="1" applyNumberFormat="1" applyFont="1" applyFill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0" borderId="4" xfId="0" applyFont="1" applyBorder="1"/>
    <xf numFmtId="165" fontId="6" fillId="0" borderId="4" xfId="0" applyNumberFormat="1" applyFont="1" applyBorder="1"/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1" fillId="0" borderId="4" xfId="0" applyFont="1" applyBorder="1"/>
    <xf numFmtId="166" fontId="11" fillId="0" borderId="4" xfId="0" applyNumberFormat="1" applyFont="1" applyBorder="1"/>
    <xf numFmtId="165" fontId="11" fillId="0" borderId="4" xfId="0" applyNumberFormat="1" applyFont="1" applyBorder="1"/>
    <xf numFmtId="165" fontId="11" fillId="0" borderId="4" xfId="0" applyNumberFormat="1" applyFont="1" applyFill="1" applyBorder="1" applyAlignment="1">
      <alignment vertical="center"/>
    </xf>
    <xf numFmtId="0" fontId="11" fillId="0" borderId="0" xfId="0" applyFont="1"/>
    <xf numFmtId="164" fontId="2" fillId="0" borderId="6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165" fontId="3" fillId="2" borderId="10" xfId="1" applyNumberFormat="1" applyFont="1" applyFill="1" applyBorder="1" applyAlignment="1">
      <alignment horizontal="center" vertical="center" wrapText="1"/>
    </xf>
    <xf numFmtId="165" fontId="3" fillId="2" borderId="11" xfId="1" applyNumberFormat="1" applyFont="1" applyFill="1" applyBorder="1" applyAlignment="1">
      <alignment horizontal="center" vertical="center" wrapText="1"/>
    </xf>
    <xf numFmtId="165" fontId="3" fillId="2" borderId="4" xfId="1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164" fontId="3" fillId="2" borderId="5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vertical="center" wrapText="1"/>
    </xf>
    <xf numFmtId="9" fontId="5" fillId="0" borderId="4" xfId="2" applyFont="1" applyBorder="1" applyAlignment="1">
      <alignment vertical="center"/>
    </xf>
    <xf numFmtId="165" fontId="6" fillId="0" borderId="4" xfId="1" applyNumberFormat="1" applyFont="1" applyBorder="1" applyAlignment="1">
      <alignment vertical="center" wrapText="1"/>
    </xf>
    <xf numFmtId="164" fontId="2" fillId="0" borderId="4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65" fontId="2" fillId="0" borderId="1" xfId="0" applyNumberFormat="1" applyFont="1" applyBorder="1" applyAlignment="1">
      <alignment vertical="center"/>
    </xf>
    <xf numFmtId="165" fontId="2" fillId="0" borderId="3" xfId="0" applyNumberFormat="1" applyFont="1" applyBorder="1" applyAlignment="1">
      <alignment vertical="center"/>
    </xf>
    <xf numFmtId="166" fontId="2" fillId="0" borderId="6" xfId="1" applyNumberFormat="1" applyFont="1" applyBorder="1" applyAlignment="1">
      <alignment vertical="center"/>
    </xf>
    <xf numFmtId="9" fontId="2" fillId="0" borderId="6" xfId="2" applyFont="1" applyBorder="1" applyAlignment="1">
      <alignment vertical="center"/>
    </xf>
    <xf numFmtId="165" fontId="2" fillId="0" borderId="6" xfId="1" applyNumberFormat="1" applyFont="1" applyBorder="1" applyAlignment="1">
      <alignment vertical="center"/>
    </xf>
    <xf numFmtId="0" fontId="2" fillId="0" borderId="6" xfId="0" applyFont="1" applyBorder="1" applyAlignment="1">
      <alignment vertical="center"/>
    </xf>
    <xf numFmtId="165" fontId="2" fillId="0" borderId="6" xfId="0" applyNumberFormat="1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165" fontId="2" fillId="0" borderId="2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opLeftCell="A10" zoomScale="85" zoomScaleNormal="85" workbookViewId="0">
      <selection activeCell="F24" sqref="F24"/>
    </sheetView>
  </sheetViews>
  <sheetFormatPr defaultRowHeight="15" x14ac:dyDescent="0.25"/>
  <cols>
    <col min="1" max="1" width="4.85546875" style="59" customWidth="1"/>
    <col min="2" max="2" width="10.28515625" style="59" bestFit="1" customWidth="1"/>
    <col min="3" max="3" width="9.42578125" style="59" bestFit="1" customWidth="1"/>
    <col min="4" max="4" width="9.85546875" style="59" bestFit="1" customWidth="1"/>
    <col min="5" max="5" width="9.140625" style="59"/>
    <col min="6" max="6" width="9.28515625" style="59" bestFit="1" customWidth="1"/>
    <col min="7" max="7" width="10.5703125" style="59" bestFit="1" customWidth="1"/>
    <col min="8" max="8" width="14" style="59" customWidth="1"/>
    <col min="9" max="9" width="7.28515625" style="59" customWidth="1"/>
    <col min="10" max="10" width="15.7109375" style="59" bestFit="1" customWidth="1"/>
    <col min="11" max="11" width="4.42578125" style="59" customWidth="1"/>
    <col min="12" max="12" width="4.140625" style="59" customWidth="1"/>
    <col min="13" max="13" width="13.85546875" style="59" customWidth="1"/>
    <col min="14" max="16384" width="9.140625" style="59"/>
  </cols>
  <sheetData>
    <row r="1" spans="1:17" ht="16.5" x14ac:dyDescent="0.25">
      <c r="A1" s="56" t="s">
        <v>0</v>
      </c>
      <c r="B1" s="57"/>
      <c r="C1" s="58"/>
      <c r="D1" s="58"/>
      <c r="G1" s="60"/>
      <c r="H1" s="60"/>
      <c r="I1" s="60"/>
      <c r="J1" s="60"/>
      <c r="K1" s="60"/>
      <c r="L1" s="57"/>
      <c r="O1" s="60"/>
      <c r="P1" s="60"/>
    </row>
    <row r="2" spans="1:17" ht="15.75" x14ac:dyDescent="0.25">
      <c r="A2" s="61" t="s">
        <v>1</v>
      </c>
      <c r="B2" s="62"/>
      <c r="C2" s="63"/>
      <c r="D2" s="63"/>
      <c r="G2" s="64"/>
      <c r="H2" s="64"/>
      <c r="I2" s="64"/>
      <c r="J2" s="64"/>
      <c r="K2" s="64"/>
      <c r="L2" s="62"/>
      <c r="O2" s="64"/>
      <c r="P2" s="64"/>
    </row>
    <row r="3" spans="1:17" ht="24.75" customHeight="1" x14ac:dyDescent="0.25">
      <c r="A3" s="97" t="s">
        <v>2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</row>
    <row r="5" spans="1:17" s="21" customFormat="1" ht="42" customHeight="1" x14ac:dyDescent="0.25">
      <c r="A5" s="98" t="s">
        <v>3</v>
      </c>
      <c r="B5" s="100" t="s">
        <v>18</v>
      </c>
      <c r="C5" s="102" t="s">
        <v>19</v>
      </c>
      <c r="D5" s="102"/>
      <c r="E5" s="79" t="s">
        <v>20</v>
      </c>
      <c r="F5" s="79"/>
      <c r="G5" s="79"/>
      <c r="H5" s="79"/>
      <c r="I5" s="79"/>
      <c r="J5" s="80" t="s">
        <v>29</v>
      </c>
      <c r="K5" s="82" t="s">
        <v>38</v>
      </c>
      <c r="L5" s="82"/>
      <c r="M5" s="82"/>
      <c r="N5" s="83" t="s">
        <v>21</v>
      </c>
    </row>
    <row r="6" spans="1:17" s="21" customFormat="1" ht="38.25" customHeight="1" x14ac:dyDescent="0.25">
      <c r="A6" s="99"/>
      <c r="B6" s="101"/>
      <c r="C6" s="24" t="s">
        <v>22</v>
      </c>
      <c r="D6" s="24" t="s">
        <v>23</v>
      </c>
      <c r="E6" s="24" t="s">
        <v>24</v>
      </c>
      <c r="F6" s="24" t="s">
        <v>25</v>
      </c>
      <c r="G6" s="22" t="s">
        <v>26</v>
      </c>
      <c r="H6" s="22" t="s">
        <v>27</v>
      </c>
      <c r="I6" s="23" t="s">
        <v>28</v>
      </c>
      <c r="J6" s="81"/>
      <c r="K6" s="22" t="s">
        <v>39</v>
      </c>
      <c r="L6" s="22" t="s">
        <v>40</v>
      </c>
      <c r="M6" s="22" t="s">
        <v>30</v>
      </c>
      <c r="N6" s="84"/>
    </row>
    <row r="7" spans="1:17" s="5" customFormat="1" x14ac:dyDescent="0.25">
      <c r="A7" s="85">
        <v>571</v>
      </c>
      <c r="B7" s="87">
        <v>43990</v>
      </c>
      <c r="C7" s="91" t="s">
        <v>4</v>
      </c>
      <c r="D7" s="91" t="s">
        <v>5</v>
      </c>
      <c r="E7" s="1" t="s">
        <v>6</v>
      </c>
      <c r="F7" s="1">
        <v>72</v>
      </c>
      <c r="G7" s="2">
        <v>255000</v>
      </c>
      <c r="H7" s="2">
        <f t="shared" ref="H7:H22" si="0">F7*G7</f>
        <v>18360000</v>
      </c>
      <c r="I7" s="3">
        <v>0.5</v>
      </c>
      <c r="J7" s="4">
        <f t="shared" ref="J7:J22" si="1">H7*(1-I7)</f>
        <v>9180000</v>
      </c>
      <c r="K7" s="4"/>
      <c r="L7" s="2"/>
      <c r="M7" s="2">
        <f>J7</f>
        <v>9180000</v>
      </c>
      <c r="N7" s="1"/>
      <c r="P7" s="6"/>
    </row>
    <row r="8" spans="1:17" s="5" customFormat="1" x14ac:dyDescent="0.25">
      <c r="A8" s="93"/>
      <c r="B8" s="94"/>
      <c r="C8" s="96"/>
      <c r="D8" s="96"/>
      <c r="E8" s="7" t="s">
        <v>7</v>
      </c>
      <c r="F8" s="7">
        <v>36</v>
      </c>
      <c r="G8" s="8">
        <v>455000</v>
      </c>
      <c r="H8" s="8">
        <f t="shared" si="0"/>
        <v>16380000</v>
      </c>
      <c r="I8" s="9">
        <v>0.5</v>
      </c>
      <c r="J8" s="10">
        <f t="shared" si="1"/>
        <v>8190000</v>
      </c>
      <c r="K8" s="10"/>
      <c r="L8" s="8"/>
      <c r="M8" s="8">
        <f t="shared" ref="M8:M16" si="2">J8</f>
        <v>8190000</v>
      </c>
      <c r="N8" s="7"/>
    </row>
    <row r="9" spans="1:17" s="5" customFormat="1" x14ac:dyDescent="0.25">
      <c r="A9" s="93"/>
      <c r="B9" s="94"/>
      <c r="C9" s="96"/>
      <c r="D9" s="96"/>
      <c r="E9" s="7" t="s">
        <v>8</v>
      </c>
      <c r="F9" s="7">
        <v>84</v>
      </c>
      <c r="G9" s="8">
        <v>465000</v>
      </c>
      <c r="H9" s="8">
        <f t="shared" si="0"/>
        <v>39060000</v>
      </c>
      <c r="I9" s="9">
        <v>0.5</v>
      </c>
      <c r="J9" s="10">
        <f t="shared" si="1"/>
        <v>19530000</v>
      </c>
      <c r="K9" s="8"/>
      <c r="L9" s="8"/>
      <c r="M9" s="8">
        <f t="shared" si="2"/>
        <v>19530000</v>
      </c>
      <c r="N9" s="7"/>
    </row>
    <row r="10" spans="1:17" s="5" customFormat="1" x14ac:dyDescent="0.25">
      <c r="A10" s="93"/>
      <c r="B10" s="94"/>
      <c r="C10" s="96"/>
      <c r="D10" s="96"/>
      <c r="E10" s="7" t="s">
        <v>9</v>
      </c>
      <c r="F10" s="7">
        <v>12</v>
      </c>
      <c r="G10" s="8">
        <v>475000</v>
      </c>
      <c r="H10" s="8">
        <f t="shared" si="0"/>
        <v>5700000</v>
      </c>
      <c r="I10" s="9">
        <v>0.5</v>
      </c>
      <c r="J10" s="10">
        <f t="shared" si="1"/>
        <v>2850000</v>
      </c>
      <c r="K10" s="8"/>
      <c r="L10" s="8"/>
      <c r="M10" s="8">
        <f t="shared" si="2"/>
        <v>2850000</v>
      </c>
      <c r="N10" s="7"/>
    </row>
    <row r="11" spans="1:17" s="5" customFormat="1" x14ac:dyDescent="0.25">
      <c r="A11" s="93"/>
      <c r="B11" s="94"/>
      <c r="C11" s="96"/>
      <c r="D11" s="96"/>
      <c r="E11" s="7" t="s">
        <v>10</v>
      </c>
      <c r="F11" s="7">
        <v>60</v>
      </c>
      <c r="G11" s="8">
        <v>485000</v>
      </c>
      <c r="H11" s="8">
        <f t="shared" si="0"/>
        <v>29100000</v>
      </c>
      <c r="I11" s="9">
        <v>0.5</v>
      </c>
      <c r="J11" s="10">
        <f t="shared" si="1"/>
        <v>14550000</v>
      </c>
      <c r="K11" s="8"/>
      <c r="L11" s="8"/>
      <c r="M11" s="8">
        <f t="shared" si="2"/>
        <v>14550000</v>
      </c>
      <c r="N11" s="7"/>
    </row>
    <row r="12" spans="1:17" s="5" customFormat="1" x14ac:dyDescent="0.25">
      <c r="A12" s="93"/>
      <c r="B12" s="94"/>
      <c r="C12" s="96"/>
      <c r="D12" s="96"/>
      <c r="E12" s="7" t="s">
        <v>11</v>
      </c>
      <c r="F12" s="7">
        <v>24</v>
      </c>
      <c r="G12" s="8">
        <v>550000</v>
      </c>
      <c r="H12" s="8">
        <f t="shared" si="0"/>
        <v>13200000</v>
      </c>
      <c r="I12" s="9">
        <v>0.5</v>
      </c>
      <c r="J12" s="10">
        <f t="shared" si="1"/>
        <v>6600000</v>
      </c>
      <c r="K12" s="8"/>
      <c r="L12" s="8"/>
      <c r="M12" s="8">
        <f t="shared" si="2"/>
        <v>6600000</v>
      </c>
      <c r="N12" s="7"/>
    </row>
    <row r="13" spans="1:17" s="5" customFormat="1" x14ac:dyDescent="0.25">
      <c r="A13" s="93"/>
      <c r="B13" s="94"/>
      <c r="C13" s="96"/>
      <c r="D13" s="96"/>
      <c r="E13" s="7" t="s">
        <v>12</v>
      </c>
      <c r="F13" s="7">
        <v>48</v>
      </c>
      <c r="G13" s="8">
        <v>455000</v>
      </c>
      <c r="H13" s="8">
        <f t="shared" si="0"/>
        <v>21840000</v>
      </c>
      <c r="I13" s="9">
        <v>0.5</v>
      </c>
      <c r="J13" s="10">
        <f t="shared" si="1"/>
        <v>10920000</v>
      </c>
      <c r="K13" s="8"/>
      <c r="L13" s="8"/>
      <c r="M13" s="8">
        <f t="shared" si="2"/>
        <v>10920000</v>
      </c>
      <c r="N13" s="11"/>
    </row>
    <row r="14" spans="1:17" s="5" customFormat="1" x14ac:dyDescent="0.25">
      <c r="A14" s="86"/>
      <c r="B14" s="88"/>
      <c r="C14" s="92"/>
      <c r="D14" s="92"/>
      <c r="E14" s="12" t="s">
        <v>13</v>
      </c>
      <c r="F14" s="12">
        <v>12</v>
      </c>
      <c r="G14" s="13">
        <v>455000</v>
      </c>
      <c r="H14" s="13">
        <f t="shared" si="0"/>
        <v>5460000</v>
      </c>
      <c r="I14" s="14">
        <v>0.5</v>
      </c>
      <c r="J14" s="15">
        <f t="shared" si="1"/>
        <v>2730000</v>
      </c>
      <c r="K14" s="13"/>
      <c r="L14" s="13"/>
      <c r="M14" s="13">
        <f t="shared" si="2"/>
        <v>2730000</v>
      </c>
      <c r="N14" s="12"/>
    </row>
    <row r="15" spans="1:17" s="5" customFormat="1" x14ac:dyDescent="0.25">
      <c r="A15" s="85">
        <v>587</v>
      </c>
      <c r="B15" s="87">
        <v>43995</v>
      </c>
      <c r="C15" s="89" t="s">
        <v>4</v>
      </c>
      <c r="D15" s="91" t="s">
        <v>5</v>
      </c>
      <c r="E15" s="1" t="s">
        <v>9</v>
      </c>
      <c r="F15" s="1">
        <v>12</v>
      </c>
      <c r="G15" s="2">
        <v>475000</v>
      </c>
      <c r="H15" s="2">
        <f t="shared" si="0"/>
        <v>5700000</v>
      </c>
      <c r="I15" s="3">
        <v>0.5</v>
      </c>
      <c r="J15" s="2">
        <f t="shared" si="1"/>
        <v>2850000</v>
      </c>
      <c r="K15" s="2"/>
      <c r="L15" s="2"/>
      <c r="M15" s="2">
        <f t="shared" si="2"/>
        <v>2850000</v>
      </c>
      <c r="N15" s="1"/>
      <c r="O15" s="6"/>
    </row>
    <row r="16" spans="1:17" s="5" customFormat="1" x14ac:dyDescent="0.25">
      <c r="A16" s="86"/>
      <c r="B16" s="88"/>
      <c r="C16" s="90"/>
      <c r="D16" s="92"/>
      <c r="E16" s="12" t="s">
        <v>14</v>
      </c>
      <c r="F16" s="12">
        <v>12</v>
      </c>
      <c r="G16" s="13">
        <v>485000</v>
      </c>
      <c r="H16" s="13">
        <f t="shared" si="0"/>
        <v>5820000</v>
      </c>
      <c r="I16" s="14">
        <v>0.5</v>
      </c>
      <c r="J16" s="13">
        <f t="shared" si="1"/>
        <v>2910000</v>
      </c>
      <c r="K16" s="13"/>
      <c r="L16" s="13"/>
      <c r="M16" s="13">
        <f t="shared" si="2"/>
        <v>2910000</v>
      </c>
      <c r="N16" s="12"/>
      <c r="O16" s="6"/>
    </row>
    <row r="17" spans="1:15" s="5" customFormat="1" x14ac:dyDescent="0.25">
      <c r="A17" s="85">
        <v>479</v>
      </c>
      <c r="B17" s="87">
        <v>43996</v>
      </c>
      <c r="C17" s="89" t="s">
        <v>4</v>
      </c>
      <c r="D17" s="91" t="s">
        <v>5</v>
      </c>
      <c r="E17" s="1" t="s">
        <v>9</v>
      </c>
      <c r="F17" s="1">
        <v>12</v>
      </c>
      <c r="G17" s="2">
        <v>475000</v>
      </c>
      <c r="H17" s="2">
        <f t="shared" si="0"/>
        <v>5700000</v>
      </c>
      <c r="I17" s="3">
        <v>0.5</v>
      </c>
      <c r="J17" s="2">
        <f t="shared" si="1"/>
        <v>2850000</v>
      </c>
      <c r="K17" s="2"/>
      <c r="L17" s="2"/>
      <c r="M17" s="2">
        <f>J17</f>
        <v>2850000</v>
      </c>
      <c r="N17" s="1"/>
      <c r="O17" s="6"/>
    </row>
    <row r="18" spans="1:15" s="5" customFormat="1" x14ac:dyDescent="0.25">
      <c r="A18" s="93"/>
      <c r="B18" s="94"/>
      <c r="C18" s="95"/>
      <c r="D18" s="96"/>
      <c r="E18" s="7" t="s">
        <v>14</v>
      </c>
      <c r="F18" s="7">
        <v>48</v>
      </c>
      <c r="G18" s="8">
        <v>485000</v>
      </c>
      <c r="H18" s="8">
        <f t="shared" si="0"/>
        <v>23280000</v>
      </c>
      <c r="I18" s="9">
        <v>0.5</v>
      </c>
      <c r="J18" s="8">
        <f t="shared" si="1"/>
        <v>11640000</v>
      </c>
      <c r="K18" s="8"/>
      <c r="L18" s="8"/>
      <c r="M18" s="8">
        <f t="shared" ref="M18:M23" si="3">J18</f>
        <v>11640000</v>
      </c>
      <c r="N18" s="7"/>
      <c r="O18" s="6"/>
    </row>
    <row r="19" spans="1:15" s="5" customFormat="1" x14ac:dyDescent="0.25">
      <c r="A19" s="93"/>
      <c r="B19" s="94"/>
      <c r="C19" s="95"/>
      <c r="D19" s="96"/>
      <c r="E19" s="7" t="s">
        <v>11</v>
      </c>
      <c r="F19" s="7">
        <v>48</v>
      </c>
      <c r="G19" s="8">
        <v>550000</v>
      </c>
      <c r="H19" s="8">
        <f t="shared" si="0"/>
        <v>26400000</v>
      </c>
      <c r="I19" s="9">
        <v>0.5</v>
      </c>
      <c r="J19" s="8">
        <f t="shared" si="1"/>
        <v>13200000</v>
      </c>
      <c r="K19" s="8"/>
      <c r="L19" s="8"/>
      <c r="M19" s="8">
        <f t="shared" si="3"/>
        <v>13200000</v>
      </c>
      <c r="N19" s="7"/>
      <c r="O19" s="6"/>
    </row>
    <row r="20" spans="1:15" s="5" customFormat="1" x14ac:dyDescent="0.25">
      <c r="A20" s="93"/>
      <c r="B20" s="94"/>
      <c r="C20" s="95"/>
      <c r="D20" s="96"/>
      <c r="E20" s="7" t="s">
        <v>15</v>
      </c>
      <c r="F20" s="7">
        <v>84</v>
      </c>
      <c r="G20" s="8">
        <v>455000</v>
      </c>
      <c r="H20" s="8">
        <f t="shared" si="0"/>
        <v>38220000</v>
      </c>
      <c r="I20" s="9">
        <v>0.5</v>
      </c>
      <c r="J20" s="8">
        <f t="shared" si="1"/>
        <v>19110000</v>
      </c>
      <c r="K20" s="8"/>
      <c r="L20" s="8"/>
      <c r="M20" s="8">
        <f t="shared" si="3"/>
        <v>19110000</v>
      </c>
      <c r="N20" s="7"/>
      <c r="O20" s="6"/>
    </row>
    <row r="21" spans="1:15" s="5" customFormat="1" x14ac:dyDescent="0.25">
      <c r="A21" s="86"/>
      <c r="B21" s="88"/>
      <c r="C21" s="90"/>
      <c r="D21" s="92"/>
      <c r="E21" s="12" t="s">
        <v>16</v>
      </c>
      <c r="F21" s="12">
        <v>12</v>
      </c>
      <c r="G21" s="13">
        <v>455000</v>
      </c>
      <c r="H21" s="13">
        <f t="shared" si="0"/>
        <v>5460000</v>
      </c>
      <c r="I21" s="14">
        <v>0.5</v>
      </c>
      <c r="J21" s="13">
        <f t="shared" si="1"/>
        <v>2730000</v>
      </c>
      <c r="K21" s="13"/>
      <c r="L21" s="13"/>
      <c r="M21" s="13">
        <f t="shared" si="3"/>
        <v>2730000</v>
      </c>
      <c r="N21" s="12"/>
      <c r="O21" s="6"/>
    </row>
    <row r="22" spans="1:15" s="5" customFormat="1" x14ac:dyDescent="0.25">
      <c r="A22" s="16">
        <v>597</v>
      </c>
      <c r="B22" s="17">
        <v>44002</v>
      </c>
      <c r="C22" s="18" t="s">
        <v>4</v>
      </c>
      <c r="D22" s="18" t="s">
        <v>5</v>
      </c>
      <c r="E22" s="16" t="s">
        <v>7</v>
      </c>
      <c r="F22" s="16">
        <v>60</v>
      </c>
      <c r="G22" s="19">
        <v>455000</v>
      </c>
      <c r="H22" s="19">
        <f t="shared" si="0"/>
        <v>27300000</v>
      </c>
      <c r="I22" s="20">
        <v>0.5</v>
      </c>
      <c r="J22" s="19">
        <f t="shared" si="1"/>
        <v>13650000</v>
      </c>
      <c r="K22" s="19"/>
      <c r="L22" s="19"/>
      <c r="M22" s="19">
        <f t="shared" si="3"/>
        <v>13650000</v>
      </c>
      <c r="N22" s="75" t="s">
        <v>17</v>
      </c>
    </row>
    <row r="23" spans="1:15" x14ac:dyDescent="0.25">
      <c r="A23" s="76" t="s">
        <v>37</v>
      </c>
      <c r="B23" s="77"/>
      <c r="C23" s="77"/>
      <c r="D23" s="77"/>
      <c r="E23" s="78"/>
      <c r="F23" s="65">
        <f>SUM(F7:F22)</f>
        <v>636</v>
      </c>
      <c r="G23" s="65"/>
      <c r="H23" s="66">
        <f>SUM(H7:H22)</f>
        <v>286980000</v>
      </c>
      <c r="I23" s="65"/>
      <c r="J23" s="66">
        <f>SUM(J7:J22)</f>
        <v>143490000</v>
      </c>
      <c r="K23" s="65"/>
      <c r="L23" s="65"/>
      <c r="M23" s="55">
        <f t="shared" si="3"/>
        <v>143490000</v>
      </c>
      <c r="N23" s="65"/>
    </row>
  </sheetData>
  <mergeCells count="21">
    <mergeCell ref="A3:Q3"/>
    <mergeCell ref="A7:A14"/>
    <mergeCell ref="B7:B14"/>
    <mergeCell ref="C7:C14"/>
    <mergeCell ref="D7:D14"/>
    <mergeCell ref="A5:A6"/>
    <mergeCell ref="B5:B6"/>
    <mergeCell ref="C5:D5"/>
    <mergeCell ref="A23:E23"/>
    <mergeCell ref="E5:I5"/>
    <mergeCell ref="J5:J6"/>
    <mergeCell ref="K5:M5"/>
    <mergeCell ref="N5:N6"/>
    <mergeCell ref="A15:A16"/>
    <mergeCell ref="B15:B16"/>
    <mergeCell ref="C15:C16"/>
    <mergeCell ref="D15:D16"/>
    <mergeCell ref="A17:A21"/>
    <mergeCell ref="B17:B21"/>
    <mergeCell ref="C17:C21"/>
    <mergeCell ref="D17:D21"/>
  </mergeCells>
  <pageMargins left="0.28999999999999998" right="0.2" top="0.75" bottom="0.75" header="0.3" footer="0.3"/>
  <pageSetup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topLeftCell="A25" workbookViewId="0">
      <selection activeCell="I37" sqref="I37"/>
    </sheetView>
  </sheetViews>
  <sheetFormatPr defaultRowHeight="15" x14ac:dyDescent="0.25"/>
  <cols>
    <col min="1" max="1" width="6.42578125" style="59" customWidth="1"/>
    <col min="2" max="2" width="12" style="59" bestFit="1" customWidth="1"/>
    <col min="3" max="3" width="16.28515625" style="59" customWidth="1"/>
    <col min="4" max="4" width="9.140625" style="59"/>
    <col min="5" max="5" width="9.28515625" style="59" bestFit="1" customWidth="1"/>
    <col min="6" max="6" width="9.140625" style="59"/>
    <col min="7" max="7" width="14" style="59" bestFit="1" customWidth="1"/>
    <col min="8" max="8" width="11.28515625" style="59" bestFit="1" customWidth="1"/>
    <col min="9" max="9" width="17" style="59" customWidth="1"/>
    <col min="10" max="10" width="4.7109375" style="59" customWidth="1"/>
    <col min="11" max="11" width="4.28515625" style="59" customWidth="1"/>
    <col min="12" max="12" width="14.5703125" style="59" bestFit="1" customWidth="1"/>
    <col min="13" max="16384" width="9.140625" style="59"/>
  </cols>
  <sheetData>
    <row r="1" spans="1:15" ht="16.5" x14ac:dyDescent="0.25">
      <c r="A1" s="56" t="s">
        <v>0</v>
      </c>
      <c r="B1" s="57"/>
      <c r="C1" s="58"/>
      <c r="E1" s="60"/>
      <c r="F1" s="60"/>
      <c r="G1" s="60"/>
      <c r="H1" s="60"/>
      <c r="I1" s="60"/>
      <c r="J1" s="57"/>
      <c r="M1" s="60"/>
      <c r="N1" s="60"/>
    </row>
    <row r="2" spans="1:15" ht="15.75" x14ac:dyDescent="0.25">
      <c r="A2" s="61" t="s">
        <v>1</v>
      </c>
      <c r="B2" s="62"/>
      <c r="C2" s="63"/>
      <c r="E2" s="64"/>
      <c r="F2" s="64"/>
      <c r="G2" s="64"/>
      <c r="H2" s="64"/>
      <c r="I2" s="64"/>
      <c r="J2" s="62"/>
      <c r="M2" s="64"/>
      <c r="N2" s="64"/>
    </row>
    <row r="3" spans="1:15" ht="24.75" customHeight="1" x14ac:dyDescent="0.25">
      <c r="A3" s="97" t="s">
        <v>41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</row>
    <row r="6" spans="1:15" s="67" customFormat="1" ht="15" customHeight="1" x14ac:dyDescent="0.25">
      <c r="A6" s="107" t="s">
        <v>31</v>
      </c>
      <c r="B6" s="108" t="s">
        <v>18</v>
      </c>
      <c r="C6" s="127" t="s">
        <v>22</v>
      </c>
      <c r="D6" s="105" t="s">
        <v>20</v>
      </c>
      <c r="E6" s="105"/>
      <c r="F6" s="105"/>
      <c r="G6" s="105"/>
      <c r="H6" s="109"/>
      <c r="I6" s="110" t="s">
        <v>32</v>
      </c>
      <c r="J6" s="105" t="s">
        <v>33</v>
      </c>
      <c r="K6" s="105"/>
      <c r="L6" s="105"/>
      <c r="M6" s="106" t="s">
        <v>21</v>
      </c>
    </row>
    <row r="7" spans="1:15" s="67" customFormat="1" ht="28.5" x14ac:dyDescent="0.25">
      <c r="A7" s="107"/>
      <c r="B7" s="108"/>
      <c r="C7" s="128"/>
      <c r="D7" s="51" t="s">
        <v>24</v>
      </c>
      <c r="E7" s="51" t="s">
        <v>25</v>
      </c>
      <c r="F7" s="52" t="s">
        <v>26</v>
      </c>
      <c r="G7" s="53" t="s">
        <v>34</v>
      </c>
      <c r="H7" s="54" t="s">
        <v>28</v>
      </c>
      <c r="I7" s="110"/>
      <c r="J7" s="51" t="s">
        <v>39</v>
      </c>
      <c r="K7" s="51" t="s">
        <v>40</v>
      </c>
      <c r="L7" s="51" t="s">
        <v>30</v>
      </c>
      <c r="M7" s="106"/>
    </row>
    <row r="8" spans="1:15" s="67" customFormat="1" x14ac:dyDescent="0.25">
      <c r="A8" s="16">
        <v>584</v>
      </c>
      <c r="B8" s="25">
        <v>43995</v>
      </c>
      <c r="C8" s="26" t="s">
        <v>4</v>
      </c>
      <c r="D8" s="26" t="s">
        <v>7</v>
      </c>
      <c r="E8" s="26">
        <v>12</v>
      </c>
      <c r="F8" s="27">
        <v>455000</v>
      </c>
      <c r="G8" s="27">
        <f>E8*F8</f>
        <v>5460000</v>
      </c>
      <c r="H8" s="28">
        <v>0.5</v>
      </c>
      <c r="I8" s="29">
        <f>G8*(1-H8)</f>
        <v>2730000</v>
      </c>
      <c r="J8" s="26"/>
      <c r="K8" s="26"/>
      <c r="L8" s="50">
        <f>I8</f>
        <v>2730000</v>
      </c>
      <c r="M8" s="30"/>
    </row>
    <row r="9" spans="1:15" s="67" customFormat="1" x14ac:dyDescent="0.25">
      <c r="A9" s="16">
        <v>482</v>
      </c>
      <c r="B9" s="25">
        <v>43998</v>
      </c>
      <c r="C9" s="26" t="s">
        <v>4</v>
      </c>
      <c r="D9" s="26" t="s">
        <v>6</v>
      </c>
      <c r="E9" s="26">
        <v>4</v>
      </c>
      <c r="F9" s="27">
        <v>225000</v>
      </c>
      <c r="G9" s="27">
        <f t="shared" ref="G9:G16" si="0">E9*F9</f>
        <v>900000</v>
      </c>
      <c r="H9" s="28">
        <v>0.5</v>
      </c>
      <c r="I9" s="29">
        <f t="shared" ref="I9:I16" si="1">G9*(1-H9)</f>
        <v>450000</v>
      </c>
      <c r="J9" s="26"/>
      <c r="K9" s="26"/>
      <c r="L9" s="50">
        <f t="shared" ref="L9:L27" si="2">I9</f>
        <v>450000</v>
      </c>
      <c r="M9" s="30"/>
    </row>
    <row r="10" spans="1:15" s="67" customFormat="1" x14ac:dyDescent="0.25">
      <c r="A10" s="85">
        <v>480</v>
      </c>
      <c r="B10" s="87">
        <v>43998</v>
      </c>
      <c r="C10" s="122" t="s">
        <v>4</v>
      </c>
      <c r="D10" s="31" t="s">
        <v>6</v>
      </c>
      <c r="E10" s="31">
        <v>24</v>
      </c>
      <c r="F10" s="32">
        <v>225000</v>
      </c>
      <c r="G10" s="32">
        <f t="shared" si="0"/>
        <v>5400000</v>
      </c>
      <c r="H10" s="33">
        <v>0.5</v>
      </c>
      <c r="I10" s="4">
        <f t="shared" si="1"/>
        <v>2700000</v>
      </c>
      <c r="J10" s="31"/>
      <c r="K10" s="31"/>
      <c r="L10" s="50">
        <f t="shared" si="2"/>
        <v>2700000</v>
      </c>
      <c r="M10" s="34"/>
    </row>
    <row r="11" spans="1:15" s="67" customFormat="1" x14ac:dyDescent="0.25">
      <c r="A11" s="93"/>
      <c r="B11" s="94"/>
      <c r="C11" s="123"/>
      <c r="D11" s="35" t="s">
        <v>7</v>
      </c>
      <c r="E11" s="35">
        <v>22</v>
      </c>
      <c r="F11" s="36">
        <v>455000</v>
      </c>
      <c r="G11" s="36">
        <f t="shared" si="0"/>
        <v>10010000</v>
      </c>
      <c r="H11" s="37">
        <v>0.5</v>
      </c>
      <c r="I11" s="10">
        <f t="shared" si="1"/>
        <v>5005000</v>
      </c>
      <c r="J11" s="35"/>
      <c r="K11" s="35"/>
      <c r="L11" s="50">
        <f t="shared" si="2"/>
        <v>5005000</v>
      </c>
      <c r="M11" s="35"/>
    </row>
    <row r="12" spans="1:15" s="67" customFormat="1" x14ac:dyDescent="0.25">
      <c r="A12" s="93"/>
      <c r="B12" s="94"/>
      <c r="C12" s="123"/>
      <c r="D12" s="35" t="s">
        <v>8</v>
      </c>
      <c r="E12" s="35">
        <v>12</v>
      </c>
      <c r="F12" s="36">
        <v>465000</v>
      </c>
      <c r="G12" s="36">
        <f t="shared" si="0"/>
        <v>5580000</v>
      </c>
      <c r="H12" s="37">
        <v>0.5</v>
      </c>
      <c r="I12" s="10">
        <f t="shared" si="1"/>
        <v>2790000</v>
      </c>
      <c r="J12" s="35"/>
      <c r="K12" s="35"/>
      <c r="L12" s="50">
        <f t="shared" si="2"/>
        <v>2790000</v>
      </c>
      <c r="M12" s="38" t="s">
        <v>35</v>
      </c>
    </row>
    <row r="13" spans="1:15" s="67" customFormat="1" x14ac:dyDescent="0.25">
      <c r="A13" s="93"/>
      <c r="B13" s="94"/>
      <c r="C13" s="123"/>
      <c r="D13" s="35" t="s">
        <v>14</v>
      </c>
      <c r="E13" s="35">
        <v>1</v>
      </c>
      <c r="F13" s="36">
        <v>485000</v>
      </c>
      <c r="G13" s="36">
        <f t="shared" si="0"/>
        <v>485000</v>
      </c>
      <c r="H13" s="37">
        <v>0.5</v>
      </c>
      <c r="I13" s="10">
        <f t="shared" si="1"/>
        <v>242500</v>
      </c>
      <c r="J13" s="35"/>
      <c r="K13" s="35"/>
      <c r="L13" s="50">
        <f t="shared" si="2"/>
        <v>242500</v>
      </c>
      <c r="M13" s="38"/>
    </row>
    <row r="14" spans="1:15" s="67" customFormat="1" x14ac:dyDescent="0.25">
      <c r="A14" s="86"/>
      <c r="B14" s="88"/>
      <c r="C14" s="124"/>
      <c r="D14" s="39" t="s">
        <v>11</v>
      </c>
      <c r="E14" s="39">
        <v>5</v>
      </c>
      <c r="F14" s="40">
        <v>550000</v>
      </c>
      <c r="G14" s="40">
        <f t="shared" si="0"/>
        <v>2750000</v>
      </c>
      <c r="H14" s="41">
        <v>0.5</v>
      </c>
      <c r="I14" s="15">
        <f t="shared" si="1"/>
        <v>1375000</v>
      </c>
      <c r="J14" s="39"/>
      <c r="K14" s="39"/>
      <c r="L14" s="50">
        <f t="shared" si="2"/>
        <v>1375000</v>
      </c>
      <c r="M14" s="42"/>
    </row>
    <row r="15" spans="1:15" s="67" customFormat="1" x14ac:dyDescent="0.25">
      <c r="A15" s="85">
        <v>484</v>
      </c>
      <c r="B15" s="87">
        <v>44002</v>
      </c>
      <c r="C15" s="122" t="s">
        <v>4</v>
      </c>
      <c r="D15" s="31" t="s">
        <v>10</v>
      </c>
      <c r="E15" s="31">
        <v>1</v>
      </c>
      <c r="F15" s="32">
        <v>485000</v>
      </c>
      <c r="G15" s="32">
        <f t="shared" si="0"/>
        <v>485000</v>
      </c>
      <c r="H15" s="33">
        <v>0.5</v>
      </c>
      <c r="I15" s="4">
        <f t="shared" si="1"/>
        <v>242500</v>
      </c>
      <c r="J15" s="31"/>
      <c r="K15" s="31"/>
      <c r="L15" s="50">
        <f t="shared" si="2"/>
        <v>242500</v>
      </c>
      <c r="M15" s="34"/>
    </row>
    <row r="16" spans="1:15" s="67" customFormat="1" x14ac:dyDescent="0.25">
      <c r="A16" s="86"/>
      <c r="B16" s="88"/>
      <c r="C16" s="124"/>
      <c r="D16" s="39" t="s">
        <v>16</v>
      </c>
      <c r="E16" s="39">
        <v>1</v>
      </c>
      <c r="F16" s="40">
        <v>455000</v>
      </c>
      <c r="G16" s="40">
        <f t="shared" si="0"/>
        <v>455000</v>
      </c>
      <c r="H16" s="41">
        <v>0.5</v>
      </c>
      <c r="I16" s="15">
        <f t="shared" si="1"/>
        <v>227500</v>
      </c>
      <c r="J16" s="39"/>
      <c r="K16" s="39"/>
      <c r="L16" s="50">
        <f t="shared" si="2"/>
        <v>227500</v>
      </c>
      <c r="M16" s="42"/>
    </row>
    <row r="17" spans="1:13" s="67" customFormat="1" x14ac:dyDescent="0.25">
      <c r="A17" s="43">
        <v>1151</v>
      </c>
      <c r="B17" s="44">
        <v>44006</v>
      </c>
      <c r="C17" s="45" t="s">
        <v>4</v>
      </c>
      <c r="D17" s="45" t="s">
        <v>14</v>
      </c>
      <c r="E17" s="45">
        <v>24</v>
      </c>
      <c r="F17" s="47">
        <v>485000</v>
      </c>
      <c r="G17" s="47">
        <f>E17*F17</f>
        <v>11640000</v>
      </c>
      <c r="H17" s="48">
        <v>0.5</v>
      </c>
      <c r="I17" s="49">
        <f>G17*(1-H17)</f>
        <v>5820000</v>
      </c>
      <c r="J17" s="45"/>
      <c r="K17" s="45"/>
      <c r="L17" s="50">
        <f t="shared" si="2"/>
        <v>5820000</v>
      </c>
      <c r="M17" s="46"/>
    </row>
    <row r="18" spans="1:13" s="67" customFormat="1" x14ac:dyDescent="0.25">
      <c r="A18" s="85">
        <v>487</v>
      </c>
      <c r="B18" s="87">
        <v>44009</v>
      </c>
      <c r="C18" s="122" t="s">
        <v>4</v>
      </c>
      <c r="D18" s="31" t="s">
        <v>8</v>
      </c>
      <c r="E18" s="31">
        <v>3</v>
      </c>
      <c r="F18" s="32">
        <v>465000</v>
      </c>
      <c r="G18" s="32">
        <f t="shared" ref="G18:G27" si="3">E18*F18</f>
        <v>1395000</v>
      </c>
      <c r="H18" s="33">
        <v>0.5</v>
      </c>
      <c r="I18" s="4">
        <f t="shared" ref="I18:I27" si="4">G18*(1-H18)</f>
        <v>697500</v>
      </c>
      <c r="J18" s="31"/>
      <c r="K18" s="31"/>
      <c r="L18" s="50">
        <f t="shared" si="2"/>
        <v>697500</v>
      </c>
      <c r="M18" s="34"/>
    </row>
    <row r="19" spans="1:13" s="67" customFormat="1" x14ac:dyDescent="0.25">
      <c r="A19" s="86"/>
      <c r="B19" s="88"/>
      <c r="C19" s="124"/>
      <c r="D19" s="39" t="s">
        <v>14</v>
      </c>
      <c r="E19" s="39">
        <v>3</v>
      </c>
      <c r="F19" s="40">
        <v>485000</v>
      </c>
      <c r="G19" s="40">
        <f t="shared" si="3"/>
        <v>1455000</v>
      </c>
      <c r="H19" s="41">
        <v>0.5</v>
      </c>
      <c r="I19" s="15">
        <f t="shared" si="4"/>
        <v>727500</v>
      </c>
      <c r="J19" s="39"/>
      <c r="K19" s="39"/>
      <c r="L19" s="50">
        <f t="shared" si="2"/>
        <v>727500</v>
      </c>
      <c r="M19" s="42" t="s">
        <v>36</v>
      </c>
    </row>
    <row r="20" spans="1:13" s="67" customFormat="1" x14ac:dyDescent="0.25">
      <c r="A20" s="85">
        <v>492</v>
      </c>
      <c r="B20" s="87">
        <v>44020</v>
      </c>
      <c r="C20" s="122" t="s">
        <v>4</v>
      </c>
      <c r="D20" s="31" t="s">
        <v>6</v>
      </c>
      <c r="E20" s="31">
        <v>31</v>
      </c>
      <c r="F20" s="32">
        <v>225000</v>
      </c>
      <c r="G20" s="32">
        <f t="shared" si="3"/>
        <v>6975000</v>
      </c>
      <c r="H20" s="33">
        <v>0.5</v>
      </c>
      <c r="I20" s="4">
        <f t="shared" si="4"/>
        <v>3487500</v>
      </c>
      <c r="J20" s="31"/>
      <c r="K20" s="31"/>
      <c r="L20" s="113">
        <f t="shared" si="2"/>
        <v>3487500</v>
      </c>
      <c r="M20" s="34"/>
    </row>
    <row r="21" spans="1:13" s="67" customFormat="1" x14ac:dyDescent="0.25">
      <c r="A21" s="93"/>
      <c r="B21" s="94"/>
      <c r="C21" s="123"/>
      <c r="D21" s="35" t="s">
        <v>7</v>
      </c>
      <c r="E21" s="35">
        <v>12</v>
      </c>
      <c r="F21" s="36">
        <v>455000</v>
      </c>
      <c r="G21" s="36">
        <f t="shared" si="3"/>
        <v>5460000</v>
      </c>
      <c r="H21" s="37">
        <v>0.5</v>
      </c>
      <c r="I21" s="10">
        <f t="shared" si="4"/>
        <v>2730000</v>
      </c>
      <c r="J21" s="35"/>
      <c r="K21" s="35"/>
      <c r="L21" s="121">
        <f t="shared" si="2"/>
        <v>2730000</v>
      </c>
      <c r="M21" s="38"/>
    </row>
    <row r="22" spans="1:13" s="67" customFormat="1" x14ac:dyDescent="0.25">
      <c r="A22" s="93"/>
      <c r="B22" s="94"/>
      <c r="C22" s="123"/>
      <c r="D22" s="35" t="s">
        <v>8</v>
      </c>
      <c r="E22" s="35">
        <v>12</v>
      </c>
      <c r="F22" s="36">
        <v>465000</v>
      </c>
      <c r="G22" s="36">
        <f t="shared" si="3"/>
        <v>5580000</v>
      </c>
      <c r="H22" s="37">
        <v>0.5</v>
      </c>
      <c r="I22" s="10">
        <f t="shared" si="4"/>
        <v>2790000</v>
      </c>
      <c r="J22" s="35"/>
      <c r="K22" s="35"/>
      <c r="L22" s="121">
        <f t="shared" si="2"/>
        <v>2790000</v>
      </c>
      <c r="M22" s="38"/>
    </row>
    <row r="23" spans="1:13" s="67" customFormat="1" x14ac:dyDescent="0.25">
      <c r="A23" s="93"/>
      <c r="B23" s="94"/>
      <c r="C23" s="123"/>
      <c r="D23" s="35" t="s">
        <v>9</v>
      </c>
      <c r="E23" s="35">
        <v>12</v>
      </c>
      <c r="F23" s="36">
        <v>475000</v>
      </c>
      <c r="G23" s="36">
        <f t="shared" si="3"/>
        <v>5700000</v>
      </c>
      <c r="H23" s="37">
        <v>0.5</v>
      </c>
      <c r="I23" s="10">
        <f t="shared" si="4"/>
        <v>2850000</v>
      </c>
      <c r="J23" s="35"/>
      <c r="K23" s="35"/>
      <c r="L23" s="121">
        <f t="shared" si="2"/>
        <v>2850000</v>
      </c>
      <c r="M23" s="38"/>
    </row>
    <row r="24" spans="1:13" s="67" customFormat="1" x14ac:dyDescent="0.25">
      <c r="A24" s="93"/>
      <c r="B24" s="94"/>
      <c r="C24" s="123"/>
      <c r="D24" s="35" t="s">
        <v>10</v>
      </c>
      <c r="E24" s="35">
        <v>12</v>
      </c>
      <c r="F24" s="36">
        <v>485000</v>
      </c>
      <c r="G24" s="36">
        <f t="shared" si="3"/>
        <v>5820000</v>
      </c>
      <c r="H24" s="37">
        <v>0.5</v>
      </c>
      <c r="I24" s="10">
        <f t="shared" si="4"/>
        <v>2910000</v>
      </c>
      <c r="J24" s="35"/>
      <c r="K24" s="35"/>
      <c r="L24" s="121">
        <f t="shared" si="2"/>
        <v>2910000</v>
      </c>
      <c r="M24" s="38"/>
    </row>
    <row r="25" spans="1:13" s="67" customFormat="1" x14ac:dyDescent="0.25">
      <c r="A25" s="93"/>
      <c r="B25" s="94"/>
      <c r="C25" s="123"/>
      <c r="D25" s="35" t="s">
        <v>14</v>
      </c>
      <c r="E25" s="35">
        <v>12</v>
      </c>
      <c r="F25" s="36">
        <v>485000</v>
      </c>
      <c r="G25" s="36">
        <f t="shared" si="3"/>
        <v>5820000</v>
      </c>
      <c r="H25" s="37">
        <v>0.5</v>
      </c>
      <c r="I25" s="10">
        <f t="shared" si="4"/>
        <v>2910000</v>
      </c>
      <c r="J25" s="35"/>
      <c r="K25" s="35"/>
      <c r="L25" s="121">
        <f t="shared" si="2"/>
        <v>2910000</v>
      </c>
      <c r="M25" s="38"/>
    </row>
    <row r="26" spans="1:13" s="67" customFormat="1" x14ac:dyDescent="0.25">
      <c r="A26" s="93"/>
      <c r="B26" s="94"/>
      <c r="C26" s="123"/>
      <c r="D26" s="35" t="s">
        <v>15</v>
      </c>
      <c r="E26" s="35">
        <v>12</v>
      </c>
      <c r="F26" s="36">
        <v>455000</v>
      </c>
      <c r="G26" s="36">
        <f t="shared" si="3"/>
        <v>5460000</v>
      </c>
      <c r="H26" s="37">
        <v>0.5</v>
      </c>
      <c r="I26" s="10">
        <f t="shared" si="4"/>
        <v>2730000</v>
      </c>
      <c r="J26" s="35"/>
      <c r="K26" s="35"/>
      <c r="L26" s="121">
        <f t="shared" si="2"/>
        <v>2730000</v>
      </c>
      <c r="M26" s="38"/>
    </row>
    <row r="27" spans="1:13" s="67" customFormat="1" x14ac:dyDescent="0.25">
      <c r="A27" s="86"/>
      <c r="B27" s="88"/>
      <c r="C27" s="124"/>
      <c r="D27" s="39" t="s">
        <v>16</v>
      </c>
      <c r="E27" s="39">
        <v>12</v>
      </c>
      <c r="F27" s="40">
        <v>455000</v>
      </c>
      <c r="G27" s="40">
        <f t="shared" si="3"/>
        <v>5460000</v>
      </c>
      <c r="H27" s="41">
        <v>0.5</v>
      </c>
      <c r="I27" s="15">
        <f t="shared" si="4"/>
        <v>2730000</v>
      </c>
      <c r="J27" s="39"/>
      <c r="K27" s="39"/>
      <c r="L27" s="114">
        <f t="shared" si="2"/>
        <v>2730000</v>
      </c>
      <c r="M27" s="42"/>
    </row>
    <row r="28" spans="1:13" s="112" customFormat="1" x14ac:dyDescent="0.25">
      <c r="A28" s="16">
        <v>496</v>
      </c>
      <c r="B28" s="111">
        <v>44028</v>
      </c>
      <c r="C28" s="26" t="s">
        <v>4</v>
      </c>
      <c r="D28" s="26" t="s">
        <v>9</v>
      </c>
      <c r="E28" s="26">
        <v>9</v>
      </c>
      <c r="F28" s="27">
        <v>475000</v>
      </c>
      <c r="G28" s="27">
        <v>4275000</v>
      </c>
      <c r="H28" s="28">
        <v>0.5</v>
      </c>
      <c r="I28" s="29">
        <v>2137500</v>
      </c>
      <c r="J28" s="26"/>
      <c r="K28" s="26"/>
      <c r="L28" s="50">
        <v>2137500</v>
      </c>
      <c r="M28" s="30"/>
    </row>
    <row r="29" spans="1:13" s="112" customFormat="1" x14ac:dyDescent="0.25">
      <c r="A29" s="16">
        <v>497</v>
      </c>
      <c r="B29" s="111">
        <v>44029</v>
      </c>
      <c r="C29" s="26" t="s">
        <v>4</v>
      </c>
      <c r="D29" s="26" t="s">
        <v>7</v>
      </c>
      <c r="E29" s="26">
        <v>1</v>
      </c>
      <c r="F29" s="27">
        <v>455000</v>
      </c>
      <c r="G29" s="27">
        <v>455000</v>
      </c>
      <c r="H29" s="28">
        <v>0.5</v>
      </c>
      <c r="I29" s="29">
        <v>227500</v>
      </c>
      <c r="J29" s="26"/>
      <c r="K29" s="26"/>
      <c r="L29" s="50">
        <v>227500</v>
      </c>
      <c r="M29" s="30"/>
    </row>
    <row r="30" spans="1:13" s="112" customFormat="1" x14ac:dyDescent="0.25">
      <c r="A30" s="16">
        <v>610</v>
      </c>
      <c r="B30" s="111">
        <v>44031</v>
      </c>
      <c r="C30" s="26" t="s">
        <v>4</v>
      </c>
      <c r="D30" s="26" t="s">
        <v>15</v>
      </c>
      <c r="E30" s="26">
        <v>60</v>
      </c>
      <c r="F30" s="27">
        <v>455000</v>
      </c>
      <c r="G30" s="27">
        <v>27300000</v>
      </c>
      <c r="H30" s="28">
        <v>0.5</v>
      </c>
      <c r="I30" s="29">
        <v>13650000</v>
      </c>
      <c r="J30" s="26"/>
      <c r="K30" s="26"/>
      <c r="L30" s="50">
        <v>13650000</v>
      </c>
      <c r="M30" s="30"/>
    </row>
    <row r="31" spans="1:13" s="112" customFormat="1" x14ac:dyDescent="0.25">
      <c r="A31" s="85">
        <v>617</v>
      </c>
      <c r="B31" s="87">
        <v>44034</v>
      </c>
      <c r="C31" s="125" t="s">
        <v>4</v>
      </c>
      <c r="D31" s="31" t="s">
        <v>6</v>
      </c>
      <c r="E31" s="31">
        <v>5</v>
      </c>
      <c r="F31" s="32">
        <v>225000</v>
      </c>
      <c r="G31" s="32">
        <v>1125000</v>
      </c>
      <c r="H31" s="33">
        <v>0.5</v>
      </c>
      <c r="I31" s="4">
        <v>562500</v>
      </c>
      <c r="J31" s="31"/>
      <c r="K31" s="31"/>
      <c r="L31" s="113">
        <v>562500</v>
      </c>
      <c r="M31" s="34"/>
    </row>
    <row r="32" spans="1:13" s="112" customFormat="1" x14ac:dyDescent="0.25">
      <c r="A32" s="86"/>
      <c r="B32" s="88"/>
      <c r="C32" s="126"/>
      <c r="D32" s="39" t="s">
        <v>7</v>
      </c>
      <c r="E32" s="39">
        <v>12</v>
      </c>
      <c r="F32" s="40">
        <v>455000</v>
      </c>
      <c r="G32" s="40">
        <v>5460000</v>
      </c>
      <c r="H32" s="41">
        <v>0.5</v>
      </c>
      <c r="I32" s="15">
        <v>2730000</v>
      </c>
      <c r="J32" s="39"/>
      <c r="K32" s="39"/>
      <c r="L32" s="114">
        <v>2730000</v>
      </c>
      <c r="M32" s="42"/>
    </row>
    <row r="33" spans="1:13" s="112" customFormat="1" x14ac:dyDescent="0.25">
      <c r="A33" s="68">
        <v>618</v>
      </c>
      <c r="B33" s="74">
        <v>44036</v>
      </c>
      <c r="C33" s="118" t="s">
        <v>4</v>
      </c>
      <c r="D33" s="45" t="s">
        <v>7</v>
      </c>
      <c r="E33" s="45">
        <v>12</v>
      </c>
      <c r="F33" s="115">
        <v>455000</v>
      </c>
      <c r="G33" s="115">
        <v>5460000</v>
      </c>
      <c r="H33" s="116">
        <v>0.5</v>
      </c>
      <c r="I33" s="117">
        <v>2730000</v>
      </c>
      <c r="J33" s="118"/>
      <c r="K33" s="118"/>
      <c r="L33" s="119">
        <v>2730000</v>
      </c>
      <c r="M33" s="120"/>
    </row>
    <row r="34" spans="1:13" s="73" customFormat="1" ht="15.75" x14ac:dyDescent="0.25">
      <c r="A34" s="103" t="s">
        <v>37</v>
      </c>
      <c r="B34" s="104"/>
      <c r="C34" s="104"/>
      <c r="D34" s="69"/>
      <c r="E34" s="69">
        <f>SUM(E8:E33)</f>
        <v>326</v>
      </c>
      <c r="F34" s="69"/>
      <c r="G34" s="70">
        <f>SUM(G8:G33)</f>
        <v>136365000</v>
      </c>
      <c r="H34" s="69"/>
      <c r="I34" s="71">
        <f>SUM(I8:I33)</f>
        <v>68182500</v>
      </c>
      <c r="J34" s="69"/>
      <c r="K34" s="69"/>
      <c r="L34" s="72">
        <f>I34</f>
        <v>68182500</v>
      </c>
      <c r="M34" s="69"/>
    </row>
  </sheetData>
  <mergeCells count="24">
    <mergeCell ref="A6:A7"/>
    <mergeCell ref="B6:B7"/>
    <mergeCell ref="D6:H6"/>
    <mergeCell ref="I6:I7"/>
    <mergeCell ref="A31:A32"/>
    <mergeCell ref="B31:B32"/>
    <mergeCell ref="C31:C32"/>
    <mergeCell ref="C6:C7"/>
    <mergeCell ref="A34:C34"/>
    <mergeCell ref="A3:O3"/>
    <mergeCell ref="A20:A27"/>
    <mergeCell ref="B20:B27"/>
    <mergeCell ref="C20:C27"/>
    <mergeCell ref="A18:A19"/>
    <mergeCell ref="B18:B19"/>
    <mergeCell ref="C18:C19"/>
    <mergeCell ref="A15:A16"/>
    <mergeCell ref="B15:B16"/>
    <mergeCell ref="C15:C16"/>
    <mergeCell ref="J6:L6"/>
    <mergeCell ref="M6:M7"/>
    <mergeCell ref="A10:A14"/>
    <mergeCell ref="B10:B14"/>
    <mergeCell ref="C10:C14"/>
  </mergeCells>
  <pageMargins left="0.41" right="0.39" top="0.37" bottom="0.37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HÀNGNHẬP</vt:lpstr>
      <vt:lpstr>HÀNG TRẢ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2020-07-24T03:55:49Z</dcterms:modified>
</cp:coreProperties>
</file>