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F58" i="5" l="1"/>
  <c r="H58" i="5"/>
  <c r="J58" i="5"/>
  <c r="L58" i="5"/>
  <c r="N58" i="5"/>
  <c r="P58" i="5"/>
  <c r="R58" i="5"/>
  <c r="T58" i="5"/>
  <c r="V58" i="5"/>
  <c r="X58" i="5"/>
  <c r="Z58" i="5"/>
  <c r="AB58" i="5"/>
  <c r="AD58" i="5"/>
  <c r="D58" i="5"/>
  <c r="V61" i="5" l="1"/>
  <c r="N61" i="5"/>
  <c r="J61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56" i="5"/>
  <c r="AF56" i="5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9" i="5" l="1"/>
  <c r="AF59" i="5"/>
  <c r="AG58" i="5"/>
  <c r="AF60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K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<sst xmlns="http://schemas.openxmlformats.org/spreadsheetml/2006/main" count="429" uniqueCount="221">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</sst>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1" t="s">
        <v>0</v>
      </c>
      <c r="B1" s="301"/>
      <c r="C1" s="301"/>
      <c r="D1" s="301"/>
      <c r="E1" s="301"/>
      <c r="F1" s="30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7" t="s">
        <v>2</v>
      </c>
      <c r="B2" s="277"/>
      <c r="C2" s="277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8" t="s">
        <v>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</row>
    <row r="4" spans="1:34" x14ac:dyDescent="0.25">
      <c r="A4" s="278" t="s">
        <v>149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</row>
    <row r="5" spans="1:34" x14ac:dyDescent="0.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11"/>
      <c r="AG5" s="11"/>
      <c r="AH5" s="11"/>
    </row>
    <row r="6" spans="1:34" x14ac:dyDescent="0.25">
      <c r="A6" s="279" t="s">
        <v>4</v>
      </c>
      <c r="B6" s="280" t="s">
        <v>5</v>
      </c>
      <c r="C6" s="281" t="s">
        <v>6</v>
      </c>
      <c r="D6" s="282" t="s">
        <v>7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4"/>
      <c r="AH6" s="279" t="s">
        <v>8</v>
      </c>
    </row>
    <row r="7" spans="1:34" x14ac:dyDescent="0.25">
      <c r="A7" s="279"/>
      <c r="B7" s="280"/>
      <c r="C7" s="281"/>
      <c r="D7" s="285" t="s">
        <v>9</v>
      </c>
      <c r="E7" s="285"/>
      <c r="F7" s="279" t="s">
        <v>10</v>
      </c>
      <c r="G7" s="279"/>
      <c r="H7" s="286" t="s">
        <v>11</v>
      </c>
      <c r="I7" s="286"/>
      <c r="J7" s="279" t="s">
        <v>12</v>
      </c>
      <c r="K7" s="279"/>
      <c r="L7" s="300" t="s">
        <v>13</v>
      </c>
      <c r="M7" s="300"/>
      <c r="N7" s="279" t="s">
        <v>14</v>
      </c>
      <c r="O7" s="279"/>
      <c r="P7" s="303" t="s">
        <v>15</v>
      </c>
      <c r="Q7" s="303"/>
      <c r="R7" s="279" t="s">
        <v>16</v>
      </c>
      <c r="S7" s="279"/>
      <c r="T7" s="304" t="s">
        <v>17</v>
      </c>
      <c r="U7" s="304"/>
      <c r="V7" s="279" t="s">
        <v>18</v>
      </c>
      <c r="W7" s="279"/>
      <c r="X7" s="274" t="s">
        <v>19</v>
      </c>
      <c r="Y7" s="274"/>
      <c r="Z7" s="279" t="s">
        <v>20</v>
      </c>
      <c r="AA7" s="279"/>
      <c r="AB7" s="302" t="s">
        <v>21</v>
      </c>
      <c r="AC7" s="302"/>
      <c r="AD7" s="279" t="s">
        <v>22</v>
      </c>
      <c r="AE7" s="279"/>
      <c r="AF7" s="272" t="s">
        <v>24</v>
      </c>
      <c r="AG7" s="272" t="s">
        <v>23</v>
      </c>
      <c r="AH7" s="279"/>
    </row>
    <row r="8" spans="1:34" x14ac:dyDescent="0.25">
      <c r="A8" s="279"/>
      <c r="B8" s="280"/>
      <c r="C8" s="281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3"/>
      <c r="AG8" s="273"/>
      <c r="AH8" s="279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7"/>
      <c r="C44" s="298"/>
      <c r="D44" s="299">
        <f>SUM(D9:D42)-SUM(E9:E42)</f>
        <v>0</v>
      </c>
      <c r="E44" s="299"/>
      <c r="F44" s="276">
        <f>SUM(F9:F42)-SUM(G9:G42)</f>
        <v>19</v>
      </c>
      <c r="G44" s="276"/>
      <c r="H44" s="275">
        <f>SUM(H9:H42)-SUM(I9:I42)</f>
        <v>0</v>
      </c>
      <c r="I44" s="275"/>
      <c r="J44" s="276">
        <f>SUM(J9:J42)-SUM(K9:K42)</f>
        <v>26</v>
      </c>
      <c r="K44" s="276"/>
      <c r="L44" s="296">
        <f>SUM(L9:L42)-SUM(M9:M42)</f>
        <v>0</v>
      </c>
      <c r="M44" s="296"/>
      <c r="N44" s="276">
        <f>SUM(N9:N42)-SUM(O9:O42)</f>
        <v>52</v>
      </c>
      <c r="O44" s="276"/>
      <c r="P44" s="289">
        <f>SUM(P9:P42)-SUM(Q9:Q42)</f>
        <v>0</v>
      </c>
      <c r="Q44" s="289"/>
      <c r="R44" s="276">
        <f>SUM(R9:R42)-SUM(S9:S42)</f>
        <v>74</v>
      </c>
      <c r="S44" s="276"/>
      <c r="T44" s="290">
        <f>SUM(T9:T42)-SUM(U9:U42)</f>
        <v>0</v>
      </c>
      <c r="U44" s="290"/>
      <c r="V44" s="276">
        <f>SUM(V9:V42)-SUM(W9:W42)</f>
        <v>12</v>
      </c>
      <c r="W44" s="276"/>
      <c r="X44" s="291">
        <f>SUM(X9:X42)-SUM(Y9:Y42)</f>
        <v>71</v>
      </c>
      <c r="Y44" s="291"/>
      <c r="Z44" s="276">
        <f>SUM(Z9:Z42)-SUM(AA9:AA42)</f>
        <v>61</v>
      </c>
      <c r="AA44" s="276"/>
      <c r="AB44" s="292">
        <f>SUM(AB9:AB42)-SUM(AC9:AC42)</f>
        <v>57</v>
      </c>
      <c r="AC44" s="292"/>
      <c r="AD44" s="276">
        <f>SUM(AD9:AD42)-SUM(AE9:AE42)</f>
        <v>0</v>
      </c>
      <c r="AE44" s="276"/>
      <c r="AF44" s="43"/>
      <c r="AG44" s="20">
        <f t="shared" si="1"/>
        <v>372</v>
      </c>
      <c r="AH44" s="58"/>
    </row>
    <row r="45" spans="1:34" s="61" customFormat="1" x14ac:dyDescent="0.25">
      <c r="A45" s="293" t="s">
        <v>25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5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93" t="s">
        <v>26</v>
      </c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5"/>
      <c r="AF46" s="287">
        <f>AG45-AF45</f>
        <v>372</v>
      </c>
      <c r="AG46" s="288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1" t="s">
        <v>0</v>
      </c>
      <c r="B1" s="301"/>
      <c r="C1" s="301"/>
      <c r="D1" s="301"/>
      <c r="E1" s="301"/>
      <c r="F1" s="301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7" t="s">
        <v>2</v>
      </c>
      <c r="B2" s="277"/>
      <c r="C2" s="277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8" t="s">
        <v>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</row>
    <row r="4" spans="1:34" x14ac:dyDescent="0.25">
      <c r="A4" s="278" t="s">
        <v>162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</row>
    <row r="5" spans="1:34" x14ac:dyDescent="0.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19"/>
      <c r="AG5" s="219"/>
      <c r="AH5" s="219"/>
    </row>
    <row r="6" spans="1:34" x14ac:dyDescent="0.25">
      <c r="A6" s="279" t="s">
        <v>4</v>
      </c>
      <c r="B6" s="280" t="s">
        <v>5</v>
      </c>
      <c r="C6" s="281" t="s">
        <v>6</v>
      </c>
      <c r="D6" s="282" t="s">
        <v>7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4"/>
      <c r="AH6" s="279" t="s">
        <v>8</v>
      </c>
    </row>
    <row r="7" spans="1:34" x14ac:dyDescent="0.25">
      <c r="A7" s="279"/>
      <c r="B7" s="280"/>
      <c r="C7" s="281"/>
      <c r="D7" s="285" t="s">
        <v>9</v>
      </c>
      <c r="E7" s="285"/>
      <c r="F7" s="279" t="s">
        <v>10</v>
      </c>
      <c r="G7" s="279"/>
      <c r="H7" s="286" t="s">
        <v>11</v>
      </c>
      <c r="I7" s="286"/>
      <c r="J7" s="279" t="s">
        <v>12</v>
      </c>
      <c r="K7" s="279"/>
      <c r="L7" s="300" t="s">
        <v>13</v>
      </c>
      <c r="M7" s="300"/>
      <c r="N7" s="279" t="s">
        <v>14</v>
      </c>
      <c r="O7" s="279"/>
      <c r="P7" s="303" t="s">
        <v>15</v>
      </c>
      <c r="Q7" s="303"/>
      <c r="R7" s="279" t="s">
        <v>16</v>
      </c>
      <c r="S7" s="279"/>
      <c r="T7" s="306" t="s">
        <v>17</v>
      </c>
      <c r="U7" s="306"/>
      <c r="V7" s="279" t="s">
        <v>18</v>
      </c>
      <c r="W7" s="279"/>
      <c r="X7" s="274" t="s">
        <v>19</v>
      </c>
      <c r="Y7" s="274"/>
      <c r="Z7" s="279" t="s">
        <v>20</v>
      </c>
      <c r="AA7" s="279"/>
      <c r="AB7" s="302" t="s">
        <v>21</v>
      </c>
      <c r="AC7" s="302"/>
      <c r="AD7" s="279" t="s">
        <v>22</v>
      </c>
      <c r="AE7" s="279"/>
      <c r="AF7" s="272" t="s">
        <v>24</v>
      </c>
      <c r="AG7" s="272" t="s">
        <v>23</v>
      </c>
      <c r="AH7" s="279"/>
    </row>
    <row r="8" spans="1:34" x14ac:dyDescent="0.25">
      <c r="A8" s="279"/>
      <c r="B8" s="280"/>
      <c r="C8" s="281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3"/>
      <c r="AG8" s="273"/>
      <c r="AH8" s="279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7"/>
      <c r="C48" s="298"/>
      <c r="D48" s="299">
        <f>SUM(D9:D46)-SUM(E9:E46)</f>
        <v>0</v>
      </c>
      <c r="E48" s="299"/>
      <c r="F48" s="305">
        <f>SUM(F9:F46)-SUM(G9:G46)</f>
        <v>33</v>
      </c>
      <c r="G48" s="305"/>
      <c r="H48" s="275">
        <f>SUM(H9:H46)-SUM(I9:I46)</f>
        <v>0</v>
      </c>
      <c r="I48" s="275"/>
      <c r="J48" s="276">
        <f>SUM(J9:J46)-SUM(K9:K46)</f>
        <v>12</v>
      </c>
      <c r="K48" s="276"/>
      <c r="L48" s="296">
        <f>SUM(L9:L46)-SUM(M9:M46)</f>
        <v>0</v>
      </c>
      <c r="M48" s="296"/>
      <c r="N48" s="276">
        <f>SUM(N9:N46)-SUM(O9:O46)</f>
        <v>0</v>
      </c>
      <c r="O48" s="276"/>
      <c r="P48" s="289">
        <f>SUM(P9:P46)-SUM(Q9:Q46)</f>
        <v>0</v>
      </c>
      <c r="Q48" s="289"/>
      <c r="R48" s="276">
        <f>SUM(R9:R46)-SUM(S9:S46)</f>
        <v>28</v>
      </c>
      <c r="S48" s="276"/>
      <c r="T48" s="290">
        <f>SUM(T9:T46)-SUM(U9:U46)</f>
        <v>0</v>
      </c>
      <c r="U48" s="290"/>
      <c r="V48" s="276">
        <f>SUM(V9:V46)-SUM(W9:W46)</f>
        <v>24</v>
      </c>
      <c r="W48" s="276"/>
      <c r="X48" s="307">
        <f>SUM(X9:X46)-SUM(Y9:Y46)</f>
        <v>58</v>
      </c>
      <c r="Y48" s="307"/>
      <c r="Z48" s="307">
        <f>SUM(Z9:Z46)-SUM(AA9:AA46)</f>
        <v>18</v>
      </c>
      <c r="AA48" s="307"/>
      <c r="AB48" s="307">
        <f>SUM(AB9:AB46)-SUM(AC9:AC46)</f>
        <v>28</v>
      </c>
      <c r="AC48" s="307"/>
      <c r="AD48" s="276">
        <f>SUM(AD9:AD46)-SUM(AE9:AE46)</f>
        <v>0</v>
      </c>
      <c r="AE48" s="276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93" t="s">
        <v>25</v>
      </c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5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93" t="s">
        <v>26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5"/>
      <c r="AF50" s="287">
        <f>AG49-AF49</f>
        <v>119</v>
      </c>
      <c r="AG50" s="288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tabSelected="1" topLeftCell="A4" workbookViewId="0">
      <pane ySplit="5" topLeftCell="A30" activePane="bottomLeft" state="frozen"/>
      <selection activeCell="A4" sqref="A4"/>
      <selection pane="bottomLeft" activeCell="S52" sqref="S52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1" t="s">
        <v>0</v>
      </c>
      <c r="B1" s="301"/>
      <c r="C1" s="301"/>
      <c r="D1" s="301"/>
      <c r="E1" s="301"/>
      <c r="F1" s="301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7" t="s">
        <v>2</v>
      </c>
      <c r="B2" s="277"/>
      <c r="C2" s="277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8" t="s">
        <v>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</row>
    <row r="4" spans="1:34" x14ac:dyDescent="0.25">
      <c r="A4" s="278" t="s">
        <v>184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</row>
    <row r="5" spans="1:34" x14ac:dyDescent="0.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43"/>
      <c r="AG5" s="243"/>
      <c r="AH5" s="243"/>
    </row>
    <row r="6" spans="1:34" x14ac:dyDescent="0.25">
      <c r="A6" s="279" t="s">
        <v>4</v>
      </c>
      <c r="B6" s="280" t="s">
        <v>5</v>
      </c>
      <c r="C6" s="281" t="s">
        <v>6</v>
      </c>
      <c r="D6" s="282" t="s">
        <v>7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4"/>
      <c r="AH6" s="279" t="s">
        <v>8</v>
      </c>
    </row>
    <row r="7" spans="1:34" x14ac:dyDescent="0.25">
      <c r="A7" s="279"/>
      <c r="B7" s="280"/>
      <c r="C7" s="281"/>
      <c r="D7" s="285" t="s">
        <v>9</v>
      </c>
      <c r="E7" s="285"/>
      <c r="F7" s="279" t="s">
        <v>10</v>
      </c>
      <c r="G7" s="279"/>
      <c r="H7" s="286" t="s">
        <v>11</v>
      </c>
      <c r="I7" s="286"/>
      <c r="J7" s="279" t="s">
        <v>12</v>
      </c>
      <c r="K7" s="279"/>
      <c r="L7" s="300" t="s">
        <v>13</v>
      </c>
      <c r="M7" s="300"/>
      <c r="N7" s="279" t="s">
        <v>14</v>
      </c>
      <c r="O7" s="279"/>
      <c r="P7" s="303" t="s">
        <v>15</v>
      </c>
      <c r="Q7" s="303"/>
      <c r="R7" s="279" t="s">
        <v>16</v>
      </c>
      <c r="S7" s="279"/>
      <c r="T7" s="306" t="s">
        <v>17</v>
      </c>
      <c r="U7" s="306"/>
      <c r="V7" s="279" t="s">
        <v>18</v>
      </c>
      <c r="W7" s="279"/>
      <c r="X7" s="274" t="s">
        <v>19</v>
      </c>
      <c r="Y7" s="274"/>
      <c r="Z7" s="279" t="s">
        <v>20</v>
      </c>
      <c r="AA7" s="279"/>
      <c r="AB7" s="302" t="s">
        <v>21</v>
      </c>
      <c r="AC7" s="302"/>
      <c r="AD7" s="279" t="s">
        <v>22</v>
      </c>
      <c r="AE7" s="279"/>
      <c r="AF7" s="272" t="s">
        <v>24</v>
      </c>
      <c r="AG7" s="272" t="s">
        <v>23</v>
      </c>
      <c r="AH7" s="279"/>
    </row>
    <row r="8" spans="1:34" x14ac:dyDescent="0.25">
      <c r="A8" s="279"/>
      <c r="B8" s="280"/>
      <c r="C8" s="281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3"/>
      <c r="AG8" s="273"/>
      <c r="AH8" s="279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56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191</v>
      </c>
    </row>
    <row r="11" spans="1:34" s="3" customFormat="1" x14ac:dyDescent="0.25">
      <c r="A11" s="223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190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23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23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/>
      <c r="B17" s="224">
        <v>44015</v>
      </c>
      <c r="C17" s="225" t="s">
        <v>180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1</v>
      </c>
      <c r="Z17" s="226"/>
      <c r="AA17" s="226"/>
      <c r="AB17" s="42"/>
      <c r="AC17" s="42"/>
      <c r="AD17" s="226"/>
      <c r="AE17" s="226"/>
      <c r="AF17" s="223">
        <f t="shared" si="0"/>
        <v>1</v>
      </c>
      <c r="AG17" s="223">
        <f>D17+F17+H17+J17+L17+N17+P17+R17+T17+V17+X17+Z17+AB17+AD17</f>
        <v>0</v>
      </c>
      <c r="AH17" s="227"/>
    </row>
    <row r="18" spans="1:34" s="3" customFormat="1" x14ac:dyDescent="0.25">
      <c r="A18" s="223">
        <v>8</v>
      </c>
      <c r="B18" s="224">
        <v>44018</v>
      </c>
      <c r="C18" s="225" t="s">
        <v>192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>
        <v>2</v>
      </c>
      <c r="Z18" s="226"/>
      <c r="AA18" s="226">
        <v>1</v>
      </c>
      <c r="AB18" s="42"/>
      <c r="AC18" s="42"/>
      <c r="AD18" s="226"/>
      <c r="AE18" s="226"/>
      <c r="AF18" s="223">
        <f t="shared" si="0"/>
        <v>3</v>
      </c>
      <c r="AG18" s="223">
        <f t="shared" ref="AG18:AG56" si="2">D18+F18+H18+J18+L18+N18+P18+R18+T18+V18+X18+Z18+AB18+AD18</f>
        <v>0</v>
      </c>
      <c r="AH18" s="227"/>
    </row>
    <row r="19" spans="1:34" s="3" customFormat="1" x14ac:dyDescent="0.25">
      <c r="A19" s="223">
        <v>9</v>
      </c>
      <c r="B19" s="224">
        <v>44016</v>
      </c>
      <c r="C19" s="225" t="s">
        <v>193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>
        <v>1</v>
      </c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10</v>
      </c>
      <c r="B20" s="224">
        <v>44018</v>
      </c>
      <c r="C20" s="225" t="s">
        <v>180</v>
      </c>
      <c r="D20" s="37"/>
      <c r="E20" s="37"/>
      <c r="F20" s="226"/>
      <c r="G20" s="226">
        <v>2</v>
      </c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2</v>
      </c>
      <c r="AG20" s="223">
        <f t="shared" si="2"/>
        <v>0</v>
      </c>
      <c r="AH20" s="227"/>
    </row>
    <row r="21" spans="1:34" s="3" customFormat="1" x14ac:dyDescent="0.25">
      <c r="A21" s="223">
        <v>11</v>
      </c>
      <c r="B21" s="224">
        <v>44015</v>
      </c>
      <c r="C21" s="225" t="s">
        <v>194</v>
      </c>
      <c r="D21" s="37"/>
      <c r="E21" s="37"/>
      <c r="F21" s="226"/>
      <c r="G21" s="226"/>
      <c r="H21" s="38"/>
      <c r="I21" s="38"/>
      <c r="J21" s="226"/>
      <c r="K21" s="226">
        <v>1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>
        <v>44020</v>
      </c>
      <c r="C22" s="225" t="s">
        <v>195</v>
      </c>
      <c r="D22" s="37"/>
      <c r="E22" s="37"/>
      <c r="F22" s="226"/>
      <c r="G22" s="226"/>
      <c r="H22" s="38"/>
      <c r="I22" s="38"/>
      <c r="J22" s="226"/>
      <c r="K22" s="226">
        <v>12</v>
      </c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12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>
        <v>44020</v>
      </c>
      <c r="C23" s="225" t="s">
        <v>178</v>
      </c>
      <c r="D23" s="37"/>
      <c r="E23" s="37">
        <v>1</v>
      </c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>
        <v>44020</v>
      </c>
      <c r="C24" s="225" t="s">
        <v>197</v>
      </c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>
        <v>1</v>
      </c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1</v>
      </c>
      <c r="AG24" s="223">
        <f t="shared" si="2"/>
        <v>0</v>
      </c>
      <c r="AH24" s="227"/>
    </row>
    <row r="25" spans="1:34" x14ac:dyDescent="0.25">
      <c r="A25" s="20">
        <v>16</v>
      </c>
      <c r="B25" s="35">
        <v>44022</v>
      </c>
      <c r="C25" s="102" t="s">
        <v>198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4">
        <v>17</v>
      </c>
      <c r="B26" s="35">
        <v>44021</v>
      </c>
      <c r="C26" s="102" t="s">
        <v>199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36"/>
      <c r="U26" s="236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102" t="s">
        <v>200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4">
        <v>19</v>
      </c>
      <c r="B28" s="35">
        <v>44021</v>
      </c>
      <c r="C28" s="102" t="s">
        <v>201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71" t="s">
        <v>202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4">
        <v>21</v>
      </c>
      <c r="B30" s="35">
        <v>44024</v>
      </c>
      <c r="C30" s="102" t="s">
        <v>203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102" t="s">
        <v>204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4">
        <v>23</v>
      </c>
      <c r="B32" s="35">
        <v>44026</v>
      </c>
      <c r="C32" s="102" t="s">
        <v>205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36"/>
      <c r="U32" s="236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102" t="s">
        <v>65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4">
        <v>25</v>
      </c>
      <c r="B34" s="35">
        <v>44027</v>
      </c>
      <c r="C34" s="102" t="s">
        <v>206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36"/>
      <c r="U34" s="236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102" t="s">
        <v>207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4">
        <v>27</v>
      </c>
      <c r="B36" s="35">
        <v>44028</v>
      </c>
      <c r="C36" s="102" t="s">
        <v>208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102" t="s">
        <v>209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36"/>
      <c r="U37" s="236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102" t="s">
        <v>220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4">
        <v>29</v>
      </c>
      <c r="B39" s="35">
        <v>44028</v>
      </c>
      <c r="C39" s="102" t="s">
        <v>210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102" t="s">
        <v>180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4">
        <v>31</v>
      </c>
      <c r="B41" s="35">
        <v>44028</v>
      </c>
      <c r="C41" s="102" t="s">
        <v>211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102" t="s">
        <v>180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36"/>
      <c r="U42" s="236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4">
        <v>33</v>
      </c>
      <c r="B43" s="35">
        <v>44029</v>
      </c>
      <c r="C43" s="102" t="s">
        <v>212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36"/>
      <c r="U43" s="236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101" t="s">
        <v>213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35"/>
      <c r="U44" s="235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4">
        <v>35</v>
      </c>
      <c r="B45" s="35">
        <v>44029</v>
      </c>
      <c r="C45" s="102" t="s">
        <v>214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102" t="s">
        <v>215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4">
        <v>37</v>
      </c>
      <c r="B47" s="35">
        <v>44034</v>
      </c>
      <c r="C47" s="102" t="s">
        <v>178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36"/>
      <c r="U47" s="236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4"/>
      <c r="B48" s="35">
        <v>44034</v>
      </c>
      <c r="C48" s="102" t="s">
        <v>163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36"/>
      <c r="U48" s="236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x14ac:dyDescent="0.25">
      <c r="A49" s="74"/>
      <c r="B49" s="35">
        <v>44032</v>
      </c>
      <c r="C49" s="102" t="s">
        <v>216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36"/>
      <c r="U49" s="236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x14ac:dyDescent="0.25">
      <c r="A50" s="74"/>
      <c r="B50" s="35">
        <v>44032</v>
      </c>
      <c r="C50" s="102" t="s">
        <v>217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36"/>
      <c r="U50" s="236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x14ac:dyDescent="0.25">
      <c r="A51" s="74"/>
      <c r="B51" s="35">
        <v>44036</v>
      </c>
      <c r="C51" s="102" t="s">
        <v>218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36"/>
      <c r="U51" s="236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x14ac:dyDescent="0.25">
      <c r="A52" s="74"/>
      <c r="B52" s="35">
        <v>43999</v>
      </c>
      <c r="C52" s="102" t="s">
        <v>219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36"/>
      <c r="U52" s="236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4" x14ac:dyDescent="0.25">
      <c r="A53" s="74"/>
      <c r="B53" s="35"/>
      <c r="C53" s="102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36"/>
      <c r="U53" s="236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x14ac:dyDescent="0.25">
      <c r="A54" s="74"/>
      <c r="B54" s="35"/>
      <c r="C54" s="102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36"/>
      <c r="U54" s="236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x14ac:dyDescent="0.25">
      <c r="A55" s="74"/>
      <c r="B55" s="35"/>
      <c r="C55" s="102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36"/>
      <c r="U55" s="236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20">
        <v>38</v>
      </c>
      <c r="B56" s="44"/>
      <c r="C56" s="103"/>
      <c r="D56" s="46"/>
      <c r="E56" s="46"/>
      <c r="F56" s="45"/>
      <c r="G56" s="45"/>
      <c r="H56" s="47"/>
      <c r="I56" s="47"/>
      <c r="J56" s="45"/>
      <c r="K56" s="45"/>
      <c r="L56" s="48"/>
      <c r="M56" s="48"/>
      <c r="N56" s="45"/>
      <c r="O56" s="45"/>
      <c r="P56" s="49"/>
      <c r="Q56" s="49"/>
      <c r="R56" s="45"/>
      <c r="S56" s="45"/>
      <c r="T56" s="239"/>
      <c r="U56" s="239"/>
      <c r="V56" s="45"/>
      <c r="W56" s="45"/>
      <c r="X56" s="50"/>
      <c r="Y56" s="50"/>
      <c r="Z56" s="45"/>
      <c r="AA56" s="45"/>
      <c r="AB56" s="51"/>
      <c r="AC56" s="51"/>
      <c r="AD56" s="45"/>
      <c r="AE56" s="45"/>
      <c r="AF56" s="20">
        <f t="shared" si="0"/>
        <v>0</v>
      </c>
      <c r="AG56" s="20">
        <f t="shared" si="2"/>
        <v>0</v>
      </c>
      <c r="AH56" s="45"/>
    </row>
    <row r="57" spans="1:34" s="56" customFormat="1" x14ac:dyDescent="0.25">
      <c r="A57" s="52"/>
      <c r="B57" s="53"/>
      <c r="C57" s="10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5"/>
      <c r="AH57" s="54"/>
    </row>
    <row r="58" spans="1:34" ht="14.45" customHeight="1" x14ac:dyDescent="0.25">
      <c r="A58" s="57"/>
      <c r="B58" s="297"/>
      <c r="C58" s="298"/>
      <c r="D58" s="299">
        <f>SUM(D9:D56)-SUM(E9:E56)</f>
        <v>3</v>
      </c>
      <c r="E58" s="299"/>
      <c r="F58" s="305">
        <f t="shared" ref="F58" si="3">SUM(F9:F56)-SUM(G9:G56)</f>
        <v>5</v>
      </c>
      <c r="G58" s="305"/>
      <c r="H58" s="299">
        <f t="shared" ref="H58" si="4">SUM(H9:H56)-SUM(I9:I56)</f>
        <v>0</v>
      </c>
      <c r="I58" s="299"/>
      <c r="J58" s="305">
        <f t="shared" ref="J58" si="5">SUM(J9:J56)-SUM(K9:K56)</f>
        <v>23</v>
      </c>
      <c r="K58" s="305"/>
      <c r="L58" s="299">
        <f t="shared" ref="L58" si="6">SUM(L9:L56)-SUM(M9:M56)</f>
        <v>0</v>
      </c>
      <c r="M58" s="299"/>
      <c r="N58" s="305">
        <f t="shared" ref="N58" si="7">SUM(N9:N56)-SUM(O9:O56)</f>
        <v>19</v>
      </c>
      <c r="O58" s="305"/>
      <c r="P58" s="299">
        <f t="shared" ref="P58" si="8">SUM(P9:P56)-SUM(Q9:Q56)</f>
        <v>0</v>
      </c>
      <c r="Q58" s="299"/>
      <c r="R58" s="305">
        <f t="shared" ref="R58" si="9">SUM(R9:R56)-SUM(S9:S56)</f>
        <v>11</v>
      </c>
      <c r="S58" s="305"/>
      <c r="T58" s="299">
        <f t="shared" ref="T58" si="10">SUM(T9:T56)-SUM(U9:U56)</f>
        <v>0</v>
      </c>
      <c r="U58" s="299"/>
      <c r="V58" s="305">
        <f t="shared" ref="V58" si="11">SUM(V9:V56)-SUM(W9:W56)</f>
        <v>27</v>
      </c>
      <c r="W58" s="305"/>
      <c r="X58" s="299">
        <f t="shared" ref="X58" si="12">SUM(X9:X56)-SUM(Y9:Y56)</f>
        <v>53</v>
      </c>
      <c r="Y58" s="299"/>
      <c r="Z58" s="305">
        <f t="shared" ref="Z58" si="13">SUM(Z9:Z56)-SUM(AA9:AA56)</f>
        <v>23</v>
      </c>
      <c r="AA58" s="305"/>
      <c r="AB58" s="311">
        <f t="shared" ref="AB58" si="14">SUM(AB9:AB56)-SUM(AC9:AC56)</f>
        <v>14</v>
      </c>
      <c r="AC58" s="312"/>
      <c r="AD58" s="305">
        <f t="shared" ref="AD58" si="15">SUM(AD9:AD56)-SUM(AE9:AE56)</f>
        <v>0</v>
      </c>
      <c r="AE58" s="305"/>
      <c r="AF58" s="43"/>
      <c r="AG58" s="222">
        <f>D58+F58+H58+J58+L58+N58+P58+R58+T58+V58+X58+Z58+AB58+AD58</f>
        <v>178</v>
      </c>
      <c r="AH58" s="58"/>
    </row>
    <row r="59" spans="1:34" s="61" customFormat="1" x14ac:dyDescent="0.25">
      <c r="A59" s="293" t="s">
        <v>25</v>
      </c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5"/>
      <c r="AF59" s="59">
        <f>SUM(AF9:AF56)</f>
        <v>251</v>
      </c>
      <c r="AG59" s="59">
        <f>SUM(AG9:AG56)</f>
        <v>402</v>
      </c>
      <c r="AH59" s="60"/>
    </row>
    <row r="60" spans="1:34" x14ac:dyDescent="0.25">
      <c r="A60" s="293" t="s">
        <v>26</v>
      </c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5"/>
      <c r="AF60" s="287">
        <f>AG59-AF59</f>
        <v>151</v>
      </c>
      <c r="AG60" s="288"/>
      <c r="AH60" s="60"/>
    </row>
    <row r="61" spans="1:34" x14ac:dyDescent="0.25">
      <c r="D61" s="308">
        <v>3</v>
      </c>
      <c r="E61" s="308"/>
      <c r="F61" s="310">
        <v>5</v>
      </c>
      <c r="G61" s="310"/>
      <c r="H61" s="310"/>
      <c r="I61" s="310"/>
      <c r="J61" s="310">
        <f>11+3+9</f>
        <v>23</v>
      </c>
      <c r="K61" s="310"/>
      <c r="L61" s="310"/>
      <c r="M61" s="310"/>
      <c r="N61" s="309">
        <f>7+12</f>
        <v>19</v>
      </c>
      <c r="O61" s="309"/>
      <c r="P61" s="310"/>
      <c r="Q61" s="310"/>
      <c r="R61" s="308">
        <v>11</v>
      </c>
      <c r="S61" s="308"/>
      <c r="T61" s="308"/>
      <c r="U61" s="308"/>
      <c r="V61" s="308">
        <f>19+8</f>
        <v>27</v>
      </c>
      <c r="W61" s="308"/>
      <c r="X61" s="308">
        <v>53</v>
      </c>
      <c r="Y61" s="308"/>
      <c r="Z61" s="308">
        <v>23</v>
      </c>
      <c r="AA61" s="308"/>
      <c r="AB61" s="308">
        <v>14</v>
      </c>
      <c r="AC61" s="308"/>
      <c r="AD61" s="308"/>
      <c r="AE61" s="308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8:C58"/>
    <mergeCell ref="D58:E58"/>
    <mergeCell ref="F58:G58"/>
    <mergeCell ref="H58:I58"/>
    <mergeCell ref="J58:K58"/>
    <mergeCell ref="L58:M58"/>
    <mergeCell ref="P7:Q7"/>
    <mergeCell ref="R7:S7"/>
    <mergeCell ref="T7:U7"/>
    <mergeCell ref="V7:W7"/>
    <mergeCell ref="X7:Y7"/>
    <mergeCell ref="Z7:AA7"/>
    <mergeCell ref="AF60:AG60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59:AE59"/>
    <mergeCell ref="A60:AE60"/>
    <mergeCell ref="D61:E61"/>
    <mergeCell ref="F61:G61"/>
    <mergeCell ref="H61:I61"/>
    <mergeCell ref="J61:K61"/>
    <mergeCell ref="L61:M61"/>
    <mergeCell ref="X61:Y61"/>
    <mergeCell ref="Z61:AA61"/>
    <mergeCell ref="AB61:AC61"/>
    <mergeCell ref="AD61:AE61"/>
    <mergeCell ref="N61:O61"/>
    <mergeCell ref="P61:Q61"/>
    <mergeCell ref="R61:S61"/>
    <mergeCell ref="T61:U61"/>
    <mergeCell ref="V61:W6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N32" sqref="N32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2.42578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13" t="s">
        <v>57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100"/>
      <c r="P3" s="100"/>
      <c r="Q3" s="100"/>
    </row>
    <row r="4" spans="1:17" s="63" customFormat="1" ht="15.75" customHeight="1" x14ac:dyDescent="0.25">
      <c r="A4" s="313" t="s">
        <v>172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100"/>
      <c r="P4" s="100"/>
      <c r="Q4" s="100"/>
    </row>
    <row r="5" spans="1:17" s="63" customFormat="1" x14ac:dyDescent="0.25">
      <c r="A5" s="313"/>
      <c r="B5" s="313"/>
      <c r="C5" s="313"/>
      <c r="D5" s="313"/>
      <c r="E5" s="313"/>
      <c r="F5" s="313"/>
      <c r="G5" s="313"/>
      <c r="H5" s="313"/>
      <c r="I5" s="314"/>
      <c r="J5" s="314"/>
      <c r="K5" s="67"/>
      <c r="L5" s="67"/>
      <c r="M5" s="67"/>
      <c r="N5" s="68"/>
    </row>
    <row r="6" spans="1:17" s="71" customFormat="1" ht="12.75" customHeight="1" x14ac:dyDescent="0.25">
      <c r="A6" s="315" t="s">
        <v>37</v>
      </c>
      <c r="B6" s="317" t="s">
        <v>38</v>
      </c>
      <c r="C6" s="317"/>
      <c r="D6" s="318" t="s">
        <v>39</v>
      </c>
      <c r="E6" s="318"/>
      <c r="F6" s="318"/>
      <c r="G6" s="318"/>
      <c r="H6" s="318"/>
      <c r="I6" s="318"/>
      <c r="J6" s="318"/>
      <c r="K6" s="323" t="s">
        <v>56</v>
      </c>
      <c r="L6" s="323"/>
      <c r="M6" s="323"/>
      <c r="N6" s="324" t="s">
        <v>8</v>
      </c>
    </row>
    <row r="7" spans="1:17" s="71" customFormat="1" ht="12.75" x14ac:dyDescent="0.25">
      <c r="A7" s="316"/>
      <c r="B7" s="319" t="s">
        <v>40</v>
      </c>
      <c r="C7" s="319" t="s">
        <v>41</v>
      </c>
      <c r="D7" s="319" t="s">
        <v>42</v>
      </c>
      <c r="E7" s="319" t="s">
        <v>43</v>
      </c>
      <c r="F7" s="321" t="s">
        <v>44</v>
      </c>
      <c r="G7" s="321" t="s">
        <v>45</v>
      </c>
      <c r="H7" s="350" t="s">
        <v>46</v>
      </c>
      <c r="I7" s="350"/>
      <c r="J7" s="321" t="s">
        <v>47</v>
      </c>
      <c r="K7" s="321" t="s">
        <v>48</v>
      </c>
      <c r="L7" s="321" t="s">
        <v>49</v>
      </c>
      <c r="M7" s="321" t="s">
        <v>50</v>
      </c>
      <c r="N7" s="325"/>
    </row>
    <row r="8" spans="1:17" s="71" customFormat="1" ht="12.75" x14ac:dyDescent="0.25">
      <c r="A8" s="316"/>
      <c r="B8" s="320"/>
      <c r="C8" s="320"/>
      <c r="D8" s="320"/>
      <c r="E8" s="320"/>
      <c r="F8" s="322"/>
      <c r="G8" s="322"/>
      <c r="H8" s="240" t="s">
        <v>55</v>
      </c>
      <c r="I8" s="72" t="s">
        <v>51</v>
      </c>
      <c r="J8" s="322"/>
      <c r="K8" s="322"/>
      <c r="L8" s="322"/>
      <c r="M8" s="322"/>
      <c r="N8" s="325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35">
        <v>43958</v>
      </c>
      <c r="B10" s="343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36"/>
      <c r="B11" s="345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35">
        <v>43958</v>
      </c>
      <c r="B12" s="343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36"/>
      <c r="B13" s="345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35">
        <v>43958</v>
      </c>
      <c r="B15" s="343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46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32" t="s">
        <v>133</v>
      </c>
    </row>
    <row r="16" spans="1:17" x14ac:dyDescent="0.25">
      <c r="A16" s="349"/>
      <c r="B16" s="344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47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33"/>
    </row>
    <row r="17" spans="1:14" x14ac:dyDescent="0.25">
      <c r="A17" s="349"/>
      <c r="B17" s="344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47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33"/>
    </row>
    <row r="18" spans="1:14" x14ac:dyDescent="0.25">
      <c r="A18" s="336"/>
      <c r="B18" s="345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48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4"/>
    </row>
    <row r="19" spans="1:14" x14ac:dyDescent="0.25">
      <c r="A19" s="335">
        <v>43958</v>
      </c>
      <c r="B19" s="343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8" t="s">
        <v>132</v>
      </c>
    </row>
    <row r="20" spans="1:14" x14ac:dyDescent="0.25">
      <c r="A20" s="349"/>
      <c r="B20" s="344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39"/>
    </row>
    <row r="21" spans="1:14" x14ac:dyDescent="0.25">
      <c r="A21" s="336"/>
      <c r="B21" s="345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40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35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41" t="s">
        <v>134</v>
      </c>
    </row>
    <row r="25" spans="1:14" x14ac:dyDescent="0.25">
      <c r="A25" s="336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42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196</v>
      </c>
    </row>
    <row r="31" spans="1:14" x14ac:dyDescent="0.25">
      <c r="A31" s="98">
        <v>44020</v>
      </c>
      <c r="B31" s="80" t="s">
        <v>68</v>
      </c>
      <c r="C31" s="80"/>
      <c r="D31" s="84" t="s">
        <v>11</v>
      </c>
      <c r="E31" s="84">
        <v>1</v>
      </c>
      <c r="F31" s="85">
        <v>265000</v>
      </c>
      <c r="G31" s="85">
        <f t="shared" si="1"/>
        <v>265000</v>
      </c>
      <c r="H31" s="85"/>
      <c r="I31" s="86">
        <v>0.15</v>
      </c>
      <c r="J31" s="85">
        <f t="shared" si="0"/>
        <v>225250</v>
      </c>
      <c r="K31" s="85">
        <f>J31</f>
        <v>225250</v>
      </c>
      <c r="L31" s="85"/>
      <c r="M31" s="85"/>
      <c r="N31" s="84" t="s">
        <v>196</v>
      </c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0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0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0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0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0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0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0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0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0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2" x14ac:dyDescent="0.2">
      <c r="A72" s="328" t="s">
        <v>73</v>
      </c>
      <c r="B72" s="329"/>
      <c r="C72" s="329"/>
      <c r="D72" s="329"/>
      <c r="E72" s="252">
        <f>SUM(E9:E71)</f>
        <v>39</v>
      </c>
      <c r="F72" s="252"/>
      <c r="G72" s="253">
        <f>SUM(G9:G71)</f>
        <v>17715000</v>
      </c>
      <c r="H72" s="254"/>
      <c r="I72" s="253"/>
      <c r="J72" s="255">
        <f>SUM(J9:J71)</f>
        <v>8494250</v>
      </c>
      <c r="K72" s="256">
        <f>SUM(K9:K71)</f>
        <v>7214250</v>
      </c>
      <c r="L72" s="256">
        <f>SUM(L10:L23)</f>
        <v>990000</v>
      </c>
      <c r="M72" s="256"/>
      <c r="N72" s="257"/>
      <c r="O72" s="331"/>
    </row>
    <row r="73" spans="1:15" s="258" customFormat="1" ht="12" x14ac:dyDescent="0.2">
      <c r="A73" s="326" t="s">
        <v>77</v>
      </c>
      <c r="B73" s="327"/>
      <c r="C73" s="327"/>
      <c r="D73" s="327"/>
      <c r="E73" s="259"/>
      <c r="F73" s="259"/>
      <c r="G73" s="260">
        <f>G72</f>
        <v>17715000</v>
      </c>
      <c r="H73" s="261"/>
      <c r="I73" s="260"/>
      <c r="J73" s="262"/>
      <c r="K73" s="261"/>
      <c r="L73" s="261"/>
      <c r="M73" s="261"/>
      <c r="N73" s="257"/>
      <c r="O73" s="331"/>
    </row>
    <row r="74" spans="1:15" s="258" customFormat="1" ht="12" x14ac:dyDescent="0.2">
      <c r="A74" s="326" t="s">
        <v>119</v>
      </c>
      <c r="B74" s="327"/>
      <c r="C74" s="327"/>
      <c r="D74" s="337"/>
      <c r="E74" s="259"/>
      <c r="F74" s="259"/>
      <c r="G74" s="260">
        <f>J72</f>
        <v>8494250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26" t="s">
        <v>74</v>
      </c>
      <c r="B75" s="327"/>
      <c r="C75" s="327"/>
      <c r="D75" s="327"/>
      <c r="E75" s="259"/>
      <c r="F75" s="259"/>
      <c r="G75" s="264">
        <f>K72</f>
        <v>7214250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26" t="s">
        <v>75</v>
      </c>
      <c r="B76" s="327"/>
      <c r="C76" s="327"/>
      <c r="D76" s="327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26" t="s">
        <v>76</v>
      </c>
      <c r="B77" s="327"/>
      <c r="C77" s="327"/>
      <c r="D77" s="327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B65" sqref="B65"/>
    </sheetView>
  </sheetViews>
  <sheetFormatPr defaultColWidth="9.140625" defaultRowHeight="15" x14ac:dyDescent="0.25"/>
  <cols>
    <col min="1" max="1" width="10.140625" style="165" customWidth="1"/>
    <col min="2" max="2" width="41.2851562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52" t="s">
        <v>0</v>
      </c>
      <c r="B1" s="352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53" t="s">
        <v>78</v>
      </c>
      <c r="B4" s="353"/>
      <c r="C4" s="353"/>
      <c r="D4" s="353"/>
      <c r="E4" s="353"/>
      <c r="F4" s="353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4"/>
      <c r="B5" s="354"/>
      <c r="C5" s="354"/>
      <c r="D5" s="354"/>
      <c r="E5" s="354"/>
      <c r="F5" s="354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55" t="s">
        <v>79</v>
      </c>
      <c r="B7" s="356" t="s">
        <v>80</v>
      </c>
      <c r="C7" s="357" t="s">
        <v>81</v>
      </c>
      <c r="D7" s="358"/>
      <c r="E7" s="359" t="s">
        <v>8</v>
      </c>
      <c r="F7" s="356" t="s">
        <v>82</v>
      </c>
    </row>
    <row r="8" spans="1:16" s="145" customFormat="1" ht="15.75" x14ac:dyDescent="0.25">
      <c r="A8" s="355"/>
      <c r="B8" s="356"/>
      <c r="C8" s="146" t="s">
        <v>83</v>
      </c>
      <c r="D8" s="146" t="s">
        <v>84</v>
      </c>
      <c r="E8" s="359"/>
      <c r="F8" s="356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25">
      <c r="A40" s="154">
        <v>43962</v>
      </c>
      <c r="B40" s="155" t="s">
        <v>189</v>
      </c>
      <c r="C40" s="156">
        <v>835000</v>
      </c>
      <c r="D40" s="156"/>
      <c r="E40" s="157"/>
      <c r="F40" s="157"/>
    </row>
    <row r="41" spans="1:6" ht="15.75" customHeight="1" x14ac:dyDescent="0.25">
      <c r="A41" s="154">
        <v>43964</v>
      </c>
      <c r="B41" s="155" t="s">
        <v>189</v>
      </c>
      <c r="C41" s="156">
        <v>475000</v>
      </c>
      <c r="D41" s="156"/>
      <c r="E41" s="157"/>
      <c r="F41" s="157"/>
    </row>
    <row r="42" spans="1:6" ht="15.75" customHeight="1" x14ac:dyDescent="0.25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123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25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25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25">
      <c r="A56" s="207">
        <v>44013</v>
      </c>
      <c r="B56" s="208" t="s">
        <v>187</v>
      </c>
      <c r="C56" s="209">
        <v>220000</v>
      </c>
      <c r="D56" s="209"/>
      <c r="E56" s="210"/>
      <c r="F56" s="210"/>
    </row>
    <row r="57" spans="1:6" x14ac:dyDescent="0.25">
      <c r="A57" s="207">
        <v>44018</v>
      </c>
      <c r="B57" s="208" t="s">
        <v>188</v>
      </c>
      <c r="C57" s="209">
        <v>150000</v>
      </c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51" t="s">
        <v>116</v>
      </c>
      <c r="B69" s="351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2020-07-24T10:27:48Z</dcterms:modified>
</cp:coreProperties>
</file>