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KHO T5" sheetId="1" r:id="rId1"/>
    <sheet name="KHO T6" sheetId="4" r:id="rId2"/>
    <sheet name="DOANH THU" sheetId="2" r:id="rId3"/>
    <sheet name="CHI PHÍ" sheetId="3" r:id="rId4"/>
  </sheets>
  <calcPr calcId="144525"/>
</workbook>
</file>

<file path=xl/calcChain.xml><?xml version="1.0" encoding="utf-8"?>
<calcChain xmlns="http://schemas.openxmlformats.org/spreadsheetml/2006/main">
  <c r="D48" i="4" l="1"/>
  <c r="AG43" i="4"/>
  <c r="AG44" i="4"/>
  <c r="AG45" i="4"/>
  <c r="AG46" i="4"/>
  <c r="AF43" i="4"/>
  <c r="AF44" i="4"/>
  <c r="AF45" i="4"/>
  <c r="AF46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K27" i="2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<sst xmlns="http://schemas.openxmlformats.org/spreadsheetml/2006/main" count="313" uniqueCount="179">
  <si>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</si>
  <si>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</si>
  <si>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</si>
  <si>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</si>
  <si>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</si>
  <si>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</si>
  <si>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</si>
  <si>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</si>
  <si>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</si>
  <si>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</si>
  <si>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</si>
  <si>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</si>
  <si>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</si>
  <si>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</si>
  <si>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</si>
  <si>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</si>
  <si>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</si>
  <si>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</si>
  <si>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</si>
  <si>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</si>
  <si>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</si>
  <si>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</si>
  <si>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</si>
  <si>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</si>
  <si>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</si>
  <si>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</si>
  <si>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</si>
  <si>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</si>
  <si>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</si>
  <si>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</si>
  <si>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</si>
  <si>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</si>
  <si>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</si>
  <si>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</si>
  <si>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</si>
  <si>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</si>
  <si>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</si>
  <si>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</si>
  <si>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</si>
  <si>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</si>
  <si>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</si>
  <si>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</si>
  <si>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</si>
  <si>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</si>
  <si>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</si>
  <si>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</si>
  <si>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</si>
  <si>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</si>
  <si>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</si>
  <si>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</si>
  <si>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</si>
  <si>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</si>
  <si>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</si>
  <si>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</si>
  <si>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</si>
  <si>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</si>
  <si>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</si>
  <si>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</si>
  <si>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</si>
  <si>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</si>
  <si>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</si>
  <si>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</si>
  <si>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</si>
  <si>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</si>
  <si>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</si>
  <si>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</si>
  <si>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</si>
  <si>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</si>
  <si>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</si>
  <si>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</si>
  <si>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</si>
  <si>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</si>
  <si>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</si>
  <si>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</si>
  <si>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</si>
  <si>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</si>
  <si>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</si>
  <si>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</si>
  <si>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</si>
  <si>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</si>
  <si>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</si>
  <si>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</si>
  <si>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</si>
  <si>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</si>
  <si>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</si>
  <si>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</si>
  <si>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</si>
  <si>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</si>
  <si>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</si>
  <si>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</si>
  <si>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</si>
  <si>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</si>
  <si>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</si>
  <si>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</si>
  <si>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</si>
  <si>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</si>
  <si>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</si>
  <si>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</si>
  <si>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</si>
  <si>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</si>
  <si>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</si>
  <si>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</si>
  <si>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</si>
  <si>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</si>
  <si>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</si>
  <si>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</si>
  <si>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</si>
  <si>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</si>
  <si>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</si>
  <si>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</si>
  <si>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</si>
  <si>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</si>
  <si>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</si>
  <si>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</si>
  <si>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</si>
  <si>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</si>
  <si>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</si>
  <si>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</si>
  <si>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</si>
  <si>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</si>
  <si>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</si>
  <si>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</si>
  <si>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</si>
  <si>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</si>
  <si>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</si>
  <si>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</si>
  <si>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</si>
  <si>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</si>
  <si>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</si>
  <si>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</si>
  <si>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</si>
  <si>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</si>
  <si>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</si>
  <si>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</si>
  <si>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</si>
  <si>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</si>
  <si>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</si>
  <si>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</si>
  <si>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</si>
  <si>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</si>
  <si>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</si>
  <si>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</si>
  <si>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</si>
  <si>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</si>
  <si>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</si>
  <si>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</si>
  <si>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</si>
  <si>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</si>
  <si>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</si>
  <si>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</si>
  <si>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</si>
  <si>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</si>
  <si>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</si>
  <si>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</si>
  <si>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</si>
  <si>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</si>
  <si>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</si>
  <si>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</si>
  <si>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</si>
  <si>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</si>
  <si>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</si>
  <si>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</si>
  <si>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</si>
  <si>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</si>
  <si>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</si>
  <si>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</si>
  <si>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</si>
  <si>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</si>
  <si>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</si>
  <si>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</si>
  <si>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</si>
  <si>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</si>
  <si>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</si>
  <si>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A Lâm chưa thu tiền</t>
  </si>
  <si>
    <t>Bỉm (hoàng thu đã trả tâm)</t>
  </si>
  <si>
    <t xml:space="preserve">Từ 6/5/2020 </t>
  </si>
  <si>
    <t>Bỉm</t>
  </si>
  <si>
    <t>Chị quân (đầm trấu)</t>
  </si>
  <si>
    <t>ĐL ở Thanh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</si>
</sst>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.00\ _₫_-;\-* #,##0.00\ _₫_-;_-* &quot;-&quot;??\ _₫_-;_-@_-"/>
    <numFmt numFmtId="166" formatCode="_-* #,##0\ _₫_-;\-* #,##0\ _₫_-;_-* &quot;-&quot;??\ _₫_-;_-@_-"/>
    <numFmt numFmtId="167" formatCode="d/mm/yyyy;@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6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6" fontId="9" fillId="2" borderId="0" xfId="1" applyNumberFormat="1" applyFont="1" applyFill="1" applyAlignment="1">
      <alignment horizontal="center" vertical="center"/>
    </xf>
    <xf numFmtId="166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6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6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6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6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6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6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6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167" fontId="10" fillId="0" borderId="8" xfId="0" applyNumberFormat="1" applyFont="1" applyBorder="1" applyAlignment="1">
      <alignment vertical="center"/>
    </xf>
    <xf numFmtId="167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6" fontId="10" fillId="0" borderId="9" xfId="1" applyNumberFormat="1" applyFont="1" applyBorder="1"/>
    <xf numFmtId="16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6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6" fontId="10" fillId="0" borderId="7" xfId="1" applyNumberFormat="1" applyFont="1" applyBorder="1" applyAlignment="1"/>
    <xf numFmtId="166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7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6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6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6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6" fontId="10" fillId="0" borderId="10" xfId="1" applyNumberFormat="1" applyFont="1" applyBorder="1"/>
    <xf numFmtId="166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6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6" fontId="9" fillId="2" borderId="0" xfId="5" applyNumberFormat="1" applyFont="1" applyFill="1" applyAlignment="1">
      <alignment horizontal="center" vertical="center"/>
    </xf>
    <xf numFmtId="166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6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6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6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6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6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6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6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6" fontId="12" fillId="2" borderId="5" xfId="1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7" fontId="12" fillId="2" borderId="5" xfId="0" applyNumberFormat="1" applyFont="1" applyFill="1" applyBorder="1" applyAlignment="1">
      <alignment horizontal="center" vertical="center" wrapText="1"/>
    </xf>
    <xf numFmtId="167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6" fontId="12" fillId="2" borderId="5" xfId="1" applyNumberFormat="1" applyFont="1" applyFill="1" applyBorder="1" applyAlignment="1">
      <alignment horizontal="center" vertical="center" wrapText="1"/>
    </xf>
    <xf numFmtId="166" fontId="12" fillId="2" borderId="6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7" fontId="10" fillId="0" borderId="5" xfId="0" applyNumberFormat="1" applyFont="1" applyBorder="1" applyAlignment="1">
      <alignment horizontal="center" vertical="center"/>
    </xf>
    <xf numFmtId="167" fontId="10" fillId="0" borderId="1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6" fontId="10" fillId="0" borderId="5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166" fontId="10" fillId="0" borderId="15" xfId="1" applyNumberFormat="1" applyFont="1" applyBorder="1" applyAlignment="1">
      <alignment vertical="center"/>
    </xf>
    <xf numFmtId="167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6" fontId="17" fillId="0" borderId="2" xfId="1" applyNumberFormat="1" applyFont="1" applyBorder="1" applyAlignment="1">
      <alignment horizontal="center" vertical="center"/>
    </xf>
    <xf numFmtId="166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8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6" fontId="19" fillId="11" borderId="1" xfId="0" applyNumberFormat="1" applyFont="1" applyFill="1" applyBorder="1"/>
    <xf numFmtId="168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68" fontId="19" fillId="2" borderId="1" xfId="0" applyNumberFormat="1" applyFont="1" applyFill="1" applyBorder="1"/>
    <xf numFmtId="0" fontId="19" fillId="2" borderId="1" xfId="0" applyFont="1" applyFill="1" applyBorder="1"/>
    <xf numFmtId="166" fontId="19" fillId="2" borderId="1" xfId="0" applyNumberFormat="1" applyFont="1" applyFill="1" applyBorder="1"/>
    <xf numFmtId="0" fontId="19" fillId="0" borderId="4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68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8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0" t="s">
        <v>0</v>
      </c>
      <c r="B1" s="270"/>
      <c r="C1" s="270"/>
      <c r="D1" s="270"/>
      <c r="E1" s="270"/>
      <c r="F1" s="27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46" t="s">
        <v>2</v>
      </c>
      <c r="B2" s="246"/>
      <c r="C2" s="24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47" t="s">
        <v>62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4" x14ac:dyDescent="0.25">
      <c r="A4" s="247" t="s">
        <v>151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</row>
    <row r="5" spans="1:34" x14ac:dyDescent="0.25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11"/>
      <c r="AG5" s="11"/>
      <c r="AH5" s="11"/>
    </row>
    <row r="6" spans="1:34" x14ac:dyDescent="0.25">
      <c r="A6" s="248" t="s">
        <v>4</v>
      </c>
      <c r="B6" s="249" t="s">
        <v>5</v>
      </c>
      <c r="C6" s="250" t="s">
        <v>6</v>
      </c>
      <c r="D6" s="251" t="s">
        <v>7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3"/>
      <c r="AH6" s="248" t="s">
        <v>8</v>
      </c>
    </row>
    <row r="7" spans="1:34" x14ac:dyDescent="0.25">
      <c r="A7" s="248"/>
      <c r="B7" s="249"/>
      <c r="C7" s="250"/>
      <c r="D7" s="254" t="s">
        <v>9</v>
      </c>
      <c r="E7" s="254"/>
      <c r="F7" s="248" t="s">
        <v>10</v>
      </c>
      <c r="G7" s="248"/>
      <c r="H7" s="255" t="s">
        <v>11</v>
      </c>
      <c r="I7" s="255"/>
      <c r="J7" s="248" t="s">
        <v>12</v>
      </c>
      <c r="K7" s="248"/>
      <c r="L7" s="269" t="s">
        <v>13</v>
      </c>
      <c r="M7" s="269"/>
      <c r="N7" s="248" t="s">
        <v>14</v>
      </c>
      <c r="O7" s="248"/>
      <c r="P7" s="272" t="s">
        <v>15</v>
      </c>
      <c r="Q7" s="272"/>
      <c r="R7" s="248" t="s">
        <v>16</v>
      </c>
      <c r="S7" s="248"/>
      <c r="T7" s="273" t="s">
        <v>17</v>
      </c>
      <c r="U7" s="273"/>
      <c r="V7" s="248" t="s">
        <v>18</v>
      </c>
      <c r="W7" s="248"/>
      <c r="X7" s="243" t="s">
        <v>19</v>
      </c>
      <c r="Y7" s="243"/>
      <c r="Z7" s="248" t="s">
        <v>20</v>
      </c>
      <c r="AA7" s="248"/>
      <c r="AB7" s="271" t="s">
        <v>21</v>
      </c>
      <c r="AC7" s="271"/>
      <c r="AD7" s="248" t="s">
        <v>22</v>
      </c>
      <c r="AE7" s="248"/>
      <c r="AF7" s="241" t="s">
        <v>24</v>
      </c>
      <c r="AG7" s="241" t="s">
        <v>23</v>
      </c>
      <c r="AH7" s="248"/>
    </row>
    <row r="8" spans="1:34" x14ac:dyDescent="0.25">
      <c r="A8" s="248"/>
      <c r="B8" s="249"/>
      <c r="C8" s="250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42"/>
      <c r="AG8" s="242"/>
      <c r="AH8" s="248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118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119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128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127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132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129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130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131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138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137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139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140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141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143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142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144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66"/>
      <c r="C44" s="267"/>
      <c r="D44" s="268">
        <f>SUM(D9:D42)-SUM(E9:E42)</f>
        <v>0</v>
      </c>
      <c r="E44" s="268"/>
      <c r="F44" s="245">
        <f>SUM(F9:F42)-SUM(G9:G42)</f>
        <v>19</v>
      </c>
      <c r="G44" s="245"/>
      <c r="H44" s="244">
        <f>SUM(H9:H42)-SUM(I9:I42)</f>
        <v>0</v>
      </c>
      <c r="I44" s="244"/>
      <c r="J44" s="245">
        <f>SUM(J9:J42)-SUM(K9:K42)</f>
        <v>26</v>
      </c>
      <c r="K44" s="245"/>
      <c r="L44" s="265">
        <f>SUM(L9:L42)-SUM(M9:M42)</f>
        <v>0</v>
      </c>
      <c r="M44" s="265"/>
      <c r="N44" s="245">
        <f>SUM(N9:N42)-SUM(O9:O42)</f>
        <v>52</v>
      </c>
      <c r="O44" s="245"/>
      <c r="P44" s="258">
        <f>SUM(P9:P42)-SUM(Q9:Q42)</f>
        <v>0</v>
      </c>
      <c r="Q44" s="258"/>
      <c r="R44" s="245">
        <f>SUM(R9:R42)-SUM(S9:S42)</f>
        <v>74</v>
      </c>
      <c r="S44" s="245"/>
      <c r="T44" s="259">
        <f>SUM(T9:T42)-SUM(U9:U42)</f>
        <v>0</v>
      </c>
      <c r="U44" s="259"/>
      <c r="V44" s="245">
        <f>SUM(V9:V42)-SUM(W9:W42)</f>
        <v>12</v>
      </c>
      <c r="W44" s="245"/>
      <c r="X44" s="260">
        <f>SUM(X9:X42)-SUM(Y9:Y42)</f>
        <v>71</v>
      </c>
      <c r="Y44" s="260"/>
      <c r="Z44" s="245">
        <f>SUM(Z9:Z42)-SUM(AA9:AA42)</f>
        <v>61</v>
      </c>
      <c r="AA44" s="245"/>
      <c r="AB44" s="261">
        <f>SUM(AB9:AB42)-SUM(AC9:AC42)</f>
        <v>57</v>
      </c>
      <c r="AC44" s="261"/>
      <c r="AD44" s="245">
        <f>SUM(AD9:AD42)-SUM(AE9:AE42)</f>
        <v>0</v>
      </c>
      <c r="AE44" s="245"/>
      <c r="AF44" s="43"/>
      <c r="AG44" s="20">
        <f t="shared" si="1"/>
        <v>372</v>
      </c>
      <c r="AH44" s="58"/>
    </row>
    <row r="45" spans="1:34" s="61" customFormat="1" x14ac:dyDescent="0.25">
      <c r="A45" s="262" t="s">
        <v>25</v>
      </c>
      <c r="B45" s="263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62" t="s">
        <v>26</v>
      </c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4"/>
      <c r="AF46" s="256">
        <f>AG45-AF45</f>
        <v>372</v>
      </c>
      <c r="AG46" s="257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0"/>
  <sheetViews>
    <sheetView tabSelected="1" workbookViewId="0">
      <pane ySplit="8" topLeftCell="A25" activePane="bottomLeft" state="frozen"/>
      <selection pane="bottomLeft" activeCell="S46" sqref="S4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0" t="s">
        <v>0</v>
      </c>
      <c r="B1" s="270"/>
      <c r="C1" s="270"/>
      <c r="D1" s="270"/>
      <c r="E1" s="270"/>
      <c r="F1" s="270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46" t="s">
        <v>2</v>
      </c>
      <c r="B2" s="246"/>
      <c r="C2" s="24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47" t="s">
        <v>62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4" x14ac:dyDescent="0.25">
      <c r="A4" s="247" t="s">
        <v>164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</row>
    <row r="5" spans="1:34" x14ac:dyDescent="0.25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19"/>
      <c r="AG5" s="219"/>
      <c r="AH5" s="219"/>
    </row>
    <row r="6" spans="1:34" x14ac:dyDescent="0.25">
      <c r="A6" s="248" t="s">
        <v>4</v>
      </c>
      <c r="B6" s="249" t="s">
        <v>5</v>
      </c>
      <c r="C6" s="250" t="s">
        <v>6</v>
      </c>
      <c r="D6" s="251" t="s">
        <v>7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3"/>
      <c r="AH6" s="248" t="s">
        <v>8</v>
      </c>
    </row>
    <row r="7" spans="1:34" x14ac:dyDescent="0.25">
      <c r="A7" s="248"/>
      <c r="B7" s="249"/>
      <c r="C7" s="250"/>
      <c r="D7" s="254" t="s">
        <v>9</v>
      </c>
      <c r="E7" s="254"/>
      <c r="F7" s="248" t="s">
        <v>10</v>
      </c>
      <c r="G7" s="248"/>
      <c r="H7" s="255" t="s">
        <v>11</v>
      </c>
      <c r="I7" s="255"/>
      <c r="J7" s="248" t="s">
        <v>12</v>
      </c>
      <c r="K7" s="248"/>
      <c r="L7" s="269" t="s">
        <v>13</v>
      </c>
      <c r="M7" s="269"/>
      <c r="N7" s="248" t="s">
        <v>14</v>
      </c>
      <c r="O7" s="248"/>
      <c r="P7" s="272" t="s">
        <v>15</v>
      </c>
      <c r="Q7" s="272"/>
      <c r="R7" s="248" t="s">
        <v>16</v>
      </c>
      <c r="S7" s="248"/>
      <c r="T7" s="275" t="s">
        <v>17</v>
      </c>
      <c r="U7" s="275"/>
      <c r="V7" s="248" t="s">
        <v>18</v>
      </c>
      <c r="W7" s="248"/>
      <c r="X7" s="243" t="s">
        <v>19</v>
      </c>
      <c r="Y7" s="243"/>
      <c r="Z7" s="248" t="s">
        <v>20</v>
      </c>
      <c r="AA7" s="248"/>
      <c r="AB7" s="271" t="s">
        <v>21</v>
      </c>
      <c r="AC7" s="271"/>
      <c r="AD7" s="248" t="s">
        <v>22</v>
      </c>
      <c r="AE7" s="248"/>
      <c r="AF7" s="241" t="s">
        <v>24</v>
      </c>
      <c r="AG7" s="241" t="s">
        <v>23</v>
      </c>
      <c r="AH7" s="248"/>
    </row>
    <row r="8" spans="1:34" x14ac:dyDescent="0.25">
      <c r="A8" s="248"/>
      <c r="B8" s="249"/>
      <c r="C8" s="250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42"/>
      <c r="AG8" s="242"/>
      <c r="AH8" s="248"/>
    </row>
    <row r="9" spans="1:34" s="87" customFormat="1" x14ac:dyDescent="0.25">
      <c r="A9" s="74">
        <v>1</v>
      </c>
      <c r="B9" s="178">
        <v>43983</v>
      </c>
      <c r="C9" s="179" t="s">
        <v>159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145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146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147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148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149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150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154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136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136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136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155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156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157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136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158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136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160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163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162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161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165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166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167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168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146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169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166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160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136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147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170</v>
      </c>
    </row>
    <row r="40" spans="1:34" x14ac:dyDescent="0.25">
      <c r="A40" s="20">
        <v>32</v>
      </c>
      <c r="B40" s="35">
        <v>44007</v>
      </c>
      <c r="C40" s="102" t="s">
        <v>177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171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172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178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74">
        <v>37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0</v>
      </c>
      <c r="AG45" s="20">
        <f t="shared" si="2"/>
        <v>0</v>
      </c>
      <c r="AH45" s="36"/>
    </row>
    <row r="46" spans="1:34" x14ac:dyDescent="0.25">
      <c r="A46" s="20">
        <v>38</v>
      </c>
      <c r="B46" s="44"/>
      <c r="C46" s="103"/>
      <c r="D46" s="46"/>
      <c r="E46" s="46"/>
      <c r="F46" s="45"/>
      <c r="G46" s="45"/>
      <c r="H46" s="47"/>
      <c r="I46" s="47"/>
      <c r="J46" s="45"/>
      <c r="K46" s="45"/>
      <c r="L46" s="48"/>
      <c r="M46" s="48"/>
      <c r="N46" s="45"/>
      <c r="O46" s="45"/>
      <c r="P46" s="49"/>
      <c r="Q46" s="49"/>
      <c r="R46" s="45"/>
      <c r="S46" s="45"/>
      <c r="T46" s="239"/>
      <c r="U46" s="239"/>
      <c r="V46" s="45"/>
      <c r="W46" s="45"/>
      <c r="X46" s="50"/>
      <c r="Y46" s="50"/>
      <c r="Z46" s="45"/>
      <c r="AA46" s="45"/>
      <c r="AB46" s="51"/>
      <c r="AC46" s="51"/>
      <c r="AD46" s="45"/>
      <c r="AE46" s="45"/>
      <c r="AF46" s="20">
        <f t="shared" si="0"/>
        <v>0</v>
      </c>
      <c r="AG46" s="20">
        <f t="shared" si="2"/>
        <v>0</v>
      </c>
      <c r="AH46" s="45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66"/>
      <c r="C48" s="267"/>
      <c r="D48" s="268">
        <f>SUM(D9:D46)-SUM(E9:E46)</f>
        <v>0</v>
      </c>
      <c r="E48" s="268"/>
      <c r="F48" s="274">
        <f>SUM(F9:F46)-SUM(G9:G46)</f>
        <v>9</v>
      </c>
      <c r="G48" s="274"/>
      <c r="H48" s="244">
        <f>SUM(H9:H46)-SUM(I9:I46)</f>
        <v>0</v>
      </c>
      <c r="I48" s="244"/>
      <c r="J48" s="245">
        <f>SUM(J9:J46)-SUM(K9:K46)</f>
        <v>0</v>
      </c>
      <c r="K48" s="245"/>
      <c r="L48" s="265">
        <f>SUM(L9:L46)-SUM(M9:M46)</f>
        <v>0</v>
      </c>
      <c r="M48" s="265"/>
      <c r="N48" s="245">
        <f>SUM(N9:N46)-SUM(O9:O46)</f>
        <v>0</v>
      </c>
      <c r="O48" s="245"/>
      <c r="P48" s="258">
        <f>SUM(P9:P46)-SUM(Q9:Q46)</f>
        <v>0</v>
      </c>
      <c r="Q48" s="258"/>
      <c r="R48" s="245">
        <f>SUM(R9:R46)-SUM(S9:S46)</f>
        <v>6</v>
      </c>
      <c r="S48" s="245"/>
      <c r="T48" s="259">
        <f>SUM(T9:T46)-SUM(U9:U46)</f>
        <v>0</v>
      </c>
      <c r="U48" s="259"/>
      <c r="V48" s="245">
        <f>SUM(V9:V46)-SUM(W9:W46)</f>
        <v>0</v>
      </c>
      <c r="W48" s="245"/>
      <c r="X48" s="274">
        <f>SUM(X9:X46)-SUM(Y9:Y46)</f>
        <v>58</v>
      </c>
      <c r="Y48" s="274"/>
      <c r="Z48" s="274">
        <f>SUM(Z9:Z46)-SUM(AA9:AA46)</f>
        <v>6</v>
      </c>
      <c r="AA48" s="274"/>
      <c r="AB48" s="274">
        <f>SUM(AB9:AB46)-SUM(AC9:AC46)</f>
        <v>28</v>
      </c>
      <c r="AC48" s="274"/>
      <c r="AD48" s="245">
        <f>SUM(AD9:AD46)-SUM(AE9:AE46)</f>
        <v>0</v>
      </c>
      <c r="AE48" s="245"/>
      <c r="AF48" s="43"/>
      <c r="AG48" s="222">
        <f>D48+F48+H48+J48+L48+N48+P48+R48+T48+V48+X48+Z48+AB48+AD48</f>
        <v>107</v>
      </c>
      <c r="AH48" s="58"/>
    </row>
    <row r="49" spans="1:34" s="61" customFormat="1" x14ac:dyDescent="0.25">
      <c r="A49" s="262" t="s">
        <v>25</v>
      </c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4"/>
      <c r="AF49" s="59">
        <f>SUM(AF9:AF46)</f>
        <v>305</v>
      </c>
      <c r="AG49" s="59">
        <f>SUM(AG9:AG46)</f>
        <v>412</v>
      </c>
      <c r="AH49" s="60"/>
    </row>
    <row r="50" spans="1:34" x14ac:dyDescent="0.25">
      <c r="A50" s="262" t="s">
        <v>26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4"/>
      <c r="AF50" s="256">
        <f>AG49-AF49</f>
        <v>107</v>
      </c>
      <c r="AG50" s="257"/>
      <c r="AH50" s="60"/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D16" sqref="D16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1.5703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276" t="s">
        <v>57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100"/>
      <c r="P3" s="100"/>
      <c r="Q3" s="100"/>
    </row>
    <row r="4" spans="1:17" s="63" customFormat="1" ht="15.75" customHeight="1" x14ac:dyDescent="0.25">
      <c r="A4" s="276" t="s">
        <v>175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100"/>
      <c r="P4" s="100"/>
      <c r="Q4" s="100"/>
    </row>
    <row r="5" spans="1:17" s="63" customFormat="1" x14ac:dyDescent="0.25">
      <c r="A5" s="276"/>
      <c r="B5" s="276"/>
      <c r="C5" s="276"/>
      <c r="D5" s="276"/>
      <c r="E5" s="276"/>
      <c r="F5" s="276"/>
      <c r="G5" s="276"/>
      <c r="H5" s="276"/>
      <c r="I5" s="277"/>
      <c r="J5" s="277"/>
      <c r="K5" s="67"/>
      <c r="L5" s="67"/>
      <c r="M5" s="67"/>
      <c r="N5" s="68"/>
    </row>
    <row r="6" spans="1:17" s="71" customFormat="1" ht="12.75" customHeight="1" x14ac:dyDescent="0.25">
      <c r="A6" s="278" t="s">
        <v>37</v>
      </c>
      <c r="B6" s="280" t="s">
        <v>38</v>
      </c>
      <c r="C6" s="280"/>
      <c r="D6" s="281" t="s">
        <v>39</v>
      </c>
      <c r="E6" s="281"/>
      <c r="F6" s="281"/>
      <c r="G6" s="281"/>
      <c r="H6" s="281"/>
      <c r="I6" s="281"/>
      <c r="J6" s="281"/>
      <c r="K6" s="286" t="s">
        <v>56</v>
      </c>
      <c r="L6" s="286"/>
      <c r="M6" s="286"/>
      <c r="N6" s="287" t="s">
        <v>8</v>
      </c>
    </row>
    <row r="7" spans="1:17" s="71" customFormat="1" ht="12.75" x14ac:dyDescent="0.25">
      <c r="A7" s="279"/>
      <c r="B7" s="282" t="s">
        <v>40</v>
      </c>
      <c r="C7" s="282" t="s">
        <v>41</v>
      </c>
      <c r="D7" s="282" t="s">
        <v>42</v>
      </c>
      <c r="E7" s="282" t="s">
        <v>43</v>
      </c>
      <c r="F7" s="284" t="s">
        <v>44</v>
      </c>
      <c r="G7" s="284" t="s">
        <v>45</v>
      </c>
      <c r="H7" s="307" t="s">
        <v>46</v>
      </c>
      <c r="I7" s="307"/>
      <c r="J7" s="284" t="s">
        <v>47</v>
      </c>
      <c r="K7" s="284" t="s">
        <v>48</v>
      </c>
      <c r="L7" s="284" t="s">
        <v>49</v>
      </c>
      <c r="M7" s="284" t="s">
        <v>50</v>
      </c>
      <c r="N7" s="288"/>
    </row>
    <row r="8" spans="1:17" s="71" customFormat="1" ht="12.75" x14ac:dyDescent="0.25">
      <c r="A8" s="279"/>
      <c r="B8" s="283"/>
      <c r="C8" s="283"/>
      <c r="D8" s="283"/>
      <c r="E8" s="283"/>
      <c r="F8" s="285"/>
      <c r="G8" s="285"/>
      <c r="H8" s="240" t="s">
        <v>55</v>
      </c>
      <c r="I8" s="72" t="s">
        <v>51</v>
      </c>
      <c r="J8" s="285"/>
      <c r="K8" s="285"/>
      <c r="L8" s="285"/>
      <c r="M8" s="285"/>
      <c r="N8" s="288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134</v>
      </c>
    </row>
    <row r="10" spans="1:17" x14ac:dyDescent="0.25">
      <c r="A10" s="293">
        <v>43958</v>
      </c>
      <c r="B10" s="300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294"/>
      <c r="B11" s="302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293">
        <v>43958</v>
      </c>
      <c r="B12" s="300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294"/>
      <c r="B13" s="302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293">
        <v>43958</v>
      </c>
      <c r="B15" s="300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03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290" t="s">
        <v>135</v>
      </c>
    </row>
    <row r="16" spans="1:17" x14ac:dyDescent="0.25">
      <c r="A16" s="306"/>
      <c r="B16" s="301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04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291"/>
    </row>
    <row r="17" spans="1:14" x14ac:dyDescent="0.25">
      <c r="A17" s="306"/>
      <c r="B17" s="301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04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291"/>
    </row>
    <row r="18" spans="1:14" x14ac:dyDescent="0.25">
      <c r="A18" s="294"/>
      <c r="B18" s="302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05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292"/>
    </row>
    <row r="19" spans="1:14" x14ac:dyDescent="0.25">
      <c r="A19" s="293">
        <v>43958</v>
      </c>
      <c r="B19" s="300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295" t="s">
        <v>134</v>
      </c>
    </row>
    <row r="20" spans="1:14" x14ac:dyDescent="0.25">
      <c r="A20" s="306"/>
      <c r="B20" s="301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296"/>
    </row>
    <row r="21" spans="1:14" x14ac:dyDescent="0.25">
      <c r="A21" s="294"/>
      <c r="B21" s="302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297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133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293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>J24</f>
        <v>405000</v>
      </c>
      <c r="L24" s="75"/>
      <c r="M24" s="75"/>
      <c r="N24" s="298" t="s">
        <v>136</v>
      </c>
    </row>
    <row r="25" spans="1:14" x14ac:dyDescent="0.25">
      <c r="A25" s="294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>J25</f>
        <v>430000</v>
      </c>
      <c r="L25" s="78"/>
      <c r="M25" s="78"/>
      <c r="N25" s="299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3">F26*E26</f>
        <v>475000</v>
      </c>
      <c r="H26" s="110"/>
      <c r="I26" s="111">
        <v>0</v>
      </c>
      <c r="J26" s="110">
        <f t="shared" ref="J26" si="4">G26*(1-I26)-H26</f>
        <v>475000</v>
      </c>
      <c r="K26" s="110">
        <f>J26</f>
        <v>475000</v>
      </c>
      <c r="L26" s="110"/>
      <c r="M26" s="110"/>
      <c r="N26" s="109" t="s">
        <v>136</v>
      </c>
    </row>
    <row r="27" spans="1:14" x14ac:dyDescent="0.25">
      <c r="A27" s="97">
        <v>43988</v>
      </c>
      <c r="B27" s="96" t="s">
        <v>68</v>
      </c>
      <c r="C27" s="96"/>
      <c r="D27" s="84" t="s">
        <v>176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>J27</f>
        <v>250000</v>
      </c>
      <c r="L27" s="85"/>
      <c r="M27" s="85"/>
      <c r="N27" s="84" t="s">
        <v>136</v>
      </c>
    </row>
    <row r="28" spans="1:14" x14ac:dyDescent="0.25">
      <c r="A28" s="97"/>
      <c r="B28" s="96"/>
      <c r="C28" s="96"/>
      <c r="D28" s="84"/>
      <c r="E28" s="84"/>
      <c r="F28" s="85"/>
      <c r="G28" s="85">
        <f t="shared" si="1"/>
        <v>0</v>
      </c>
      <c r="H28" s="85"/>
      <c r="I28" s="86"/>
      <c r="J28" s="85">
        <f t="shared" si="0"/>
        <v>0</v>
      </c>
      <c r="K28" s="85"/>
      <c r="L28" s="85"/>
      <c r="M28" s="85"/>
      <c r="N28" s="84"/>
    </row>
    <row r="29" spans="1:14" x14ac:dyDescent="0.25">
      <c r="A29" s="97"/>
      <c r="B29" s="96"/>
      <c r="C29" s="96"/>
      <c r="D29" s="84"/>
      <c r="E29" s="84"/>
      <c r="F29" s="85"/>
      <c r="G29" s="85">
        <f t="shared" si="1"/>
        <v>0</v>
      </c>
      <c r="H29" s="85"/>
      <c r="I29" s="86"/>
      <c r="J29" s="85">
        <f t="shared" si="0"/>
        <v>0</v>
      </c>
      <c r="K29" s="85"/>
      <c r="L29" s="85"/>
      <c r="M29" s="85"/>
      <c r="N29" s="84"/>
    </row>
    <row r="30" spans="1:14" x14ac:dyDescent="0.25">
      <c r="A30" s="97"/>
      <c r="B30" s="96"/>
      <c r="C30" s="96"/>
      <c r="D30" s="84"/>
      <c r="E30" s="84"/>
      <c r="F30" s="85"/>
      <c r="G30" s="85">
        <f t="shared" si="1"/>
        <v>0</v>
      </c>
      <c r="H30" s="85"/>
      <c r="I30" s="86"/>
      <c r="J30" s="85">
        <f t="shared" si="0"/>
        <v>0</v>
      </c>
      <c r="K30" s="85"/>
      <c r="L30" s="85"/>
      <c r="M30" s="85"/>
      <c r="N30" s="84"/>
    </row>
    <row r="31" spans="1:14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289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289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289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289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289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289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289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289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289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5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5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5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5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5"/>
        <v>0</v>
      </c>
      <c r="H69" s="85"/>
      <c r="I69" s="86"/>
      <c r="J69" s="85">
        <f t="shared" ref="J69:J71" si="6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5"/>
        <v>0</v>
      </c>
      <c r="H70" s="85"/>
      <c r="I70" s="86"/>
      <c r="J70" s="85">
        <f t="shared" si="6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5"/>
        <v>0</v>
      </c>
      <c r="H71" s="78"/>
      <c r="I71" s="79"/>
      <c r="J71" s="78">
        <f t="shared" si="6"/>
        <v>0</v>
      </c>
      <c r="K71" s="78"/>
      <c r="L71" s="78"/>
      <c r="M71" s="78"/>
      <c r="N71" s="77"/>
    </row>
    <row r="72" spans="1:15" s="326" customFormat="1" ht="12" x14ac:dyDescent="0.2">
      <c r="A72" s="317" t="s">
        <v>73</v>
      </c>
      <c r="B72" s="318"/>
      <c r="C72" s="318"/>
      <c r="D72" s="318"/>
      <c r="E72" s="319">
        <f>SUM(E9:E71)</f>
        <v>34</v>
      </c>
      <c r="F72" s="319"/>
      <c r="G72" s="320">
        <f>SUM(G9:G71)</f>
        <v>16105000</v>
      </c>
      <c r="H72" s="321"/>
      <c r="I72" s="320"/>
      <c r="J72" s="322">
        <f>SUM(J9:J71)</f>
        <v>6929000</v>
      </c>
      <c r="K72" s="323">
        <f>SUM(K9:K71)</f>
        <v>5649000</v>
      </c>
      <c r="L72" s="323">
        <f>SUM(L10:L23)</f>
        <v>990000</v>
      </c>
      <c r="M72" s="323"/>
      <c r="N72" s="324"/>
      <c r="O72" s="325"/>
    </row>
    <row r="73" spans="1:15" s="326" customFormat="1" ht="12" x14ac:dyDescent="0.2">
      <c r="A73" s="327" t="s">
        <v>77</v>
      </c>
      <c r="B73" s="328"/>
      <c r="C73" s="328"/>
      <c r="D73" s="328"/>
      <c r="E73" s="329"/>
      <c r="F73" s="329"/>
      <c r="G73" s="330">
        <f>G72</f>
        <v>16105000</v>
      </c>
      <c r="H73" s="331"/>
      <c r="I73" s="330"/>
      <c r="J73" s="332"/>
      <c r="K73" s="331"/>
      <c r="L73" s="331"/>
      <c r="M73" s="331"/>
      <c r="N73" s="324"/>
      <c r="O73" s="325"/>
    </row>
    <row r="74" spans="1:15" s="326" customFormat="1" ht="12" x14ac:dyDescent="0.2">
      <c r="A74" s="327" t="s">
        <v>120</v>
      </c>
      <c r="B74" s="328"/>
      <c r="C74" s="328"/>
      <c r="D74" s="333"/>
      <c r="E74" s="329"/>
      <c r="F74" s="329"/>
      <c r="G74" s="330">
        <f>J72</f>
        <v>6929000</v>
      </c>
      <c r="H74" s="331"/>
      <c r="I74" s="330"/>
      <c r="J74" s="332"/>
      <c r="K74" s="331"/>
      <c r="L74" s="331"/>
      <c r="M74" s="331"/>
      <c r="N74" s="324"/>
      <c r="O74" s="334"/>
    </row>
    <row r="75" spans="1:15" s="326" customFormat="1" ht="12" x14ac:dyDescent="0.2">
      <c r="A75" s="327" t="s">
        <v>74</v>
      </c>
      <c r="B75" s="328"/>
      <c r="C75" s="328"/>
      <c r="D75" s="328"/>
      <c r="E75" s="329"/>
      <c r="F75" s="329"/>
      <c r="G75" s="335">
        <f>K72</f>
        <v>5649000</v>
      </c>
      <c r="H75" s="336"/>
      <c r="I75" s="336"/>
      <c r="J75" s="332"/>
      <c r="K75" s="331"/>
      <c r="L75" s="331"/>
      <c r="M75" s="331"/>
      <c r="N75" s="324"/>
    </row>
    <row r="76" spans="1:15" s="326" customFormat="1" ht="12" x14ac:dyDescent="0.2">
      <c r="A76" s="327" t="s">
        <v>75</v>
      </c>
      <c r="B76" s="328"/>
      <c r="C76" s="328"/>
      <c r="D76" s="328"/>
      <c r="E76" s="329"/>
      <c r="F76" s="329"/>
      <c r="G76" s="337">
        <f>L72</f>
        <v>990000</v>
      </c>
      <c r="H76" s="331"/>
      <c r="I76" s="330"/>
      <c r="J76" s="332"/>
      <c r="K76" s="331"/>
      <c r="L76" s="331"/>
      <c r="M76" s="331"/>
      <c r="N76" s="324"/>
    </row>
    <row r="77" spans="1:15" s="326" customFormat="1" ht="12" x14ac:dyDescent="0.2">
      <c r="A77" s="327" t="s">
        <v>76</v>
      </c>
      <c r="B77" s="328"/>
      <c r="C77" s="328"/>
      <c r="D77" s="328"/>
      <c r="E77" s="329"/>
      <c r="F77" s="329"/>
      <c r="G77" s="337">
        <v>0</v>
      </c>
      <c r="H77" s="331"/>
      <c r="I77" s="330"/>
      <c r="J77" s="332"/>
      <c r="K77" s="331"/>
      <c r="L77" s="331"/>
      <c r="M77" s="331"/>
      <c r="N77" s="324"/>
    </row>
    <row r="79" spans="1:15" x14ac:dyDescent="0.25">
      <c r="A79" s="73"/>
      <c r="B79" s="73"/>
      <c r="C79" s="338" t="s">
        <v>52</v>
      </c>
      <c r="D79" s="339"/>
      <c r="E79" s="339"/>
      <c r="F79" s="339"/>
      <c r="G79" s="339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340" t="s">
        <v>53</v>
      </c>
      <c r="D80" s="341"/>
      <c r="E80" s="341"/>
      <c r="F80" s="341"/>
      <c r="G80" s="341"/>
      <c r="H80" s="73"/>
      <c r="I80" s="73"/>
      <c r="J80" s="73"/>
      <c r="K80" s="73"/>
      <c r="L80" s="73"/>
      <c r="M80" s="73"/>
    </row>
    <row r="83" spans="3:5" s="89" customFormat="1" x14ac:dyDescent="0.25">
      <c r="C83" s="338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22" workbookViewId="0">
      <selection activeCell="D55" sqref="D55"/>
    </sheetView>
  </sheetViews>
  <sheetFormatPr defaultColWidth="9.140625" defaultRowHeight="15" x14ac:dyDescent="0.25"/>
  <cols>
    <col min="1" max="1" width="10.140625" style="165" customWidth="1"/>
    <col min="2" max="2" width="20.8554687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09" t="s">
        <v>0</v>
      </c>
      <c r="B1" s="309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10" t="s">
        <v>78</v>
      </c>
      <c r="B4" s="310"/>
      <c r="C4" s="310"/>
      <c r="D4" s="310"/>
      <c r="E4" s="310"/>
      <c r="F4" s="310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11" t="s">
        <v>126</v>
      </c>
      <c r="B5" s="311"/>
      <c r="C5" s="311"/>
      <c r="D5" s="311"/>
      <c r="E5" s="311"/>
      <c r="F5" s="311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12" t="s">
        <v>79</v>
      </c>
      <c r="B7" s="313" t="s">
        <v>80</v>
      </c>
      <c r="C7" s="314" t="s">
        <v>81</v>
      </c>
      <c r="D7" s="315"/>
      <c r="E7" s="316" t="s">
        <v>8</v>
      </c>
      <c r="F7" s="313" t="s">
        <v>82</v>
      </c>
    </row>
    <row r="8" spans="1:16" s="145" customFormat="1" ht="15.75" x14ac:dyDescent="0.25">
      <c r="A8" s="312"/>
      <c r="B8" s="313"/>
      <c r="C8" s="146" t="s">
        <v>83</v>
      </c>
      <c r="D8" s="146" t="s">
        <v>84</v>
      </c>
      <c r="E8" s="316"/>
      <c r="F8" s="313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30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30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45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x14ac:dyDescent="0.25">
      <c r="A40" s="154">
        <v>43962</v>
      </c>
      <c r="B40" s="155" t="s">
        <v>115</v>
      </c>
      <c r="C40" s="156">
        <v>835000</v>
      </c>
      <c r="D40" s="156"/>
      <c r="E40" s="157"/>
      <c r="F40" s="157" t="s">
        <v>173</v>
      </c>
    </row>
    <row r="41" spans="1:6" x14ac:dyDescent="0.25">
      <c r="A41" s="154">
        <v>43964</v>
      </c>
      <c r="B41" s="155" t="s">
        <v>115</v>
      </c>
      <c r="C41" s="156">
        <v>475000</v>
      </c>
      <c r="D41" s="156"/>
      <c r="E41" s="157"/>
      <c r="F41" s="157" t="s">
        <v>173</v>
      </c>
    </row>
    <row r="42" spans="1:6" x14ac:dyDescent="0.25">
      <c r="A42" s="154">
        <v>43964</v>
      </c>
      <c r="B42" s="155" t="s">
        <v>121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116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122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123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124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153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125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152</v>
      </c>
      <c r="C53" s="209"/>
      <c r="D53" s="209">
        <v>1512000</v>
      </c>
      <c r="E53" s="210"/>
      <c r="F53" s="210"/>
    </row>
    <row r="54" spans="1:6" ht="30" x14ac:dyDescent="0.25">
      <c r="A54" s="207"/>
      <c r="B54" s="208" t="s">
        <v>174</v>
      </c>
      <c r="C54" s="209"/>
      <c r="D54" s="209">
        <v>250000</v>
      </c>
      <c r="E54" s="210"/>
      <c r="F54" s="210" t="s">
        <v>173</v>
      </c>
    </row>
    <row r="55" spans="1:6" x14ac:dyDescent="0.25">
      <c r="A55" s="207"/>
      <c r="B55" s="208"/>
      <c r="C55" s="209"/>
      <c r="D55" s="209"/>
      <c r="E55" s="210"/>
      <c r="F55" s="210"/>
    </row>
    <row r="56" spans="1:6" x14ac:dyDescent="0.25">
      <c r="A56" s="207"/>
      <c r="B56" s="208"/>
      <c r="C56" s="209"/>
      <c r="D56" s="209"/>
      <c r="E56" s="210"/>
      <c r="F56" s="210"/>
    </row>
    <row r="57" spans="1:6" x14ac:dyDescent="0.25">
      <c r="A57" s="207"/>
      <c r="B57" s="208"/>
      <c r="C57" s="209"/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08" t="s">
        <v>117</v>
      </c>
      <c r="B69" s="308"/>
      <c r="C69" s="162">
        <f>SUM(C9:C52)</f>
        <v>6864000</v>
      </c>
      <c r="D69" s="162">
        <f>SUM(D9:D68)</f>
        <v>42132500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 T5</vt:lpstr>
      <vt:lpstr>KHO T6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2020-06-27T09:38:49Z</dcterms:modified>
</cp:coreProperties>
</file>