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 activeTab="4"/>
  </bookViews>
  <sheets>
    <sheet name="THU CHI" sheetId="1" r:id="rId1"/>
    <sheet name="DOANH THU" sheetId="9" r:id="rId2"/>
    <sheet name="Hàng khách trả" sheetId="8" r:id="rId3"/>
    <sheet name="BÁO CÁO" sheetId="3" r:id="rId4"/>
    <sheet name="Bảng chấm công" sheetId="10" r:id="rId5"/>
    <sheet name="Bảng lương" sheetId="5" r:id="rId6"/>
  </sheets>
  <definedNames>
    <definedName name="_xlnm._FilterDatabase" localSheetId="1" hidden="1">'DOANH THU'!$A$5:$P$82</definedName>
    <definedName name="_xlnm._FilterDatabase" localSheetId="0" hidden="1">'THU CHI'!$A$4:$H$87</definedName>
  </definedNames>
  <calcPr calcId="162913"/>
</workbook>
</file>

<file path=xl/calcChain.xml><?xml version="1.0" encoding="utf-8"?>
<calcChain xmlns="http://schemas.openxmlformats.org/spreadsheetml/2006/main">
  <c r="G14" i="5" l="1"/>
  <c r="K12" i="8" l="1"/>
  <c r="K13" i="8"/>
  <c r="I12" i="8"/>
  <c r="I13" i="8"/>
  <c r="K10" i="8"/>
  <c r="K11" i="8"/>
  <c r="I11" i="8"/>
  <c r="I10" i="8"/>
  <c r="K9" i="8"/>
  <c r="I9" i="8"/>
  <c r="N49" i="9"/>
  <c r="N48" i="9"/>
  <c r="N47" i="9"/>
  <c r="N46" i="9"/>
  <c r="L49" i="9"/>
  <c r="L48" i="9"/>
  <c r="L47" i="9"/>
  <c r="L46" i="9"/>
  <c r="I49" i="9"/>
  <c r="I48" i="9"/>
  <c r="I47" i="9"/>
  <c r="I46" i="9"/>
  <c r="O45" i="9"/>
  <c r="L45" i="9"/>
  <c r="I45" i="9"/>
  <c r="M44" i="9"/>
  <c r="M43" i="9"/>
  <c r="M42" i="9"/>
  <c r="L44" i="9"/>
  <c r="L43" i="9"/>
  <c r="L42" i="9"/>
  <c r="I44" i="9"/>
  <c r="I43" i="9"/>
  <c r="I42" i="9"/>
  <c r="N41" i="9"/>
  <c r="N40" i="9"/>
  <c r="L41" i="9"/>
  <c r="L40" i="9"/>
  <c r="I41" i="9"/>
  <c r="I40" i="9"/>
  <c r="O37" i="9"/>
  <c r="O38" i="9"/>
  <c r="O39" i="9"/>
  <c r="O36" i="9"/>
  <c r="L39" i="9"/>
  <c r="L38" i="9"/>
  <c r="L37" i="9"/>
  <c r="L36" i="9"/>
  <c r="I39" i="9"/>
  <c r="I38" i="9"/>
  <c r="I37" i="9"/>
  <c r="I36" i="9"/>
  <c r="O35" i="9"/>
  <c r="L35" i="9"/>
  <c r="I35" i="9"/>
  <c r="O34" i="9"/>
  <c r="L34" i="9"/>
  <c r="I34" i="9"/>
  <c r="N33" i="9"/>
  <c r="N32" i="9"/>
  <c r="L33" i="9"/>
  <c r="I33" i="9"/>
  <c r="L32" i="9"/>
  <c r="I32" i="9"/>
  <c r="N31" i="9"/>
  <c r="L31" i="9"/>
  <c r="I31" i="9"/>
  <c r="M30" i="9"/>
  <c r="L30" i="9"/>
  <c r="I30" i="9"/>
  <c r="L29" i="9"/>
  <c r="L28" i="9"/>
  <c r="L27" i="9"/>
  <c r="I29" i="9"/>
  <c r="I28" i="9"/>
  <c r="I27" i="9"/>
  <c r="O26" i="9"/>
  <c r="L26" i="9"/>
  <c r="I26" i="9"/>
  <c r="L25" i="9"/>
  <c r="L24" i="9"/>
  <c r="L23" i="9"/>
  <c r="I25" i="9"/>
  <c r="I24" i="9"/>
  <c r="I23" i="9"/>
  <c r="M22" i="9"/>
  <c r="L22" i="9"/>
  <c r="I22" i="9"/>
  <c r="N21" i="9"/>
  <c r="L21" i="9"/>
  <c r="I21" i="9"/>
  <c r="M20" i="9"/>
  <c r="L20" i="9"/>
  <c r="I20" i="9"/>
  <c r="M19" i="9"/>
  <c r="N18" i="9"/>
  <c r="N17" i="9"/>
  <c r="L19" i="9"/>
  <c r="I19" i="9"/>
  <c r="L18" i="9"/>
  <c r="L17" i="9"/>
  <c r="I18" i="9"/>
  <c r="I17" i="9"/>
  <c r="L9" i="9" l="1"/>
  <c r="L10" i="9"/>
  <c r="L11" i="9"/>
  <c r="L12" i="9"/>
  <c r="L13" i="9"/>
  <c r="L14" i="9"/>
  <c r="L15" i="9"/>
  <c r="L16" i="9"/>
  <c r="I10" i="9"/>
  <c r="I11" i="9"/>
  <c r="I12" i="9"/>
  <c r="I13" i="9"/>
  <c r="I14" i="9"/>
  <c r="I15" i="9"/>
  <c r="I16" i="9"/>
  <c r="I9" i="9"/>
  <c r="N8" i="9"/>
  <c r="L8" i="9"/>
  <c r="I8" i="9"/>
  <c r="AI14" i="10" l="1"/>
  <c r="AI15" i="10"/>
  <c r="AI16" i="10"/>
  <c r="AI13" i="10"/>
  <c r="E14" i="5" l="1"/>
  <c r="E11" i="5"/>
  <c r="F11" i="5" s="1"/>
  <c r="J11" i="5" s="1"/>
  <c r="E12" i="5"/>
  <c r="E10" i="5"/>
  <c r="F10" i="5" s="1"/>
  <c r="AI17" i="10" l="1"/>
  <c r="G13" i="5" l="1"/>
  <c r="L82" i="9" l="1"/>
  <c r="H13" i="5" l="1"/>
  <c r="I13" i="5"/>
  <c r="G9" i="5"/>
  <c r="H9" i="5"/>
  <c r="I9" i="5"/>
  <c r="H15" i="5" l="1"/>
  <c r="I15" i="5"/>
  <c r="C28" i="3"/>
  <c r="F87" i="1" l="1"/>
  <c r="G87" i="1"/>
  <c r="E87" i="1"/>
  <c r="D28" i="3" l="1"/>
  <c r="D29" i="3" s="1"/>
  <c r="G78" i="9"/>
  <c r="G79" i="9" s="1"/>
  <c r="C8" i="3" s="1"/>
  <c r="H87" i="1" l="1"/>
  <c r="F12" i="5" l="1"/>
  <c r="J12" i="5" s="1"/>
  <c r="F14" i="5" l="1"/>
  <c r="J14" i="5" s="1"/>
  <c r="J10" i="5"/>
  <c r="F13" i="5" l="1"/>
  <c r="F9" i="5"/>
  <c r="J9" i="5"/>
  <c r="F15" i="5" l="1"/>
  <c r="K35" i="8"/>
  <c r="D14" i="3" s="1"/>
  <c r="N35" i="8"/>
  <c r="I78" i="9"/>
  <c r="D8" i="3" s="1"/>
  <c r="L81" i="9"/>
  <c r="I35" i="8"/>
  <c r="D13" i="3" s="1"/>
  <c r="G35" i="8"/>
  <c r="L78" i="9" l="1"/>
  <c r="D11" i="3"/>
  <c r="L79" i="9" l="1"/>
  <c r="D9" i="3"/>
  <c r="L80" i="9"/>
  <c r="D10" i="3" s="1"/>
  <c r="J13" i="5"/>
  <c r="J15" i="5" s="1"/>
  <c r="G15" i="5"/>
  <c r="D15" i="3" l="1"/>
  <c r="E10" i="3"/>
</calcChain>
</file>

<file path=xl/sharedStrings.xml><?xml version="1.0" encoding="utf-8"?>
<sst xmlns="http://schemas.openxmlformats.org/spreadsheetml/2006/main" count="438" uniqueCount="185">
  <si>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</si>
  <si>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</si>
  <si>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</si>
  <si>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</si>
  <si>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</si>
  <si>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</si>
  <si>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</si>
  <si>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</si>
  <si>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</si>
  <si>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</si>
  <si>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</si>
  <si>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</si>
  <si>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</si>
  <si>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</si>
  <si>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</si>
  <si>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</si>
  <si>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</si>
  <si>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</si>
  <si>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</si>
  <si>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</si>
  <si>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</si>
  <si>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</si>
  <si>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</si>
  <si>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</si>
  <si>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</si>
  <si>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</si>
  <si>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</si>
  <si>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</si>
  <si>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</si>
  <si>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</si>
  <si>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</si>
  <si>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</si>
  <si>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</si>
  <si>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</si>
  <si>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</si>
  <si>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</si>
  <si>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</si>
  <si>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</si>
  <si>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</si>
  <si>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</si>
  <si>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</si>
  <si>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</si>
  <si>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</si>
  <si>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</si>
  <si>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</si>
  <si>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</si>
  <si>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</si>
  <si>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</si>
  <si>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</si>
  <si>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</si>
  <si>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</si>
  <si>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</si>
  <si>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</si>
  <si>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</si>
  <si>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</si>
  <si>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</si>
  <si>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</si>
  <si>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</si>
  <si>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</si>
  <si>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</si>
  <si>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</si>
  <si>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</si>
  <si>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</si>
  <si>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</si>
  <si>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</si>
  <si>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</si>
  <si>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</si>
  <si>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</si>
  <si>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</si>
  <si>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</si>
  <si>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</si>
  <si>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</si>
  <si>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</si>
  <si>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</si>
  <si>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</si>
  <si>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</si>
  <si>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</si>
  <si>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</si>
  <si>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</si>
  <si>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</si>
  <si>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</si>
  <si>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</si>
  <si>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</si>
  <si>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</si>
  <si>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</si>
  <si>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</si>
  <si>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</si>
  <si>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</si>
  <si>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</si>
  <si>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</si>
  <si>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</si>
  <si>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</si>
  <si>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</si>
  <si>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</si>
  <si>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</si>
  <si>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</si>
  <si>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 xml:space="preserve">Tạm ứng lương </t>
  </si>
  <si>
    <t>Lương còn nợ nhận viên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</si>
  <si>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</si>
  <si>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</si>
  <si>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</si>
  <si>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</si>
  <si>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</si>
  <si>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</si>
  <si>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</si>
  <si>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</si>
  <si>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</si>
  <si>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</si>
  <si>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</si>
  <si>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</si>
  <si>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</si>
  <si>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</si>
  <si>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</si>
  <si>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</si>
  <si>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</si>
  <si>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</si>
  <si>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</si>
  <si>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</si>
  <si>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</si>
  <si>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</si>
  <si>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</si>
  <si>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</si>
  <si>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</si>
  <si>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>Vũ Thị Thơm</t>
  </si>
  <si>
    <t>Hành chính</t>
  </si>
  <si>
    <t>Tình trạng thanh toán</t>
  </si>
  <si>
    <t>P</t>
  </si>
  <si>
    <t>SHĐ</t>
  </si>
  <si>
    <t>Hoa hồng tiền hàng</t>
  </si>
  <si>
    <t>Phép</t>
  </si>
  <si>
    <t>Tháng 12 /2020</t>
  </si>
  <si>
    <t>Tháng 12/2020</t>
  </si>
  <si>
    <t>BẢNG TỔNG HỢP THU CHI THÁNG 12/2020</t>
  </si>
  <si>
    <t xml:space="preserve"> Số:122020/TC. MST: 0108806878</t>
  </si>
  <si>
    <t xml:space="preserve"> Số:122020/DT. MST: 0108806878</t>
  </si>
  <si>
    <t>Tổng doanh số bán hàng toàn công ty tháng 12/2020</t>
  </si>
  <si>
    <t xml:space="preserve"> Số:122020/HKT. MST: 0108806878</t>
  </si>
  <si>
    <t xml:space="preserve"> Số:122020/BC. MST: 0108806878</t>
  </si>
  <si>
    <t>BẢNG CHẤM CÔNG THÁNG 12 NĂM 2020</t>
  </si>
  <si>
    <t xml:space="preserve"> Số:122020.BL/PKT. MST: 0108806878</t>
  </si>
  <si>
    <t>Hằng KT</t>
  </si>
  <si>
    <t>2CX90</t>
  </si>
  <si>
    <t>A Lâm</t>
  </si>
  <si>
    <t>Anh Thắng</t>
  </si>
  <si>
    <t>1CX40</t>
  </si>
  <si>
    <t>2CX40</t>
  </si>
  <si>
    <t>3CX90</t>
  </si>
  <si>
    <t>GCX90</t>
  </si>
  <si>
    <t>BCX90</t>
  </si>
  <si>
    <t>SN40</t>
  </si>
  <si>
    <t>GC90</t>
  </si>
  <si>
    <t>TĐ90</t>
  </si>
  <si>
    <t>ĐTH Việt Đức</t>
  </si>
  <si>
    <t>1268/681</t>
  </si>
  <si>
    <t>Chị Trường</t>
  </si>
  <si>
    <t>Biển Đỏ</t>
  </si>
  <si>
    <t>GCX40</t>
  </si>
  <si>
    <t>Anh Lâm</t>
  </si>
  <si>
    <t>Chị Nhân</t>
  </si>
  <si>
    <t>Bình Dương</t>
  </si>
  <si>
    <t>Chị Thủy</t>
  </si>
  <si>
    <t>Thái thịnh</t>
  </si>
  <si>
    <t>Việt Anh</t>
  </si>
  <si>
    <t>Kim Giang</t>
  </si>
  <si>
    <t>1CX90</t>
  </si>
  <si>
    <t>ĐL Duy nhất</t>
  </si>
  <si>
    <t>Trả thưởng</t>
  </si>
  <si>
    <t>Chị Tâm</t>
  </si>
  <si>
    <t>Xuất lỗi</t>
  </si>
  <si>
    <t xml:space="preserve">Khách </t>
  </si>
  <si>
    <t>H.M.Giám</t>
  </si>
  <si>
    <t>Chị Thắm</t>
  </si>
  <si>
    <t>Yên Bái</t>
  </si>
  <si>
    <t>Chị Phương</t>
  </si>
  <si>
    <t>Sơn La</t>
  </si>
  <si>
    <t>ĐL Thủy Vy</t>
  </si>
  <si>
    <t>ĐL Thanh Hà</t>
  </si>
  <si>
    <t>Chị Huệ</t>
  </si>
  <si>
    <t>Điện Biên</t>
  </si>
  <si>
    <t>2b cốc</t>
  </si>
  <si>
    <t>Chị Thơm</t>
  </si>
  <si>
    <t>Chị Nga</t>
  </si>
  <si>
    <t>Hải Phòng</t>
  </si>
  <si>
    <t>Thanh Hà</t>
  </si>
  <si>
    <t>31h NNM+10h 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</si>
</sst>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49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 wrapText="1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8" fontId="28" fillId="3" borderId="2" xfId="0" applyNumberFormat="1" applyFont="1" applyFill="1" applyBorder="1" applyAlignment="1">
      <alignment vertical="center"/>
    </xf>
    <xf numFmtId="168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wrapText="1"/>
    </xf>
    <xf numFmtId="166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5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5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5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167" fontId="22" fillId="3" borderId="2" xfId="1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5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167" fontId="22" fillId="3" borderId="5" xfId="1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5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7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7" fontId="24" fillId="3" borderId="0" xfId="1" applyNumberFormat="1" applyFont="1" applyFill="1"/>
    <xf numFmtId="165" fontId="2" fillId="3" borderId="0" xfId="1" applyNumberFormat="1" applyFont="1" applyFill="1" applyAlignment="1">
      <alignment horizontal="center"/>
    </xf>
    <xf numFmtId="0" fontId="22" fillId="3" borderId="2" xfId="0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vertical="center"/>
    </xf>
    <xf numFmtId="167" fontId="28" fillId="3" borderId="2" xfId="1" applyNumberFormat="1" applyFont="1" applyFill="1" applyBorder="1" applyAlignment="1"/>
    <xf numFmtId="166" fontId="24" fillId="0" borderId="2" xfId="0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168" fontId="28" fillId="3" borderId="1" xfId="0" applyNumberFormat="1" applyFont="1" applyFill="1" applyBorder="1" applyAlignment="1">
      <alignment vertical="center"/>
    </xf>
    <xf numFmtId="0" fontId="28" fillId="3" borderId="1" xfId="0" applyFont="1" applyFill="1" applyBorder="1" applyAlignment="1">
      <alignment vertical="center" wrapText="1"/>
    </xf>
    <xf numFmtId="167" fontId="28" fillId="3" borderId="1" xfId="1" applyNumberFormat="1" applyFont="1" applyFill="1" applyBorder="1" applyAlignment="1">
      <alignment vertical="center"/>
    </xf>
    <xf numFmtId="9" fontId="28" fillId="3" borderId="1" xfId="2" applyFont="1" applyFill="1" applyBorder="1" applyAlignment="1">
      <alignment vertical="center"/>
    </xf>
    <xf numFmtId="0" fontId="28" fillId="3" borderId="5" xfId="0" applyFont="1" applyFill="1" applyBorder="1" applyAlignment="1">
      <alignment wrapText="1"/>
    </xf>
    <xf numFmtId="0" fontId="24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wrapText="1"/>
    </xf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165" fontId="2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6" fontId="22" fillId="0" borderId="2" xfId="0" applyNumberFormat="1" applyFont="1" applyFill="1" applyBorder="1" applyAlignment="1">
      <alignment horizontal="center" vertical="center"/>
    </xf>
    <xf numFmtId="0" fontId="22" fillId="0" borderId="2" xfId="0" applyFont="1" applyFill="1" applyBorder="1"/>
    <xf numFmtId="0" fontId="22" fillId="0" borderId="2" xfId="0" applyFont="1" applyFill="1" applyBorder="1" applyAlignment="1">
      <alignment horizontal="left" vertical="center"/>
    </xf>
    <xf numFmtId="167" fontId="22" fillId="0" borderId="2" xfId="1" applyNumberFormat="1" applyFont="1" applyFill="1" applyBorder="1"/>
    <xf numFmtId="167" fontId="22" fillId="0" borderId="2" xfId="1" applyNumberFormat="1" applyFont="1" applyFill="1" applyBorder="1" applyAlignment="1">
      <alignment horizontal="center" vertical="center"/>
    </xf>
    <xf numFmtId="167" fontId="22" fillId="0" borderId="2" xfId="1" applyNumberFormat="1" applyFont="1" applyFill="1" applyBorder="1" applyAlignment="1">
      <alignment vertical="center"/>
    </xf>
    <xf numFmtId="0" fontId="22" fillId="0" borderId="0" xfId="0" applyFont="1" applyFill="1"/>
    <xf numFmtId="167" fontId="22" fillId="0" borderId="0" xfId="0" applyNumberFormat="1" applyFont="1" applyFill="1"/>
    <xf numFmtId="167" fontId="22" fillId="0" borderId="0" xfId="1" applyNumberFormat="1" applyFont="1" applyFill="1"/>
    <xf numFmtId="0" fontId="28" fillId="3" borderId="4" xfId="0" applyFont="1" applyFill="1" applyBorder="1" applyAlignment="1">
      <alignment vertical="center"/>
    </xf>
    <xf numFmtId="0" fontId="28" fillId="3" borderId="11" xfId="0" applyFont="1" applyFill="1" applyBorder="1" applyAlignment="1">
      <alignment vertical="center"/>
    </xf>
    <xf numFmtId="168" fontId="28" fillId="3" borderId="11" xfId="0" applyNumberFormat="1" applyFont="1" applyFill="1" applyBorder="1" applyAlignment="1">
      <alignment vertical="center"/>
    </xf>
    <xf numFmtId="0" fontId="28" fillId="3" borderId="12" xfId="0" applyFont="1" applyFill="1" applyBorder="1" applyAlignment="1">
      <alignment vertical="center"/>
    </xf>
    <xf numFmtId="168" fontId="28" fillId="3" borderId="12" xfId="0" applyNumberFormat="1" applyFont="1" applyFill="1" applyBorder="1" applyAlignment="1">
      <alignment vertical="center"/>
    </xf>
    <xf numFmtId="0" fontId="28" fillId="3" borderId="12" xfId="0" applyFont="1" applyFill="1" applyBorder="1"/>
    <xf numFmtId="167" fontId="28" fillId="3" borderId="12" xfId="1" applyNumberFormat="1" applyFont="1" applyFill="1" applyBorder="1"/>
    <xf numFmtId="9" fontId="28" fillId="3" borderId="12" xfId="2" applyFont="1" applyFill="1" applyBorder="1"/>
    <xf numFmtId="167" fontId="28" fillId="3" borderId="2" xfId="1" applyNumberFormat="1" applyFont="1" applyFill="1" applyBorder="1" applyAlignment="1">
      <alignment wrapText="1"/>
    </xf>
    <xf numFmtId="167" fontId="28" fillId="3" borderId="11" xfId="1" applyNumberFormat="1" applyFont="1" applyFill="1" applyBorder="1" applyAlignment="1">
      <alignment vertical="center"/>
    </xf>
    <xf numFmtId="9" fontId="28" fillId="3" borderId="11" xfId="2" applyFont="1" applyFill="1" applyBorder="1" applyAlignment="1">
      <alignment vertical="center"/>
    </xf>
    <xf numFmtId="167" fontId="28" fillId="3" borderId="4" xfId="1" applyNumberFormat="1" applyFont="1" applyFill="1" applyBorder="1" applyAlignment="1">
      <alignment vertical="center"/>
    </xf>
    <xf numFmtId="9" fontId="28" fillId="3" borderId="4" xfId="2" applyFont="1" applyFill="1" applyBorder="1" applyAlignment="1">
      <alignment vertical="center"/>
    </xf>
    <xf numFmtId="167" fontId="28" fillId="3" borderId="5" xfId="1" applyNumberFormat="1" applyFont="1" applyFill="1" applyBorder="1" applyAlignment="1">
      <alignment vertical="center"/>
    </xf>
    <xf numFmtId="9" fontId="28" fillId="3" borderId="5" xfId="2" applyFont="1" applyFill="1" applyBorder="1" applyAlignment="1">
      <alignment vertical="center"/>
    </xf>
    <xf numFmtId="0" fontId="28" fillId="3" borderId="11" xfId="0" applyFont="1" applyFill="1" applyBorder="1"/>
    <xf numFmtId="167" fontId="28" fillId="3" borderId="11" xfId="1" applyNumberFormat="1" applyFont="1" applyFill="1" applyBorder="1"/>
    <xf numFmtId="9" fontId="28" fillId="3" borderId="11" xfId="2" applyFont="1" applyFill="1" applyBorder="1"/>
    <xf numFmtId="0" fontId="28" fillId="3" borderId="11" xfId="0" applyFont="1" applyFill="1" applyBorder="1" applyAlignment="1">
      <alignment wrapText="1"/>
    </xf>
    <xf numFmtId="0" fontId="22" fillId="3" borderId="11" xfId="0" applyFont="1" applyFill="1" applyBorder="1" applyAlignment="1">
      <alignment vertical="center"/>
    </xf>
    <xf numFmtId="0" fontId="22" fillId="3" borderId="10" xfId="0" applyFont="1" applyFill="1" applyBorder="1" applyAlignment="1">
      <alignment vertical="center"/>
    </xf>
    <xf numFmtId="166" fontId="22" fillId="3" borderId="11" xfId="0" applyNumberFormat="1" applyFont="1" applyFill="1" applyBorder="1" applyAlignment="1">
      <alignment vertical="center"/>
    </xf>
    <xf numFmtId="166" fontId="22" fillId="3" borderId="10" xfId="0" applyNumberFormat="1" applyFont="1" applyFill="1" applyBorder="1" applyAlignment="1">
      <alignment vertical="center"/>
    </xf>
    <xf numFmtId="165" fontId="22" fillId="3" borderId="10" xfId="1" applyNumberFormat="1" applyFont="1" applyFill="1" applyBorder="1" applyAlignment="1">
      <alignment vertical="center"/>
    </xf>
    <xf numFmtId="9" fontId="22" fillId="3" borderId="10" xfId="2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165" fontId="3" fillId="3" borderId="10" xfId="0" applyNumberFormat="1" applyFont="1" applyFill="1" applyBorder="1" applyAlignment="1">
      <alignment vertical="center"/>
    </xf>
    <xf numFmtId="0" fontId="22" fillId="3" borderId="1" xfId="0" applyFont="1" applyFill="1" applyBorder="1" applyAlignment="1">
      <alignment vertical="center"/>
    </xf>
    <xf numFmtId="166" fontId="22" fillId="3" borderId="1" xfId="0" applyNumberFormat="1" applyFont="1" applyFill="1" applyBorder="1" applyAlignment="1">
      <alignment vertical="center"/>
    </xf>
    <xf numFmtId="165" fontId="22" fillId="3" borderId="1" xfId="1" applyNumberFormat="1" applyFont="1" applyFill="1" applyBorder="1" applyAlignment="1">
      <alignment vertical="center"/>
    </xf>
    <xf numFmtId="9" fontId="22" fillId="3" borderId="1" xfId="2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5" fontId="3" fillId="3" borderId="1" xfId="0" applyNumberFormat="1" applyFont="1" applyFill="1" applyBorder="1" applyAlignment="1">
      <alignment vertical="center"/>
    </xf>
    <xf numFmtId="0" fontId="14" fillId="0" borderId="0" xfId="0" applyFont="1" applyAlignment="1">
      <alignment horizontal="left" vertical="center" wrapText="1"/>
    </xf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7" fontId="28" fillId="3" borderId="3" xfId="1" applyNumberFormat="1" applyFont="1" applyFill="1" applyBorder="1" applyAlignment="1">
      <alignment horizontal="center" vertical="center" wrapText="1"/>
    </xf>
    <xf numFmtId="167" fontId="28" fillId="3" borderId="11" xfId="1" applyNumberFormat="1" applyFont="1" applyFill="1" applyBorder="1" applyAlignment="1">
      <alignment horizontal="center" vertical="center" wrapText="1"/>
    </xf>
    <xf numFmtId="167" fontId="28" fillId="3" borderId="10" xfId="1" applyNumberFormat="1" applyFont="1" applyFill="1" applyBorder="1" applyAlignment="1">
      <alignment horizontal="center" vertical="center" wrapText="1"/>
    </xf>
    <xf numFmtId="9" fontId="28" fillId="3" borderId="3" xfId="2" applyFont="1" applyFill="1" applyBorder="1" applyAlignment="1">
      <alignment horizontal="center"/>
    </xf>
    <xf numFmtId="9" fontId="28" fillId="3" borderId="11" xfId="2" applyFont="1" applyFill="1" applyBorder="1" applyAlignment="1">
      <alignment horizontal="center"/>
    </xf>
    <xf numFmtId="9" fontId="28" fillId="3" borderId="10" xfId="2" applyFont="1" applyFill="1" applyBorder="1" applyAlignment="1">
      <alignment horizontal="center"/>
    </xf>
    <xf numFmtId="167" fontId="28" fillId="3" borderId="3" xfId="1" applyNumberFormat="1" applyFont="1" applyFill="1" applyBorder="1" applyAlignment="1">
      <alignment horizontal="center" vertical="center"/>
    </xf>
    <xf numFmtId="167" fontId="28" fillId="3" borderId="11" xfId="1" applyNumberFormat="1" applyFont="1" applyFill="1" applyBorder="1" applyAlignment="1">
      <alignment horizontal="center" vertical="center"/>
    </xf>
    <xf numFmtId="167" fontId="28" fillId="3" borderId="10" xfId="1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 wrapText="1"/>
    </xf>
    <xf numFmtId="0" fontId="28" fillId="3" borderId="11" xfId="0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 wrapText="1"/>
    </xf>
    <xf numFmtId="168" fontId="28" fillId="3" borderId="3" xfId="0" applyNumberFormat="1" applyFont="1" applyFill="1" applyBorder="1" applyAlignment="1">
      <alignment horizontal="center" vertical="center"/>
    </xf>
    <xf numFmtId="168" fontId="28" fillId="3" borderId="11" xfId="0" applyNumberFormat="1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0" fontId="30" fillId="3" borderId="1" xfId="0" applyFont="1" applyFill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0" fontId="28" fillId="3" borderId="4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28" fillId="3" borderId="5" xfId="0" applyFont="1" applyFill="1" applyBorder="1" applyAlignment="1">
      <alignment horizontal="center" vertical="center" wrapText="1"/>
    </xf>
    <xf numFmtId="0" fontId="28" fillId="3" borderId="12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168" fontId="28" fillId="3" borderId="12" xfId="0" applyNumberFormat="1" applyFont="1" applyFill="1" applyBorder="1" applyAlignment="1">
      <alignment horizontal="center" vertical="center"/>
    </xf>
    <xf numFmtId="168" fontId="28" fillId="3" borderId="14" xfId="0" applyNumberFormat="1" applyFont="1" applyFill="1" applyBorder="1" applyAlignment="1">
      <alignment horizontal="center" vertical="center"/>
    </xf>
    <xf numFmtId="166" fontId="22" fillId="3" borderId="3" xfId="0" applyNumberFormat="1" applyFont="1" applyFill="1" applyBorder="1" applyAlignment="1">
      <alignment horizontal="center" vertical="center"/>
    </xf>
    <xf numFmtId="166" fontId="22" fillId="3" borderId="11" xfId="0" applyNumberFormat="1" applyFont="1" applyFill="1" applyBorder="1" applyAlignment="1">
      <alignment horizontal="center" vertical="center"/>
    </xf>
    <xf numFmtId="166" fontId="22" fillId="3" borderId="14" xfId="0" applyNumberFormat="1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166" fontId="22" fillId="3" borderId="10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6" fontId="22" fillId="3" borderId="4" xfId="0" applyNumberFormat="1" applyFont="1" applyFill="1" applyBorder="1" applyAlignment="1">
      <alignment horizontal="center" vertical="center"/>
    </xf>
    <xf numFmtId="166" fontId="22" fillId="3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zoomScale="85" zoomScaleNormal="85" workbookViewId="0">
      <pane ySplit="5" topLeftCell="A74" activePane="bottomLeft" state="frozen"/>
      <selection pane="bottomLeft" activeCell="A3" sqref="A3:H3"/>
    </sheetView>
  </sheetViews>
  <sheetFormatPr defaultColWidth="9.140625" defaultRowHeight="15" x14ac:dyDescent="0.25"/>
  <cols>
    <col min="1" max="1" width="11.42578125" style="96" customWidth="1"/>
    <col min="2" max="2" width="11.42578125" style="312" customWidth="1"/>
    <col min="3" max="3" width="18.7109375" style="96" bestFit="1" customWidth="1"/>
    <col min="4" max="4" width="37.42578125" style="96" bestFit="1" customWidth="1"/>
    <col min="5" max="5" width="14.140625" style="100" customWidth="1"/>
    <col min="6" max="6" width="14.28515625" style="100" customWidth="1"/>
    <col min="7" max="7" width="15.42578125" style="100" bestFit="1" customWidth="1"/>
    <col min="8" max="8" width="17.5703125" style="100" bestFit="1" customWidth="1"/>
    <col min="9" max="9" width="9.140625" style="96"/>
    <col min="10" max="10" width="14" style="96" bestFit="1" customWidth="1"/>
    <col min="11" max="11" width="15.85546875" style="96" bestFit="1" customWidth="1"/>
    <col min="12" max="12" width="14.85546875" style="96" bestFit="1" customWidth="1"/>
    <col min="13" max="13" width="9.140625" style="96"/>
    <col min="14" max="14" width="13.42578125" style="96" bestFit="1" customWidth="1"/>
    <col min="15" max="16384" width="9.140625" style="96"/>
  </cols>
  <sheetData>
    <row r="1" spans="1:17" x14ac:dyDescent="0.25">
      <c r="A1" s="97" t="s">
        <v>0</v>
      </c>
      <c r="B1" s="313"/>
      <c r="C1" s="97"/>
      <c r="D1" s="313"/>
      <c r="E1" s="98"/>
      <c r="F1" s="99" t="s">
        <v>1</v>
      </c>
      <c r="H1" s="99"/>
      <c r="I1" s="101"/>
      <c r="J1" s="101"/>
      <c r="K1" s="101"/>
      <c r="L1" s="101"/>
      <c r="M1" s="101"/>
      <c r="N1" s="101"/>
      <c r="O1" s="101"/>
      <c r="P1" s="101"/>
      <c r="Q1" s="101"/>
    </row>
    <row r="2" spans="1:17" x14ac:dyDescent="0.25">
      <c r="A2" s="102" t="s">
        <v>133</v>
      </c>
      <c r="B2" s="103"/>
      <c r="C2" s="102"/>
      <c r="D2" s="103"/>
      <c r="E2" s="104"/>
      <c r="F2" s="105" t="s">
        <v>2</v>
      </c>
      <c r="H2" s="105"/>
      <c r="I2" s="106"/>
      <c r="J2" s="106"/>
      <c r="K2" s="106"/>
      <c r="L2" s="106"/>
      <c r="M2" s="106"/>
      <c r="N2" s="106"/>
      <c r="O2" s="106"/>
      <c r="P2" s="106"/>
      <c r="Q2" s="106"/>
    </row>
    <row r="3" spans="1:17" x14ac:dyDescent="0.25">
      <c r="A3" s="373" t="s">
        <v>132</v>
      </c>
      <c r="B3" s="373"/>
      <c r="C3" s="373"/>
      <c r="D3" s="373"/>
      <c r="E3" s="373"/>
      <c r="F3" s="373"/>
      <c r="G3" s="373"/>
      <c r="H3" s="373"/>
      <c r="I3" s="107"/>
      <c r="J3" s="107"/>
      <c r="K3" s="107"/>
      <c r="L3" s="107"/>
      <c r="M3" s="107"/>
      <c r="N3" s="107"/>
      <c r="O3" s="107"/>
      <c r="P3" s="107"/>
      <c r="Q3" s="107"/>
    </row>
    <row r="4" spans="1:17" s="106" customFormat="1" x14ac:dyDescent="0.25">
      <c r="A4" s="374" t="s">
        <v>3</v>
      </c>
      <c r="B4" s="374" t="s">
        <v>85</v>
      </c>
      <c r="C4" s="374" t="s">
        <v>4</v>
      </c>
      <c r="D4" s="375" t="s">
        <v>5</v>
      </c>
      <c r="E4" s="376" t="s">
        <v>6</v>
      </c>
      <c r="F4" s="376"/>
      <c r="G4" s="376" t="s">
        <v>7</v>
      </c>
      <c r="H4" s="376"/>
    </row>
    <row r="5" spans="1:17" s="106" customFormat="1" x14ac:dyDescent="0.25">
      <c r="A5" s="374"/>
      <c r="B5" s="374"/>
      <c r="C5" s="374"/>
      <c r="D5" s="375"/>
      <c r="E5" s="203" t="s">
        <v>80</v>
      </c>
      <c r="F5" s="203" t="s">
        <v>52</v>
      </c>
      <c r="G5" s="203" t="s">
        <v>80</v>
      </c>
      <c r="H5" s="203" t="s">
        <v>52</v>
      </c>
    </row>
    <row r="6" spans="1:17" x14ac:dyDescent="0.25">
      <c r="A6" s="198"/>
      <c r="B6" s="198"/>
      <c r="C6" s="199"/>
      <c r="D6" s="200"/>
      <c r="E6" s="201"/>
      <c r="F6" s="202"/>
      <c r="G6" s="201"/>
      <c r="H6" s="202"/>
    </row>
    <row r="7" spans="1:17" x14ac:dyDescent="0.25">
      <c r="A7" s="198"/>
      <c r="B7" s="198"/>
      <c r="C7" s="199"/>
      <c r="D7" s="200"/>
      <c r="E7" s="201"/>
      <c r="F7" s="202"/>
      <c r="G7" s="201"/>
      <c r="H7" s="202"/>
    </row>
    <row r="8" spans="1:17" x14ac:dyDescent="0.25">
      <c r="A8" s="198"/>
      <c r="B8" s="198"/>
      <c r="C8" s="199"/>
      <c r="D8" s="200"/>
      <c r="E8" s="201"/>
      <c r="F8" s="202"/>
      <c r="G8" s="201"/>
      <c r="H8" s="202"/>
    </row>
    <row r="9" spans="1:17" x14ac:dyDescent="0.25">
      <c r="A9" s="92"/>
      <c r="B9" s="92"/>
      <c r="C9" s="93"/>
      <c r="D9" s="94"/>
      <c r="E9" s="95"/>
      <c r="F9" s="108"/>
      <c r="G9" s="95"/>
      <c r="H9" s="108"/>
    </row>
    <row r="10" spans="1:17" x14ac:dyDescent="0.25">
      <c r="A10" s="92"/>
      <c r="B10" s="92"/>
      <c r="C10" s="93"/>
      <c r="D10" s="94"/>
      <c r="E10" s="95"/>
      <c r="F10" s="108"/>
      <c r="G10" s="95"/>
      <c r="H10" s="108"/>
    </row>
    <row r="11" spans="1:17" x14ac:dyDescent="0.25">
      <c r="A11" s="92"/>
      <c r="B11" s="92"/>
      <c r="C11" s="93"/>
      <c r="D11" s="94"/>
      <c r="E11" s="95"/>
      <c r="F11" s="108"/>
      <c r="G11" s="95"/>
      <c r="H11" s="108"/>
    </row>
    <row r="12" spans="1:17" x14ac:dyDescent="0.25">
      <c r="A12" s="304"/>
      <c r="B12" s="92"/>
      <c r="C12" s="305"/>
      <c r="D12" s="94"/>
      <c r="E12" s="95"/>
      <c r="F12" s="108"/>
      <c r="G12" s="95"/>
      <c r="H12" s="108"/>
    </row>
    <row r="13" spans="1:17" x14ac:dyDescent="0.25">
      <c r="A13" s="304"/>
      <c r="B13" s="92"/>
      <c r="C13" s="305"/>
      <c r="D13" s="94"/>
      <c r="E13" s="95"/>
      <c r="F13" s="108"/>
      <c r="G13" s="95"/>
      <c r="H13" s="108"/>
    </row>
    <row r="14" spans="1:17" x14ac:dyDescent="0.25">
      <c r="A14" s="304"/>
      <c r="B14" s="92"/>
      <c r="C14" s="305"/>
      <c r="D14" s="200"/>
      <c r="E14" s="201"/>
      <c r="F14" s="202"/>
      <c r="G14" s="201"/>
      <c r="H14" s="202"/>
    </row>
    <row r="15" spans="1:17" x14ac:dyDescent="0.25">
      <c r="A15" s="304"/>
      <c r="B15" s="92"/>
      <c r="C15" s="305"/>
      <c r="D15" s="200"/>
      <c r="E15" s="201"/>
      <c r="F15" s="202"/>
      <c r="G15" s="201"/>
      <c r="H15" s="202"/>
    </row>
    <row r="16" spans="1:17" x14ac:dyDescent="0.25">
      <c r="A16" s="304"/>
      <c r="B16" s="92"/>
      <c r="C16" s="305"/>
      <c r="D16" s="94"/>
      <c r="E16" s="95"/>
      <c r="F16" s="108"/>
      <c r="G16" s="95"/>
      <c r="H16" s="108"/>
    </row>
    <row r="17" spans="1:14" x14ac:dyDescent="0.25">
      <c r="A17" s="304"/>
      <c r="B17" s="92"/>
      <c r="C17" s="305"/>
      <c r="D17" s="94"/>
      <c r="E17" s="95"/>
      <c r="F17" s="108"/>
      <c r="G17" s="95"/>
      <c r="H17" s="108"/>
    </row>
    <row r="18" spans="1:14" x14ac:dyDescent="0.25">
      <c r="A18" s="304"/>
      <c r="B18" s="92"/>
      <c r="C18" s="305"/>
      <c r="D18" s="94"/>
      <c r="E18" s="95"/>
      <c r="F18" s="108"/>
      <c r="G18" s="95"/>
      <c r="H18" s="108"/>
    </row>
    <row r="19" spans="1:14" x14ac:dyDescent="0.25">
      <c r="A19" s="304"/>
      <c r="B19" s="92"/>
      <c r="C19" s="305"/>
      <c r="D19" s="94"/>
      <c r="E19" s="95"/>
      <c r="F19" s="108"/>
      <c r="G19" s="95"/>
      <c r="H19" s="110"/>
    </row>
    <row r="20" spans="1:14" x14ac:dyDescent="0.25">
      <c r="A20" s="304"/>
      <c r="B20" s="92"/>
      <c r="C20" s="305"/>
      <c r="D20" s="94"/>
      <c r="E20" s="95"/>
      <c r="F20" s="108"/>
      <c r="G20" s="95"/>
      <c r="H20" s="110"/>
      <c r="K20" s="100"/>
      <c r="L20" s="100"/>
    </row>
    <row r="21" spans="1:14" x14ac:dyDescent="0.25">
      <c r="A21" s="304"/>
      <c r="B21" s="92"/>
      <c r="C21" s="305"/>
      <c r="D21" s="94"/>
      <c r="E21" s="95"/>
      <c r="F21" s="108"/>
      <c r="G21" s="95"/>
      <c r="H21" s="110"/>
      <c r="K21" s="100"/>
      <c r="L21" s="100"/>
    </row>
    <row r="22" spans="1:14" x14ac:dyDescent="0.25">
      <c r="A22" s="304"/>
      <c r="B22" s="92"/>
      <c r="C22" s="305"/>
      <c r="D22" s="94"/>
      <c r="E22" s="95"/>
      <c r="F22" s="108"/>
      <c r="G22" s="95"/>
      <c r="H22" s="110"/>
      <c r="K22" s="100"/>
      <c r="L22" s="100"/>
    </row>
    <row r="23" spans="1:14" x14ac:dyDescent="0.25">
      <c r="A23" s="304"/>
      <c r="B23" s="92"/>
      <c r="C23" s="305"/>
      <c r="D23" s="94"/>
      <c r="E23" s="95"/>
      <c r="F23" s="108"/>
      <c r="G23" s="95"/>
      <c r="H23" s="110"/>
      <c r="K23" s="100"/>
      <c r="L23" s="100"/>
    </row>
    <row r="24" spans="1:14" x14ac:dyDescent="0.25">
      <c r="A24" s="304"/>
      <c r="B24" s="92"/>
      <c r="C24" s="305"/>
      <c r="D24" s="94"/>
      <c r="E24" s="95"/>
      <c r="F24" s="108"/>
      <c r="G24" s="95"/>
      <c r="H24" s="110"/>
      <c r="K24" s="100"/>
      <c r="L24" s="100"/>
    </row>
    <row r="25" spans="1:14" x14ac:dyDescent="0.25">
      <c r="A25" s="92"/>
      <c r="B25" s="92"/>
      <c r="C25" s="93"/>
      <c r="D25" s="94"/>
      <c r="E25" s="95"/>
      <c r="F25" s="108"/>
      <c r="G25" s="95"/>
      <c r="H25" s="110"/>
      <c r="K25" s="367"/>
      <c r="L25" s="368"/>
    </row>
    <row r="26" spans="1:14" x14ac:dyDescent="0.25">
      <c r="A26" s="92"/>
      <c r="B26" s="92"/>
      <c r="C26" s="93"/>
      <c r="D26" s="94"/>
      <c r="E26" s="95"/>
      <c r="F26" s="108"/>
      <c r="G26" s="95"/>
      <c r="H26" s="110"/>
      <c r="N26" s="208"/>
    </row>
    <row r="27" spans="1:14" x14ac:dyDescent="0.25">
      <c r="A27" s="92"/>
      <c r="B27" s="92"/>
      <c r="C27" s="93"/>
      <c r="D27" s="109"/>
      <c r="E27" s="95"/>
      <c r="F27" s="108"/>
      <c r="G27" s="95"/>
      <c r="H27" s="110"/>
      <c r="K27" s="208"/>
    </row>
    <row r="28" spans="1:14" x14ac:dyDescent="0.25">
      <c r="A28" s="92"/>
      <c r="B28" s="92"/>
      <c r="C28" s="93"/>
      <c r="D28" s="94"/>
      <c r="E28" s="95"/>
      <c r="F28" s="108"/>
      <c r="G28" s="95"/>
      <c r="H28" s="110"/>
    </row>
    <row r="29" spans="1:14" x14ac:dyDescent="0.25">
      <c r="A29" s="92"/>
      <c r="B29" s="92"/>
      <c r="C29" s="93"/>
      <c r="D29" s="94"/>
      <c r="E29" s="95"/>
      <c r="F29" s="108"/>
      <c r="G29" s="95"/>
      <c r="H29" s="110"/>
      <c r="J29" s="208"/>
    </row>
    <row r="30" spans="1:14" x14ac:dyDescent="0.25">
      <c r="A30" s="92"/>
      <c r="B30" s="92"/>
      <c r="C30" s="93"/>
      <c r="D30" s="94"/>
      <c r="E30" s="95"/>
      <c r="F30" s="108"/>
      <c r="G30" s="95"/>
      <c r="H30" s="110"/>
      <c r="J30" s="208"/>
    </row>
    <row r="31" spans="1:14" s="330" customFormat="1" x14ac:dyDescent="0.25">
      <c r="A31" s="324"/>
      <c r="B31" s="324"/>
      <c r="C31" s="325"/>
      <c r="D31" s="326"/>
      <c r="E31" s="327"/>
      <c r="F31" s="328"/>
      <c r="G31" s="327"/>
      <c r="H31" s="329"/>
      <c r="J31" s="331"/>
    </row>
    <row r="32" spans="1:14" s="330" customFormat="1" x14ac:dyDescent="0.25">
      <c r="A32" s="324"/>
      <c r="B32" s="324"/>
      <c r="C32" s="325"/>
      <c r="D32" s="326"/>
      <c r="E32" s="327"/>
      <c r="F32" s="328"/>
      <c r="G32" s="327"/>
      <c r="H32" s="329"/>
      <c r="K32" s="331"/>
    </row>
    <row r="33" spans="1:11" x14ac:dyDescent="0.25">
      <c r="A33" s="92"/>
      <c r="B33" s="92"/>
      <c r="C33" s="93"/>
      <c r="D33" s="94"/>
      <c r="E33" s="95"/>
      <c r="F33" s="108"/>
      <c r="G33" s="95"/>
      <c r="H33" s="110"/>
      <c r="K33" s="208"/>
    </row>
    <row r="34" spans="1:11" x14ac:dyDescent="0.25">
      <c r="A34" s="92"/>
      <c r="B34" s="92"/>
      <c r="C34" s="93"/>
      <c r="D34" s="94"/>
      <c r="E34" s="95"/>
      <c r="F34" s="108"/>
      <c r="G34" s="95"/>
      <c r="H34" s="110"/>
      <c r="K34" s="208"/>
    </row>
    <row r="35" spans="1:11" s="330" customFormat="1" x14ac:dyDescent="0.25">
      <c r="A35" s="324"/>
      <c r="B35" s="324"/>
      <c r="C35" s="325"/>
      <c r="D35" s="326"/>
      <c r="E35" s="327"/>
      <c r="F35" s="328"/>
      <c r="G35" s="327"/>
      <c r="H35" s="329"/>
      <c r="K35" s="331"/>
    </row>
    <row r="36" spans="1:11" s="330" customFormat="1" x14ac:dyDescent="0.25">
      <c r="A36" s="324"/>
      <c r="B36" s="324"/>
      <c r="C36" s="325"/>
      <c r="D36" s="326"/>
      <c r="E36" s="327"/>
      <c r="F36" s="328"/>
      <c r="G36" s="327"/>
      <c r="H36" s="329"/>
    </row>
    <row r="37" spans="1:11" s="330" customFormat="1" x14ac:dyDescent="0.25">
      <c r="A37" s="324"/>
      <c r="B37" s="324"/>
      <c r="C37" s="325"/>
      <c r="D37" s="326"/>
      <c r="E37" s="332"/>
      <c r="F37" s="327"/>
      <c r="G37" s="327"/>
      <c r="H37" s="329"/>
    </row>
    <row r="38" spans="1:11" s="330" customFormat="1" x14ac:dyDescent="0.25">
      <c r="A38" s="324"/>
      <c r="B38" s="324"/>
      <c r="C38" s="325"/>
      <c r="D38" s="326"/>
      <c r="E38" s="327"/>
      <c r="F38" s="328"/>
      <c r="G38" s="327"/>
      <c r="H38" s="329"/>
      <c r="K38" s="332"/>
    </row>
    <row r="39" spans="1:11" s="330" customFormat="1" x14ac:dyDescent="0.25">
      <c r="A39" s="324"/>
      <c r="B39" s="324"/>
      <c r="C39" s="325"/>
      <c r="D39" s="326"/>
      <c r="E39" s="327"/>
      <c r="F39" s="328"/>
      <c r="G39" s="327"/>
      <c r="H39" s="329"/>
    </row>
    <row r="40" spans="1:11" s="330" customFormat="1" x14ac:dyDescent="0.25">
      <c r="A40" s="324"/>
      <c r="B40" s="324"/>
      <c r="C40" s="325"/>
      <c r="D40" s="326"/>
      <c r="E40" s="327"/>
      <c r="F40" s="327"/>
      <c r="G40" s="327"/>
      <c r="H40" s="329"/>
    </row>
    <row r="41" spans="1:11" ht="17.25" customHeight="1" x14ac:dyDescent="0.25">
      <c r="A41" s="92"/>
      <c r="B41" s="92"/>
      <c r="C41" s="93"/>
      <c r="D41" s="94"/>
      <c r="E41" s="95"/>
      <c r="F41" s="95"/>
      <c r="G41" s="95"/>
      <c r="H41" s="110"/>
      <c r="K41" s="208"/>
    </row>
    <row r="42" spans="1:11" s="330" customFormat="1" ht="17.25" customHeight="1" x14ac:dyDescent="0.25">
      <c r="A42" s="324"/>
      <c r="B42" s="324"/>
      <c r="C42" s="325"/>
      <c r="D42" s="326"/>
      <c r="E42" s="327"/>
      <c r="F42" s="328"/>
      <c r="G42" s="327"/>
      <c r="H42" s="329"/>
    </row>
    <row r="43" spans="1:11" s="330" customFormat="1" x14ac:dyDescent="0.25">
      <c r="A43" s="324"/>
      <c r="B43" s="324"/>
      <c r="C43" s="325"/>
      <c r="D43" s="326"/>
      <c r="E43" s="327"/>
      <c r="F43" s="328"/>
      <c r="G43" s="327"/>
      <c r="H43" s="329"/>
    </row>
    <row r="44" spans="1:11" s="330" customFormat="1" x14ac:dyDescent="0.25">
      <c r="A44" s="324"/>
      <c r="B44" s="324"/>
      <c r="C44" s="325"/>
      <c r="D44" s="326"/>
      <c r="E44" s="332"/>
      <c r="F44" s="327"/>
      <c r="G44" s="327"/>
      <c r="H44" s="329"/>
    </row>
    <row r="45" spans="1:11" s="330" customFormat="1" x14ac:dyDescent="0.25">
      <c r="A45" s="324"/>
      <c r="B45" s="324"/>
      <c r="C45" s="325"/>
      <c r="D45" s="326"/>
      <c r="E45" s="327"/>
      <c r="F45" s="328"/>
      <c r="G45" s="327"/>
      <c r="H45" s="329"/>
    </row>
    <row r="46" spans="1:11" s="330" customFormat="1" x14ac:dyDescent="0.25">
      <c r="A46" s="324"/>
      <c r="B46" s="324"/>
      <c r="C46" s="325"/>
      <c r="D46" s="326"/>
      <c r="E46" s="328"/>
      <c r="F46" s="332"/>
      <c r="G46" s="327"/>
      <c r="H46" s="329"/>
    </row>
    <row r="47" spans="1:11" s="330" customFormat="1" x14ac:dyDescent="0.25">
      <c r="A47" s="324"/>
      <c r="B47" s="324"/>
      <c r="C47" s="325"/>
      <c r="D47" s="326"/>
      <c r="E47" s="327"/>
      <c r="F47" s="328"/>
      <c r="G47" s="327"/>
      <c r="H47" s="329"/>
    </row>
    <row r="48" spans="1:11" s="330" customFormat="1" x14ac:dyDescent="0.25">
      <c r="A48" s="324"/>
      <c r="B48" s="324"/>
      <c r="C48" s="325"/>
      <c r="D48" s="326"/>
      <c r="E48" s="327"/>
      <c r="F48" s="328"/>
      <c r="G48" s="327"/>
      <c r="H48" s="329"/>
    </row>
    <row r="49" spans="1:8" x14ac:dyDescent="0.25">
      <c r="A49" s="92"/>
      <c r="B49" s="92"/>
      <c r="C49" s="93"/>
      <c r="D49" s="94"/>
      <c r="F49" s="95"/>
      <c r="G49" s="95"/>
      <c r="H49" s="110"/>
    </row>
    <row r="50" spans="1:8" x14ac:dyDescent="0.25">
      <c r="A50" s="92"/>
      <c r="B50" s="92"/>
      <c r="C50" s="93"/>
      <c r="D50" s="94"/>
      <c r="E50" s="95"/>
      <c r="F50" s="108"/>
      <c r="G50" s="95"/>
      <c r="H50" s="110"/>
    </row>
    <row r="51" spans="1:8" x14ac:dyDescent="0.25">
      <c r="A51" s="92"/>
      <c r="B51" s="92"/>
      <c r="C51" s="93"/>
      <c r="D51" s="94"/>
      <c r="E51" s="95"/>
      <c r="F51" s="108"/>
      <c r="G51" s="95"/>
      <c r="H51" s="110"/>
    </row>
    <row r="52" spans="1:8" x14ac:dyDescent="0.25">
      <c r="A52" s="92"/>
      <c r="B52" s="92"/>
      <c r="C52" s="93"/>
      <c r="D52" s="94"/>
      <c r="E52" s="95"/>
      <c r="F52" s="108"/>
      <c r="G52" s="95"/>
      <c r="H52" s="110"/>
    </row>
    <row r="53" spans="1:8" x14ac:dyDescent="0.25">
      <c r="A53" s="92"/>
      <c r="B53" s="92"/>
      <c r="C53" s="93"/>
      <c r="D53" s="94"/>
      <c r="E53" s="95"/>
      <c r="F53" s="108"/>
      <c r="G53" s="95"/>
      <c r="H53" s="110"/>
    </row>
    <row r="54" spans="1:8" x14ac:dyDescent="0.25">
      <c r="A54" s="92"/>
      <c r="B54" s="92"/>
      <c r="C54" s="93"/>
      <c r="D54" s="94"/>
      <c r="E54" s="95"/>
      <c r="F54" s="108"/>
      <c r="G54" s="95"/>
      <c r="H54" s="110"/>
    </row>
    <row r="55" spans="1:8" x14ac:dyDescent="0.25">
      <c r="A55" s="92"/>
      <c r="B55" s="92"/>
      <c r="C55" s="93"/>
      <c r="D55" s="94"/>
      <c r="E55" s="95"/>
      <c r="F55" s="108"/>
      <c r="G55" s="95"/>
      <c r="H55" s="110"/>
    </row>
    <row r="56" spans="1:8" x14ac:dyDescent="0.25">
      <c r="A56" s="92"/>
      <c r="B56" s="92"/>
      <c r="C56" s="93"/>
      <c r="D56" s="94"/>
      <c r="E56" s="95"/>
      <c r="F56" s="108"/>
      <c r="G56" s="95"/>
      <c r="H56" s="110"/>
    </row>
    <row r="57" spans="1:8" x14ac:dyDescent="0.25">
      <c r="A57" s="92"/>
      <c r="B57" s="92"/>
      <c r="C57" s="93"/>
      <c r="D57" s="94"/>
      <c r="E57" s="95"/>
      <c r="F57" s="95"/>
      <c r="G57" s="95"/>
      <c r="H57" s="110"/>
    </row>
    <row r="58" spans="1:8" x14ac:dyDescent="0.25">
      <c r="A58" s="92"/>
      <c r="B58" s="92"/>
      <c r="C58" s="93"/>
      <c r="D58" s="94"/>
      <c r="E58" s="95"/>
      <c r="F58" s="95"/>
      <c r="G58" s="95"/>
      <c r="H58" s="110"/>
    </row>
    <row r="59" spans="1:8" x14ac:dyDescent="0.25">
      <c r="A59" s="92"/>
      <c r="B59" s="92"/>
      <c r="C59" s="93"/>
      <c r="D59" s="94"/>
      <c r="E59" s="95"/>
      <c r="F59" s="95"/>
      <c r="G59" s="95"/>
      <c r="H59" s="110"/>
    </row>
    <row r="60" spans="1:8" x14ac:dyDescent="0.25">
      <c r="A60" s="92"/>
      <c r="B60" s="92"/>
      <c r="C60" s="93"/>
      <c r="D60" s="94"/>
      <c r="E60" s="95"/>
      <c r="F60" s="108"/>
      <c r="G60" s="95"/>
      <c r="H60" s="110"/>
    </row>
    <row r="61" spans="1:8" x14ac:dyDescent="0.25">
      <c r="A61" s="92"/>
      <c r="B61" s="92"/>
      <c r="C61" s="93"/>
      <c r="D61" s="94"/>
      <c r="E61" s="95"/>
      <c r="F61" s="108"/>
      <c r="G61" s="95"/>
      <c r="H61" s="110"/>
    </row>
    <row r="62" spans="1:8" x14ac:dyDescent="0.25">
      <c r="A62" s="92"/>
      <c r="B62" s="92"/>
      <c r="C62" s="93"/>
      <c r="D62" s="94"/>
      <c r="E62" s="95"/>
      <c r="F62" s="108"/>
      <c r="G62" s="95"/>
      <c r="H62" s="110"/>
    </row>
    <row r="63" spans="1:8" x14ac:dyDescent="0.25">
      <c r="A63" s="92"/>
      <c r="B63" s="92"/>
      <c r="C63" s="93"/>
      <c r="D63" s="94"/>
      <c r="E63" s="95"/>
      <c r="F63" s="95"/>
      <c r="G63" s="95"/>
      <c r="H63" s="110"/>
    </row>
    <row r="64" spans="1:8" x14ac:dyDescent="0.25">
      <c r="A64" s="92"/>
      <c r="B64" s="92"/>
      <c r="C64" s="93"/>
      <c r="D64" s="94"/>
      <c r="E64" s="95"/>
      <c r="F64" s="95"/>
      <c r="G64" s="95"/>
      <c r="H64" s="110"/>
    </row>
    <row r="65" spans="1:8" x14ac:dyDescent="0.25">
      <c r="A65" s="92"/>
      <c r="B65" s="92"/>
      <c r="C65" s="93"/>
      <c r="D65" s="94"/>
      <c r="E65" s="95"/>
      <c r="F65" s="108"/>
      <c r="G65" s="95"/>
      <c r="H65" s="110"/>
    </row>
    <row r="66" spans="1:8" x14ac:dyDescent="0.25">
      <c r="A66" s="92"/>
      <c r="B66" s="92"/>
      <c r="C66" s="93"/>
      <c r="D66" s="94"/>
      <c r="E66" s="95"/>
      <c r="F66" s="108"/>
      <c r="G66" s="95"/>
      <c r="H66" s="110"/>
    </row>
    <row r="67" spans="1:8" x14ac:dyDescent="0.25">
      <c r="A67" s="92"/>
      <c r="B67" s="92"/>
      <c r="C67" s="93"/>
      <c r="D67" s="94"/>
      <c r="E67" s="95"/>
      <c r="F67" s="108"/>
      <c r="G67" s="95"/>
      <c r="H67" s="110"/>
    </row>
    <row r="68" spans="1:8" x14ac:dyDescent="0.25">
      <c r="A68" s="92"/>
      <c r="B68" s="92"/>
      <c r="C68" s="93"/>
      <c r="D68" s="94"/>
      <c r="E68" s="95"/>
      <c r="F68" s="108"/>
      <c r="G68" s="95"/>
      <c r="H68" s="110"/>
    </row>
    <row r="69" spans="1:8" x14ac:dyDescent="0.25">
      <c r="A69" s="92"/>
      <c r="B69" s="92"/>
      <c r="C69" s="93"/>
      <c r="D69" s="94"/>
      <c r="E69" s="95"/>
      <c r="F69" s="108"/>
      <c r="G69" s="95"/>
      <c r="H69" s="110"/>
    </row>
    <row r="70" spans="1:8" x14ac:dyDescent="0.25">
      <c r="A70" s="92"/>
      <c r="B70" s="92"/>
      <c r="C70" s="93"/>
      <c r="D70" s="94"/>
      <c r="E70" s="108"/>
      <c r="G70" s="95"/>
      <c r="H70" s="110"/>
    </row>
    <row r="71" spans="1:8" x14ac:dyDescent="0.25">
      <c r="A71" s="92"/>
      <c r="B71" s="92"/>
      <c r="C71" s="93"/>
      <c r="D71" s="94"/>
      <c r="E71" s="95"/>
      <c r="F71" s="108"/>
      <c r="G71" s="95"/>
      <c r="H71" s="110"/>
    </row>
    <row r="72" spans="1:8" ht="18.75" customHeight="1" x14ac:dyDescent="0.25">
      <c r="A72" s="92"/>
      <c r="B72" s="92"/>
      <c r="C72" s="93"/>
      <c r="D72" s="111"/>
      <c r="E72" s="95"/>
      <c r="F72" s="108"/>
      <c r="G72" s="95"/>
      <c r="H72" s="110"/>
    </row>
    <row r="73" spans="1:8" x14ac:dyDescent="0.25">
      <c r="A73" s="92"/>
      <c r="B73" s="92"/>
      <c r="C73" s="93"/>
      <c r="D73" s="111"/>
      <c r="E73" s="95"/>
      <c r="F73" s="108"/>
      <c r="G73" s="95"/>
      <c r="H73" s="110"/>
    </row>
    <row r="74" spans="1:8" x14ac:dyDescent="0.25">
      <c r="A74" s="92"/>
      <c r="B74" s="92"/>
      <c r="C74" s="93"/>
      <c r="D74" s="111"/>
      <c r="E74" s="108"/>
      <c r="G74" s="95"/>
      <c r="H74" s="110"/>
    </row>
    <row r="75" spans="1:8" ht="18" customHeight="1" x14ac:dyDescent="0.25">
      <c r="A75" s="92"/>
      <c r="B75" s="92"/>
      <c r="C75" s="93"/>
      <c r="D75" s="111"/>
      <c r="E75" s="95"/>
      <c r="F75" s="108"/>
      <c r="G75" s="95"/>
      <c r="H75" s="110"/>
    </row>
    <row r="76" spans="1:8" x14ac:dyDescent="0.25">
      <c r="A76" s="92"/>
      <c r="B76" s="92"/>
      <c r="C76" s="93"/>
      <c r="D76" s="111"/>
      <c r="E76" s="95"/>
      <c r="F76" s="108"/>
      <c r="G76" s="95"/>
      <c r="H76" s="110"/>
    </row>
    <row r="77" spans="1:8" x14ac:dyDescent="0.25">
      <c r="A77" s="92"/>
      <c r="B77" s="92"/>
      <c r="C77" s="93"/>
      <c r="D77" s="94"/>
      <c r="E77" s="95"/>
      <c r="F77" s="108"/>
      <c r="G77" s="95"/>
      <c r="H77" s="110"/>
    </row>
    <row r="78" spans="1:8" x14ac:dyDescent="0.25">
      <c r="A78" s="92"/>
      <c r="B78" s="92"/>
      <c r="C78" s="93"/>
      <c r="D78" s="94"/>
      <c r="E78" s="95"/>
      <c r="F78" s="108"/>
      <c r="G78" s="95"/>
      <c r="H78" s="110"/>
    </row>
    <row r="79" spans="1:8" x14ac:dyDescent="0.25">
      <c r="A79" s="92"/>
      <c r="B79" s="92"/>
      <c r="C79" s="93"/>
      <c r="D79" s="94"/>
      <c r="E79" s="95"/>
      <c r="F79" s="108"/>
      <c r="G79" s="95"/>
      <c r="H79" s="110"/>
    </row>
    <row r="80" spans="1:8" x14ac:dyDescent="0.25">
      <c r="A80" s="92"/>
      <c r="B80" s="92"/>
      <c r="C80" s="93"/>
      <c r="D80" s="94"/>
      <c r="E80" s="95"/>
      <c r="F80" s="108"/>
      <c r="G80" s="95"/>
      <c r="H80" s="110"/>
    </row>
    <row r="81" spans="1:10" x14ac:dyDescent="0.25">
      <c r="A81" s="92"/>
      <c r="B81" s="92"/>
      <c r="C81" s="93"/>
      <c r="D81" s="94"/>
      <c r="E81" s="95"/>
      <c r="F81" s="108"/>
      <c r="G81" s="95"/>
      <c r="H81" s="110"/>
    </row>
    <row r="82" spans="1:10" x14ac:dyDescent="0.25">
      <c r="A82" s="92"/>
      <c r="B82" s="92"/>
      <c r="C82" s="93"/>
      <c r="D82" s="94"/>
      <c r="E82" s="95"/>
      <c r="F82" s="108"/>
      <c r="G82" s="95"/>
      <c r="H82" s="110"/>
    </row>
    <row r="83" spans="1:10" x14ac:dyDescent="0.25">
      <c r="A83" s="92"/>
      <c r="B83" s="92"/>
      <c r="C83" s="93"/>
      <c r="D83" s="94"/>
      <c r="E83" s="95"/>
      <c r="F83" s="108"/>
      <c r="G83" s="95"/>
      <c r="H83" s="110"/>
    </row>
    <row r="84" spans="1:10" x14ac:dyDescent="0.25">
      <c r="A84" s="92"/>
      <c r="B84" s="92"/>
      <c r="C84" s="93"/>
      <c r="D84" s="94"/>
      <c r="E84" s="95"/>
      <c r="F84" s="108"/>
      <c r="G84" s="95"/>
      <c r="H84" s="110"/>
    </row>
    <row r="85" spans="1:10" x14ac:dyDescent="0.25">
      <c r="A85" s="92"/>
      <c r="B85" s="92"/>
      <c r="C85" s="93"/>
      <c r="D85" s="94"/>
      <c r="E85" s="95"/>
      <c r="F85" s="108"/>
      <c r="G85" s="95"/>
      <c r="H85" s="110"/>
    </row>
    <row r="86" spans="1:10" x14ac:dyDescent="0.25">
      <c r="A86" s="92"/>
      <c r="B86" s="92"/>
      <c r="C86" s="93"/>
      <c r="D86" s="94"/>
      <c r="E86" s="95"/>
      <c r="F86" s="108"/>
      <c r="G86" s="95"/>
      <c r="H86" s="110"/>
    </row>
    <row r="87" spans="1:10" s="113" customFormat="1" ht="14.25" x14ac:dyDescent="0.2">
      <c r="A87" s="370" t="s">
        <v>9</v>
      </c>
      <c r="B87" s="371"/>
      <c r="C87" s="371"/>
      <c r="D87" s="372"/>
      <c r="E87" s="112">
        <f>SUM(E9:E86)</f>
        <v>0</v>
      </c>
      <c r="F87" s="112">
        <f>SUM(F9:F86)</f>
        <v>0</v>
      </c>
      <c r="G87" s="112">
        <f>SUM(G9:G86)</f>
        <v>0</v>
      </c>
      <c r="H87" s="112">
        <f>SUM(H9:H86)</f>
        <v>0</v>
      </c>
      <c r="J87" s="114"/>
    </row>
    <row r="88" spans="1:10" s="113" customFormat="1" ht="14.25" x14ac:dyDescent="0.2">
      <c r="A88" s="115"/>
      <c r="B88" s="115"/>
      <c r="C88" s="115"/>
      <c r="D88" s="115"/>
      <c r="E88" s="116"/>
      <c r="F88" s="116"/>
      <c r="G88" s="116"/>
      <c r="H88" s="116"/>
      <c r="J88" s="114"/>
    </row>
    <row r="89" spans="1:10" s="113" customFormat="1" ht="18.75" x14ac:dyDescent="0.3">
      <c r="A89" s="369" t="s">
        <v>81</v>
      </c>
      <c r="B89" s="369"/>
      <c r="C89" s="369"/>
      <c r="D89" s="115"/>
      <c r="E89" s="116"/>
      <c r="F89" s="116"/>
      <c r="G89" s="116"/>
      <c r="H89" s="116"/>
      <c r="J89" s="114"/>
    </row>
    <row r="90" spans="1:10" s="317" customFormat="1" x14ac:dyDescent="0.25">
      <c r="B90" s="323"/>
      <c r="C90" s="318" t="s">
        <v>84</v>
      </c>
      <c r="D90" s="319"/>
      <c r="F90" s="318" t="s">
        <v>13</v>
      </c>
      <c r="G90" s="319"/>
      <c r="H90" s="319"/>
    </row>
    <row r="91" spans="1:10" s="317" customFormat="1" x14ac:dyDescent="0.25">
      <c r="B91" s="323"/>
      <c r="C91" s="320" t="s">
        <v>91</v>
      </c>
      <c r="D91" s="321"/>
      <c r="F91" s="320" t="s">
        <v>15</v>
      </c>
      <c r="G91" s="321"/>
      <c r="H91" s="321"/>
    </row>
    <row r="94" spans="1:10" x14ac:dyDescent="0.25">
      <c r="C94" s="318"/>
      <c r="D94" s="318"/>
      <c r="E94" s="322"/>
    </row>
  </sheetData>
  <autoFilter ref="A4:H87">
    <filterColumn colId="4" hiddenButton="1" showButton="0"/>
    <filterColumn colId="6" hiddenButton="1" showButton="0"/>
  </autoFilter>
  <mergeCells count="10">
    <mergeCell ref="K25:L25"/>
    <mergeCell ref="A89:C89"/>
    <mergeCell ref="A87:D87"/>
    <mergeCell ref="A3:H3"/>
    <mergeCell ref="A4:A5"/>
    <mergeCell ref="C4:C5"/>
    <mergeCell ref="D4:D5"/>
    <mergeCell ref="E4:F4"/>
    <mergeCell ref="G4:H4"/>
    <mergeCell ref="B4:B5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zoomScaleNormal="100" workbookViewId="0">
      <pane ySplit="7" topLeftCell="A33" activePane="bottomLeft" state="frozen"/>
      <selection pane="bottomLeft" activeCell="A50" sqref="A50"/>
    </sheetView>
  </sheetViews>
  <sheetFormatPr defaultColWidth="8.5703125" defaultRowHeight="12" x14ac:dyDescent="0.2"/>
  <cols>
    <col min="1" max="1" width="5.42578125" style="128" customWidth="1"/>
    <col min="2" max="2" width="8.5703125" style="180"/>
    <col min="3" max="3" width="7.5703125" style="128" customWidth="1"/>
    <col min="4" max="5" width="8.5703125" style="128"/>
    <col min="6" max="6" width="8.5703125" style="160"/>
    <col min="7" max="7" width="5.5703125" style="160" customWidth="1"/>
    <col min="8" max="8" width="9.7109375" style="159" customWidth="1"/>
    <col min="9" max="9" width="11.140625" style="159" bestFit="1" customWidth="1"/>
    <col min="10" max="10" width="10.28515625" style="159" bestFit="1" customWidth="1"/>
    <col min="11" max="11" width="8.5703125" style="181"/>
    <col min="12" max="12" width="16.42578125" style="159" bestFit="1" customWidth="1"/>
    <col min="13" max="13" width="10.85546875" style="159" customWidth="1"/>
    <col min="14" max="14" width="11.140625" style="159" customWidth="1"/>
    <col min="15" max="15" width="11.140625" style="159" bestFit="1" customWidth="1"/>
    <col min="16" max="16" width="14.140625" style="160" bestFit="1" customWidth="1"/>
    <col min="17" max="16384" width="8.5703125" style="160"/>
  </cols>
  <sheetData>
    <row r="1" spans="1:16" s="123" customFormat="1" x14ac:dyDescent="0.25">
      <c r="A1" s="412" t="s">
        <v>0</v>
      </c>
      <c r="B1" s="412"/>
      <c r="C1" s="412"/>
      <c r="D1" s="412"/>
      <c r="E1" s="412"/>
      <c r="H1" s="124"/>
      <c r="I1" s="124"/>
      <c r="J1" s="124"/>
      <c r="K1" s="125"/>
      <c r="L1" s="124"/>
      <c r="M1" s="124"/>
      <c r="N1" s="126"/>
      <c r="O1" s="127"/>
      <c r="P1" s="128"/>
    </row>
    <row r="2" spans="1:16" s="123" customFormat="1" x14ac:dyDescent="0.25">
      <c r="A2" s="129" t="s">
        <v>134</v>
      </c>
      <c r="B2" s="129"/>
      <c r="C2" s="129"/>
      <c r="D2" s="129"/>
      <c r="E2" s="129"/>
      <c r="H2" s="124"/>
      <c r="I2" s="124"/>
      <c r="J2" s="124"/>
      <c r="K2" s="125"/>
      <c r="L2" s="124"/>
      <c r="M2" s="124"/>
      <c r="N2" s="130"/>
      <c r="O2" s="127"/>
      <c r="P2" s="128"/>
    </row>
    <row r="3" spans="1:16" s="123" customFormat="1" x14ac:dyDescent="0.25">
      <c r="A3" s="413" t="s">
        <v>38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</row>
    <row r="4" spans="1:16" s="123" customFormat="1" x14ac:dyDescent="0.25">
      <c r="A4" s="413" t="s">
        <v>131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</row>
    <row r="5" spans="1:16" s="123" customFormat="1" ht="25.5" customHeight="1" x14ac:dyDescent="0.25">
      <c r="A5" s="399" t="s">
        <v>75</v>
      </c>
      <c r="B5" s="400" t="s">
        <v>26</v>
      </c>
      <c r="C5" s="399" t="s">
        <v>27</v>
      </c>
      <c r="D5" s="399" t="s">
        <v>39</v>
      </c>
      <c r="E5" s="399"/>
      <c r="F5" s="401" t="s">
        <v>28</v>
      </c>
      <c r="G5" s="401"/>
      <c r="H5" s="401"/>
      <c r="I5" s="401"/>
      <c r="J5" s="401"/>
      <c r="K5" s="401"/>
      <c r="L5" s="401"/>
      <c r="M5" s="414" t="s">
        <v>125</v>
      </c>
      <c r="N5" s="414"/>
      <c r="O5" s="414"/>
      <c r="P5" s="401" t="s">
        <v>19</v>
      </c>
    </row>
    <row r="6" spans="1:16" s="123" customFormat="1" ht="22.5" customHeight="1" x14ac:dyDescent="0.25">
      <c r="A6" s="399"/>
      <c r="B6" s="400"/>
      <c r="C6" s="399"/>
      <c r="D6" s="399" t="s">
        <v>40</v>
      </c>
      <c r="E6" s="399" t="s">
        <v>41</v>
      </c>
      <c r="F6" s="399" t="s">
        <v>30</v>
      </c>
      <c r="G6" s="399" t="s">
        <v>31</v>
      </c>
      <c r="H6" s="402" t="s">
        <v>32</v>
      </c>
      <c r="I6" s="402" t="s">
        <v>42</v>
      </c>
      <c r="J6" s="403" t="s">
        <v>34</v>
      </c>
      <c r="K6" s="403"/>
      <c r="L6" s="402" t="s">
        <v>43</v>
      </c>
      <c r="M6" s="402" t="s">
        <v>52</v>
      </c>
      <c r="N6" s="402" t="s">
        <v>80</v>
      </c>
      <c r="O6" s="402" t="s">
        <v>82</v>
      </c>
      <c r="P6" s="401"/>
    </row>
    <row r="7" spans="1:16" s="123" customFormat="1" x14ac:dyDescent="0.25">
      <c r="A7" s="399"/>
      <c r="B7" s="400"/>
      <c r="C7" s="399"/>
      <c r="D7" s="399"/>
      <c r="E7" s="399"/>
      <c r="F7" s="399"/>
      <c r="G7" s="399"/>
      <c r="H7" s="402"/>
      <c r="I7" s="402"/>
      <c r="J7" s="204" t="s">
        <v>83</v>
      </c>
      <c r="K7" s="194" t="s">
        <v>44</v>
      </c>
      <c r="L7" s="402"/>
      <c r="M7" s="402"/>
      <c r="N7" s="402"/>
      <c r="O7" s="402"/>
      <c r="P7" s="401"/>
    </row>
    <row r="8" spans="1:16" x14ac:dyDescent="0.2">
      <c r="A8" s="336">
        <v>1264</v>
      </c>
      <c r="B8" s="337">
        <v>44166</v>
      </c>
      <c r="C8" s="336" t="s">
        <v>140</v>
      </c>
      <c r="D8" s="336"/>
      <c r="E8" s="336"/>
      <c r="F8" s="338" t="s">
        <v>141</v>
      </c>
      <c r="G8" s="338">
        <v>1</v>
      </c>
      <c r="H8" s="339">
        <v>465000</v>
      </c>
      <c r="I8" s="339">
        <f>G8*H8</f>
        <v>465000</v>
      </c>
      <c r="J8" s="339"/>
      <c r="K8" s="340">
        <v>0.41</v>
      </c>
      <c r="L8" s="339">
        <f>I8*(1-K8)</f>
        <v>274350.00000000006</v>
      </c>
      <c r="M8" s="339"/>
      <c r="N8" s="339">
        <f>L8</f>
        <v>274350.00000000006</v>
      </c>
      <c r="O8" s="339"/>
      <c r="P8" s="338"/>
    </row>
    <row r="9" spans="1:16" ht="14.25" customHeight="1" x14ac:dyDescent="0.2">
      <c r="A9" s="415" t="s">
        <v>153</v>
      </c>
      <c r="B9" s="407">
        <v>44168</v>
      </c>
      <c r="C9" s="404" t="s">
        <v>142</v>
      </c>
      <c r="D9" s="404" t="s">
        <v>143</v>
      </c>
      <c r="E9" s="415" t="s">
        <v>152</v>
      </c>
      <c r="F9" s="161" t="s">
        <v>144</v>
      </c>
      <c r="G9" s="161">
        <v>3</v>
      </c>
      <c r="H9" s="162">
        <v>225000</v>
      </c>
      <c r="I9" s="162">
        <f>G9*H9</f>
        <v>675000</v>
      </c>
      <c r="J9" s="162"/>
      <c r="K9" s="163">
        <v>1</v>
      </c>
      <c r="L9" s="162">
        <f t="shared" ref="L9:L49" si="0">I9*(1-K9)</f>
        <v>0</v>
      </c>
      <c r="M9" s="162"/>
      <c r="N9" s="162"/>
      <c r="O9" s="162"/>
      <c r="P9" s="161"/>
    </row>
    <row r="10" spans="1:16" ht="15" customHeight="1" x14ac:dyDescent="0.2">
      <c r="A10" s="416"/>
      <c r="B10" s="408"/>
      <c r="C10" s="405"/>
      <c r="D10" s="405"/>
      <c r="E10" s="416"/>
      <c r="F10" s="172" t="s">
        <v>145</v>
      </c>
      <c r="G10" s="172">
        <v>3</v>
      </c>
      <c r="H10" s="173">
        <v>235000</v>
      </c>
      <c r="I10" s="173">
        <f t="shared" ref="I10:I49" si="1">G10*H10</f>
        <v>705000</v>
      </c>
      <c r="J10" s="173"/>
      <c r="K10" s="174">
        <v>1</v>
      </c>
      <c r="L10" s="173">
        <f t="shared" si="0"/>
        <v>0</v>
      </c>
      <c r="M10" s="173"/>
      <c r="N10" s="173"/>
      <c r="O10" s="173"/>
      <c r="P10" s="172"/>
    </row>
    <row r="11" spans="1:16" ht="15" customHeight="1" x14ac:dyDescent="0.2">
      <c r="A11" s="416"/>
      <c r="B11" s="408"/>
      <c r="C11" s="405"/>
      <c r="D11" s="405"/>
      <c r="E11" s="416"/>
      <c r="F11" s="172" t="s">
        <v>146</v>
      </c>
      <c r="G11" s="172">
        <v>2</v>
      </c>
      <c r="H11" s="173">
        <v>475000</v>
      </c>
      <c r="I11" s="173">
        <f t="shared" si="1"/>
        <v>950000</v>
      </c>
      <c r="J11" s="173"/>
      <c r="K11" s="174">
        <v>1</v>
      </c>
      <c r="L11" s="173">
        <f t="shared" si="0"/>
        <v>0</v>
      </c>
      <c r="M11" s="173"/>
      <c r="N11" s="303"/>
      <c r="O11" s="303"/>
      <c r="P11" s="172"/>
    </row>
    <row r="12" spans="1:16" ht="15" customHeight="1" x14ac:dyDescent="0.2">
      <c r="A12" s="416"/>
      <c r="B12" s="408"/>
      <c r="C12" s="405"/>
      <c r="D12" s="405"/>
      <c r="E12" s="416"/>
      <c r="F12" s="172" t="s">
        <v>147</v>
      </c>
      <c r="G12" s="172">
        <v>5</v>
      </c>
      <c r="H12" s="173">
        <v>485000</v>
      </c>
      <c r="I12" s="173">
        <f t="shared" si="1"/>
        <v>2425000</v>
      </c>
      <c r="J12" s="341"/>
      <c r="K12" s="174">
        <v>1</v>
      </c>
      <c r="L12" s="173">
        <f t="shared" si="0"/>
        <v>0</v>
      </c>
      <c r="M12" s="173"/>
      <c r="N12" s="303"/>
      <c r="O12" s="303"/>
      <c r="P12" s="303"/>
    </row>
    <row r="13" spans="1:16" ht="15" customHeight="1" x14ac:dyDescent="0.2">
      <c r="A13" s="416"/>
      <c r="B13" s="408"/>
      <c r="C13" s="405"/>
      <c r="D13" s="405"/>
      <c r="E13" s="416"/>
      <c r="F13" s="172" t="s">
        <v>148</v>
      </c>
      <c r="G13" s="172">
        <v>2</v>
      </c>
      <c r="H13" s="173">
        <v>485000</v>
      </c>
      <c r="I13" s="173">
        <f t="shared" si="1"/>
        <v>970000</v>
      </c>
      <c r="J13" s="173"/>
      <c r="K13" s="174">
        <v>1</v>
      </c>
      <c r="L13" s="173">
        <f t="shared" si="0"/>
        <v>0</v>
      </c>
      <c r="M13" s="173"/>
      <c r="N13" s="303"/>
      <c r="O13" s="303"/>
      <c r="P13" s="303"/>
    </row>
    <row r="14" spans="1:16" ht="15" customHeight="1" x14ac:dyDescent="0.2">
      <c r="A14" s="416"/>
      <c r="B14" s="408"/>
      <c r="C14" s="405"/>
      <c r="D14" s="405"/>
      <c r="E14" s="416"/>
      <c r="F14" s="172" t="s">
        <v>149</v>
      </c>
      <c r="G14" s="172">
        <v>2</v>
      </c>
      <c r="H14" s="173">
        <v>550000</v>
      </c>
      <c r="I14" s="173">
        <f t="shared" si="1"/>
        <v>1100000</v>
      </c>
      <c r="J14" s="173"/>
      <c r="K14" s="174">
        <v>1</v>
      </c>
      <c r="L14" s="173">
        <f t="shared" si="0"/>
        <v>0</v>
      </c>
      <c r="M14" s="173"/>
      <c r="N14" s="303"/>
      <c r="O14" s="303"/>
      <c r="P14" s="172"/>
    </row>
    <row r="15" spans="1:16" ht="15" customHeight="1" x14ac:dyDescent="0.2">
      <c r="A15" s="416"/>
      <c r="B15" s="408"/>
      <c r="C15" s="405"/>
      <c r="D15" s="405"/>
      <c r="E15" s="416"/>
      <c r="F15" s="172" t="s">
        <v>150</v>
      </c>
      <c r="G15" s="172">
        <v>5</v>
      </c>
      <c r="H15" s="173">
        <v>455000</v>
      </c>
      <c r="I15" s="173">
        <f t="shared" si="1"/>
        <v>2275000</v>
      </c>
      <c r="J15" s="173"/>
      <c r="K15" s="174">
        <v>1</v>
      </c>
      <c r="L15" s="173">
        <f t="shared" si="0"/>
        <v>0</v>
      </c>
      <c r="M15" s="173"/>
      <c r="N15" s="303"/>
      <c r="O15" s="303"/>
      <c r="P15" s="197"/>
    </row>
    <row r="16" spans="1:16" ht="15" customHeight="1" x14ac:dyDescent="0.2">
      <c r="A16" s="417"/>
      <c r="B16" s="409"/>
      <c r="C16" s="406"/>
      <c r="D16" s="406"/>
      <c r="E16" s="417"/>
      <c r="F16" s="164" t="s">
        <v>151</v>
      </c>
      <c r="G16" s="164">
        <v>2</v>
      </c>
      <c r="H16" s="165">
        <v>455000</v>
      </c>
      <c r="I16" s="165">
        <f t="shared" si="1"/>
        <v>910000</v>
      </c>
      <c r="J16" s="165"/>
      <c r="K16" s="166">
        <v>1</v>
      </c>
      <c r="L16" s="165">
        <f t="shared" si="0"/>
        <v>0</v>
      </c>
      <c r="M16" s="165"/>
      <c r="N16" s="165"/>
      <c r="O16" s="165"/>
      <c r="P16" s="164"/>
    </row>
    <row r="17" spans="1:16" x14ac:dyDescent="0.2">
      <c r="A17" s="404">
        <v>1269</v>
      </c>
      <c r="B17" s="407">
        <v>44169</v>
      </c>
      <c r="C17" s="404"/>
      <c r="D17" s="404" t="s">
        <v>154</v>
      </c>
      <c r="E17" s="404" t="s">
        <v>155</v>
      </c>
      <c r="F17" s="161" t="s">
        <v>156</v>
      </c>
      <c r="G17" s="161">
        <v>72</v>
      </c>
      <c r="H17" s="162">
        <v>255000</v>
      </c>
      <c r="I17" s="162">
        <f t="shared" si="1"/>
        <v>18360000</v>
      </c>
      <c r="J17" s="162"/>
      <c r="K17" s="163">
        <v>0.41</v>
      </c>
      <c r="L17" s="162">
        <f t="shared" si="0"/>
        <v>10832400.000000002</v>
      </c>
      <c r="M17" s="162"/>
      <c r="N17" s="162">
        <f>L17</f>
        <v>10832400.000000002</v>
      </c>
      <c r="O17" s="162"/>
      <c r="P17" s="161"/>
    </row>
    <row r="18" spans="1:16" x14ac:dyDescent="0.2">
      <c r="A18" s="406"/>
      <c r="B18" s="409"/>
      <c r="C18" s="406"/>
      <c r="D18" s="406"/>
      <c r="E18" s="406"/>
      <c r="F18" s="164" t="s">
        <v>151</v>
      </c>
      <c r="G18" s="164">
        <v>60</v>
      </c>
      <c r="H18" s="165">
        <v>455000</v>
      </c>
      <c r="I18" s="165">
        <f t="shared" si="1"/>
        <v>27300000</v>
      </c>
      <c r="J18" s="165"/>
      <c r="K18" s="166">
        <v>0.41</v>
      </c>
      <c r="L18" s="165">
        <f t="shared" si="0"/>
        <v>16107000.000000002</v>
      </c>
      <c r="M18" s="165"/>
      <c r="N18" s="165">
        <f>L18</f>
        <v>16107000.000000002</v>
      </c>
      <c r="O18" s="165"/>
      <c r="P18" s="164"/>
    </row>
    <row r="19" spans="1:16" x14ac:dyDescent="0.2">
      <c r="A19" s="191">
        <v>1292</v>
      </c>
      <c r="B19" s="155">
        <v>44170</v>
      </c>
      <c r="C19" s="191" t="s">
        <v>142</v>
      </c>
      <c r="D19" s="191" t="s">
        <v>157</v>
      </c>
      <c r="E19" s="191"/>
      <c r="F19" s="156" t="s">
        <v>149</v>
      </c>
      <c r="G19" s="156">
        <v>3</v>
      </c>
      <c r="H19" s="157">
        <v>550000</v>
      </c>
      <c r="I19" s="157">
        <f t="shared" si="1"/>
        <v>1650000</v>
      </c>
      <c r="J19" s="157"/>
      <c r="K19" s="158">
        <v>0.41</v>
      </c>
      <c r="L19" s="157">
        <f t="shared" si="0"/>
        <v>973500.00000000012</v>
      </c>
      <c r="M19" s="157">
        <f>L19</f>
        <v>973500.00000000012</v>
      </c>
      <c r="N19" s="157"/>
      <c r="O19" s="157"/>
      <c r="P19" s="156"/>
    </row>
    <row r="20" spans="1:16" x14ac:dyDescent="0.2">
      <c r="A20" s="306">
        <v>1272</v>
      </c>
      <c r="B20" s="307">
        <v>44170</v>
      </c>
      <c r="C20" s="306" t="s">
        <v>142</v>
      </c>
      <c r="D20" s="306" t="s">
        <v>158</v>
      </c>
      <c r="E20" s="306" t="s">
        <v>159</v>
      </c>
      <c r="F20" s="156" t="s">
        <v>150</v>
      </c>
      <c r="G20" s="156">
        <v>2</v>
      </c>
      <c r="H20" s="157">
        <v>455000</v>
      </c>
      <c r="I20" s="157">
        <f t="shared" si="1"/>
        <v>910000</v>
      </c>
      <c r="J20" s="157"/>
      <c r="K20" s="158">
        <v>0.41</v>
      </c>
      <c r="L20" s="157">
        <f t="shared" si="0"/>
        <v>536900.00000000012</v>
      </c>
      <c r="M20" s="157">
        <f>L20</f>
        <v>536900.00000000012</v>
      </c>
      <c r="N20" s="157"/>
      <c r="O20" s="157"/>
      <c r="P20" s="156"/>
    </row>
    <row r="21" spans="1:16" ht="15" customHeight="1" x14ac:dyDescent="0.2">
      <c r="A21" s="306">
        <v>1273</v>
      </c>
      <c r="B21" s="307">
        <v>44172</v>
      </c>
      <c r="C21" s="306" t="s">
        <v>142</v>
      </c>
      <c r="D21" s="306" t="s">
        <v>160</v>
      </c>
      <c r="E21" s="306" t="s">
        <v>161</v>
      </c>
      <c r="F21" s="306" t="s">
        <v>144</v>
      </c>
      <c r="G21" s="306">
        <v>6</v>
      </c>
      <c r="H21" s="309">
        <v>225000</v>
      </c>
      <c r="I21" s="309">
        <f t="shared" si="1"/>
        <v>1350000</v>
      </c>
      <c r="J21" s="309"/>
      <c r="K21" s="310">
        <v>0.41</v>
      </c>
      <c r="L21" s="309">
        <f t="shared" si="0"/>
        <v>796500.00000000012</v>
      </c>
      <c r="M21" s="309"/>
      <c r="N21" s="309">
        <f>L21</f>
        <v>796500.00000000012</v>
      </c>
      <c r="O21" s="309"/>
      <c r="P21" s="306"/>
    </row>
    <row r="22" spans="1:16" ht="15" customHeight="1" x14ac:dyDescent="0.2">
      <c r="A22" s="334">
        <v>1275</v>
      </c>
      <c r="B22" s="335">
        <v>44111</v>
      </c>
      <c r="C22" s="334" t="s">
        <v>142</v>
      </c>
      <c r="D22" s="334" t="s">
        <v>162</v>
      </c>
      <c r="E22" s="334" t="s">
        <v>163</v>
      </c>
      <c r="F22" s="334" t="s">
        <v>164</v>
      </c>
      <c r="G22" s="334">
        <v>2</v>
      </c>
      <c r="H22" s="342">
        <v>455000</v>
      </c>
      <c r="I22" s="342">
        <f t="shared" si="1"/>
        <v>910000</v>
      </c>
      <c r="J22" s="342"/>
      <c r="K22" s="343">
        <v>0.41</v>
      </c>
      <c r="L22" s="342">
        <f t="shared" si="0"/>
        <v>536900.00000000012</v>
      </c>
      <c r="M22" s="342">
        <f>L22</f>
        <v>536900.00000000012</v>
      </c>
      <c r="N22" s="342"/>
      <c r="O22" s="342"/>
      <c r="P22" s="334"/>
    </row>
    <row r="23" spans="1:16" x14ac:dyDescent="0.2">
      <c r="A23" s="404">
        <v>682</v>
      </c>
      <c r="B23" s="407">
        <v>44174</v>
      </c>
      <c r="C23" s="404"/>
      <c r="D23" s="415" t="s">
        <v>165</v>
      </c>
      <c r="E23" s="404"/>
      <c r="F23" s="333" t="s">
        <v>164</v>
      </c>
      <c r="G23" s="333">
        <v>24</v>
      </c>
      <c r="H23" s="344">
        <v>455000</v>
      </c>
      <c r="I23" s="344">
        <f t="shared" si="1"/>
        <v>10920000</v>
      </c>
      <c r="J23" s="344"/>
      <c r="K23" s="345">
        <v>1</v>
      </c>
      <c r="L23" s="344">
        <f t="shared" si="0"/>
        <v>0</v>
      </c>
      <c r="M23" s="344"/>
      <c r="N23" s="344"/>
      <c r="O23" s="344"/>
      <c r="P23" s="418" t="s">
        <v>166</v>
      </c>
    </row>
    <row r="24" spans="1:16" ht="15" customHeight="1" x14ac:dyDescent="0.2">
      <c r="A24" s="405"/>
      <c r="B24" s="408"/>
      <c r="C24" s="405"/>
      <c r="D24" s="416"/>
      <c r="E24" s="405"/>
      <c r="F24" s="168" t="s">
        <v>141</v>
      </c>
      <c r="G24" s="168">
        <v>13</v>
      </c>
      <c r="H24" s="169">
        <v>465000</v>
      </c>
      <c r="I24" s="169">
        <f t="shared" si="1"/>
        <v>6045000</v>
      </c>
      <c r="J24" s="169"/>
      <c r="K24" s="170">
        <v>1</v>
      </c>
      <c r="L24" s="169">
        <f t="shared" si="0"/>
        <v>0</v>
      </c>
      <c r="M24" s="169"/>
      <c r="N24" s="169"/>
      <c r="O24" s="169"/>
      <c r="P24" s="378"/>
    </row>
    <row r="25" spans="1:16" ht="15" customHeight="1" x14ac:dyDescent="0.2">
      <c r="A25" s="406"/>
      <c r="B25" s="409"/>
      <c r="C25" s="406"/>
      <c r="D25" s="417"/>
      <c r="E25" s="406"/>
      <c r="F25" s="171" t="s">
        <v>151</v>
      </c>
      <c r="G25" s="171">
        <v>6</v>
      </c>
      <c r="H25" s="346">
        <v>455000</v>
      </c>
      <c r="I25" s="346">
        <f t="shared" si="1"/>
        <v>2730000</v>
      </c>
      <c r="J25" s="346"/>
      <c r="K25" s="347">
        <v>1</v>
      </c>
      <c r="L25" s="346">
        <f t="shared" si="0"/>
        <v>0</v>
      </c>
      <c r="M25" s="346"/>
      <c r="N25" s="346"/>
      <c r="O25" s="346"/>
      <c r="P25" s="419"/>
    </row>
    <row r="26" spans="1:16" ht="15" customHeight="1" x14ac:dyDescent="0.2">
      <c r="A26" s="306">
        <v>1277</v>
      </c>
      <c r="B26" s="307">
        <v>44175</v>
      </c>
      <c r="C26" s="306" t="s">
        <v>167</v>
      </c>
      <c r="D26" s="308" t="s">
        <v>167</v>
      </c>
      <c r="E26" s="306"/>
      <c r="F26" s="306" t="s">
        <v>144</v>
      </c>
      <c r="G26" s="306">
        <v>1</v>
      </c>
      <c r="H26" s="309">
        <v>225000</v>
      </c>
      <c r="I26" s="309">
        <f t="shared" si="1"/>
        <v>225000</v>
      </c>
      <c r="J26" s="309"/>
      <c r="K26" s="310">
        <v>0.41</v>
      </c>
      <c r="L26" s="309">
        <f t="shared" si="0"/>
        <v>132750.00000000003</v>
      </c>
      <c r="M26" s="309"/>
      <c r="N26" s="309"/>
      <c r="O26" s="309">
        <f>L26</f>
        <v>132750.00000000003</v>
      </c>
      <c r="P26" s="306"/>
    </row>
    <row r="27" spans="1:16" ht="15" customHeight="1" x14ac:dyDescent="0.2">
      <c r="A27" s="404">
        <v>1290</v>
      </c>
      <c r="B27" s="407">
        <v>44175</v>
      </c>
      <c r="C27" s="404"/>
      <c r="D27" s="415" t="s">
        <v>168</v>
      </c>
      <c r="E27" s="404"/>
      <c r="F27" s="333" t="s">
        <v>144</v>
      </c>
      <c r="G27" s="333">
        <v>1</v>
      </c>
      <c r="H27" s="344">
        <v>225000</v>
      </c>
      <c r="I27" s="344">
        <f t="shared" si="1"/>
        <v>225000</v>
      </c>
      <c r="J27" s="344"/>
      <c r="K27" s="345">
        <v>1</v>
      </c>
      <c r="L27" s="344">
        <f t="shared" si="0"/>
        <v>0</v>
      </c>
      <c r="M27" s="344"/>
      <c r="N27" s="344"/>
      <c r="O27" s="344"/>
      <c r="P27" s="333"/>
    </row>
    <row r="28" spans="1:16" ht="15" customHeight="1" x14ac:dyDescent="0.2">
      <c r="A28" s="405"/>
      <c r="B28" s="408"/>
      <c r="C28" s="405"/>
      <c r="D28" s="416"/>
      <c r="E28" s="405"/>
      <c r="F28" s="172" t="s">
        <v>164</v>
      </c>
      <c r="G28" s="172">
        <v>2</v>
      </c>
      <c r="H28" s="173">
        <v>455000</v>
      </c>
      <c r="I28" s="173">
        <f t="shared" si="1"/>
        <v>910000</v>
      </c>
      <c r="J28" s="173"/>
      <c r="K28" s="174">
        <v>1</v>
      </c>
      <c r="L28" s="173">
        <f t="shared" si="0"/>
        <v>0</v>
      </c>
      <c r="M28" s="173"/>
      <c r="N28" s="173"/>
      <c r="O28" s="173"/>
      <c r="P28" s="168"/>
    </row>
    <row r="29" spans="1:16" ht="15" customHeight="1" x14ac:dyDescent="0.2">
      <c r="A29" s="406"/>
      <c r="B29" s="409"/>
      <c r="C29" s="406"/>
      <c r="D29" s="417"/>
      <c r="E29" s="406"/>
      <c r="F29" s="164" t="s">
        <v>147</v>
      </c>
      <c r="G29" s="164">
        <v>1</v>
      </c>
      <c r="H29" s="165">
        <v>485000</v>
      </c>
      <c r="I29" s="165">
        <f t="shared" si="1"/>
        <v>485000</v>
      </c>
      <c r="J29" s="165"/>
      <c r="K29" s="166">
        <v>1</v>
      </c>
      <c r="L29" s="165">
        <f t="shared" si="0"/>
        <v>0</v>
      </c>
      <c r="M29" s="165"/>
      <c r="N29" s="165"/>
      <c r="O29" s="165"/>
      <c r="P29" s="171"/>
    </row>
    <row r="30" spans="1:16" x14ac:dyDescent="0.2">
      <c r="A30" s="336">
        <v>1280</v>
      </c>
      <c r="B30" s="337">
        <v>44175</v>
      </c>
      <c r="C30" s="336" t="s">
        <v>157</v>
      </c>
      <c r="D30" s="336" t="s">
        <v>169</v>
      </c>
      <c r="E30" s="336" t="s">
        <v>170</v>
      </c>
      <c r="F30" s="338" t="s">
        <v>147</v>
      </c>
      <c r="G30" s="338">
        <v>2</v>
      </c>
      <c r="H30" s="339">
        <v>485000</v>
      </c>
      <c r="I30" s="339">
        <f t="shared" si="1"/>
        <v>970000</v>
      </c>
      <c r="J30" s="339"/>
      <c r="K30" s="340">
        <v>0.41</v>
      </c>
      <c r="L30" s="339">
        <f t="shared" si="0"/>
        <v>572300.00000000012</v>
      </c>
      <c r="M30" s="339">
        <f>L30</f>
        <v>572300.00000000012</v>
      </c>
      <c r="N30" s="339"/>
      <c r="O30" s="339"/>
      <c r="P30" s="336"/>
    </row>
    <row r="31" spans="1:16" ht="15" customHeight="1" x14ac:dyDescent="0.2">
      <c r="A31" s="306">
        <v>1283</v>
      </c>
      <c r="B31" s="307">
        <v>44176</v>
      </c>
      <c r="C31" s="306" t="s">
        <v>157</v>
      </c>
      <c r="D31" s="306" t="s">
        <v>171</v>
      </c>
      <c r="E31" s="306" t="s">
        <v>172</v>
      </c>
      <c r="F31" s="156" t="s">
        <v>141</v>
      </c>
      <c r="G31" s="156">
        <v>12</v>
      </c>
      <c r="H31" s="157">
        <v>465000</v>
      </c>
      <c r="I31" s="157">
        <f t="shared" si="1"/>
        <v>5580000</v>
      </c>
      <c r="J31" s="157"/>
      <c r="K31" s="158">
        <v>0.41</v>
      </c>
      <c r="L31" s="157">
        <f t="shared" si="0"/>
        <v>3292200.0000000005</v>
      </c>
      <c r="M31" s="157"/>
      <c r="N31" s="157">
        <f>L31</f>
        <v>3292200.0000000005</v>
      </c>
      <c r="O31" s="157"/>
      <c r="P31" s="306"/>
    </row>
    <row r="32" spans="1:16" ht="15" customHeight="1" x14ac:dyDescent="0.2">
      <c r="A32" s="404">
        <v>1284</v>
      </c>
      <c r="B32" s="407">
        <v>44177</v>
      </c>
      <c r="C32" s="404" t="s">
        <v>157</v>
      </c>
      <c r="D32" s="404" t="s">
        <v>173</v>
      </c>
      <c r="E32" s="404" t="s">
        <v>174</v>
      </c>
      <c r="F32" s="161" t="s">
        <v>164</v>
      </c>
      <c r="G32" s="161">
        <v>6</v>
      </c>
      <c r="H32" s="162">
        <v>455000</v>
      </c>
      <c r="I32" s="162">
        <f t="shared" si="1"/>
        <v>2730000</v>
      </c>
      <c r="J32" s="162"/>
      <c r="K32" s="163">
        <v>0.41</v>
      </c>
      <c r="L32" s="162">
        <f t="shared" si="0"/>
        <v>1610700.0000000002</v>
      </c>
      <c r="M32" s="162"/>
      <c r="N32" s="162">
        <f>L32</f>
        <v>1610700.0000000002</v>
      </c>
      <c r="O32" s="162"/>
      <c r="P32" s="333"/>
    </row>
    <row r="33" spans="1:16" ht="15" customHeight="1" x14ac:dyDescent="0.2">
      <c r="A33" s="406"/>
      <c r="B33" s="409"/>
      <c r="C33" s="406"/>
      <c r="D33" s="406"/>
      <c r="E33" s="406"/>
      <c r="F33" s="164" t="s">
        <v>147</v>
      </c>
      <c r="G33" s="164">
        <v>6</v>
      </c>
      <c r="H33" s="165">
        <v>485000</v>
      </c>
      <c r="I33" s="165">
        <f t="shared" si="1"/>
        <v>2910000</v>
      </c>
      <c r="J33" s="165"/>
      <c r="K33" s="166">
        <v>0.41</v>
      </c>
      <c r="L33" s="165">
        <f t="shared" si="0"/>
        <v>1716900.0000000002</v>
      </c>
      <c r="M33" s="165"/>
      <c r="N33" s="165">
        <f>L33</f>
        <v>1716900.0000000002</v>
      </c>
      <c r="O33" s="165"/>
      <c r="P33" s="171"/>
    </row>
    <row r="34" spans="1:16" ht="15" customHeight="1" x14ac:dyDescent="0.2">
      <c r="A34" s="306">
        <v>1285</v>
      </c>
      <c r="B34" s="307">
        <v>44177</v>
      </c>
      <c r="C34" s="306" t="s">
        <v>167</v>
      </c>
      <c r="D34" s="306" t="s">
        <v>167</v>
      </c>
      <c r="E34" s="306"/>
      <c r="F34" s="156" t="s">
        <v>164</v>
      </c>
      <c r="G34" s="156">
        <v>11</v>
      </c>
      <c r="H34" s="157">
        <v>455000</v>
      </c>
      <c r="I34" s="157">
        <f t="shared" si="1"/>
        <v>5005000</v>
      </c>
      <c r="J34" s="157"/>
      <c r="K34" s="158">
        <v>0.41</v>
      </c>
      <c r="L34" s="157">
        <f t="shared" si="0"/>
        <v>2952950.0000000005</v>
      </c>
      <c r="M34" s="157"/>
      <c r="N34" s="157"/>
      <c r="O34" s="157">
        <f>L34</f>
        <v>2952950.0000000005</v>
      </c>
      <c r="P34" s="306"/>
    </row>
    <row r="35" spans="1:16" ht="15" customHeight="1" x14ac:dyDescent="0.2">
      <c r="A35" s="306">
        <v>1286</v>
      </c>
      <c r="B35" s="307">
        <v>44179</v>
      </c>
      <c r="C35" s="306"/>
      <c r="D35" s="306" t="s">
        <v>175</v>
      </c>
      <c r="E35" s="306"/>
      <c r="F35" s="156" t="s">
        <v>164</v>
      </c>
      <c r="G35" s="156">
        <v>24</v>
      </c>
      <c r="H35" s="157">
        <v>455000</v>
      </c>
      <c r="I35" s="157">
        <f t="shared" si="1"/>
        <v>10920000</v>
      </c>
      <c r="J35" s="157"/>
      <c r="K35" s="158">
        <v>0.5</v>
      </c>
      <c r="L35" s="157">
        <f t="shared" si="0"/>
        <v>5460000</v>
      </c>
      <c r="M35" s="157"/>
      <c r="N35" s="157"/>
      <c r="O35" s="157">
        <f>L35</f>
        <v>5460000</v>
      </c>
      <c r="P35" s="306"/>
    </row>
    <row r="36" spans="1:16" ht="15" customHeight="1" x14ac:dyDescent="0.2">
      <c r="A36" s="404">
        <v>1287</v>
      </c>
      <c r="B36" s="407">
        <v>44179</v>
      </c>
      <c r="C36" s="404"/>
      <c r="D36" s="415" t="s">
        <v>176</v>
      </c>
      <c r="E36" s="404"/>
      <c r="F36" s="161" t="s">
        <v>164</v>
      </c>
      <c r="G36" s="161">
        <v>60</v>
      </c>
      <c r="H36" s="162">
        <v>455000</v>
      </c>
      <c r="I36" s="162">
        <f t="shared" si="1"/>
        <v>27300000</v>
      </c>
      <c r="J36" s="162"/>
      <c r="K36" s="163">
        <v>0.5</v>
      </c>
      <c r="L36" s="162">
        <f t="shared" si="0"/>
        <v>13650000</v>
      </c>
      <c r="M36" s="162"/>
      <c r="N36" s="162"/>
      <c r="O36" s="162">
        <f>L36</f>
        <v>13650000</v>
      </c>
      <c r="P36" s="333"/>
    </row>
    <row r="37" spans="1:16" ht="15" customHeight="1" x14ac:dyDescent="0.2">
      <c r="A37" s="405"/>
      <c r="B37" s="408"/>
      <c r="C37" s="405"/>
      <c r="D37" s="416"/>
      <c r="E37" s="405"/>
      <c r="F37" s="172" t="s">
        <v>147</v>
      </c>
      <c r="G37" s="172">
        <v>36</v>
      </c>
      <c r="H37" s="173">
        <v>485000</v>
      </c>
      <c r="I37" s="173">
        <f t="shared" si="1"/>
        <v>17460000</v>
      </c>
      <c r="J37" s="173"/>
      <c r="K37" s="174">
        <v>0.5</v>
      </c>
      <c r="L37" s="173">
        <f t="shared" si="0"/>
        <v>8730000</v>
      </c>
      <c r="M37" s="173"/>
      <c r="N37" s="173"/>
      <c r="O37" s="173">
        <f t="shared" ref="O37:O39" si="2">L37</f>
        <v>8730000</v>
      </c>
      <c r="P37" s="168"/>
    </row>
    <row r="38" spans="1:16" ht="15" customHeight="1" x14ac:dyDescent="0.2">
      <c r="A38" s="405"/>
      <c r="B38" s="408"/>
      <c r="C38" s="405"/>
      <c r="D38" s="416"/>
      <c r="E38" s="405"/>
      <c r="F38" s="172" t="s">
        <v>148</v>
      </c>
      <c r="G38" s="172">
        <v>24</v>
      </c>
      <c r="H38" s="173">
        <v>485000</v>
      </c>
      <c r="I38" s="173">
        <f t="shared" si="1"/>
        <v>11640000</v>
      </c>
      <c r="J38" s="173"/>
      <c r="K38" s="174">
        <v>0.5</v>
      </c>
      <c r="L38" s="173">
        <f t="shared" si="0"/>
        <v>5820000</v>
      </c>
      <c r="M38" s="173"/>
      <c r="N38" s="173"/>
      <c r="O38" s="173">
        <f t="shared" si="2"/>
        <v>5820000</v>
      </c>
      <c r="P38" s="172"/>
    </row>
    <row r="39" spans="1:16" ht="15" customHeight="1" x14ac:dyDescent="0.2">
      <c r="A39" s="406"/>
      <c r="B39" s="409"/>
      <c r="C39" s="406"/>
      <c r="D39" s="417"/>
      <c r="E39" s="406"/>
      <c r="F39" s="164" t="s">
        <v>151</v>
      </c>
      <c r="G39" s="164">
        <v>24</v>
      </c>
      <c r="H39" s="165">
        <v>455000</v>
      </c>
      <c r="I39" s="165">
        <f t="shared" si="1"/>
        <v>10920000</v>
      </c>
      <c r="J39" s="165"/>
      <c r="K39" s="166">
        <v>0.5</v>
      </c>
      <c r="L39" s="165">
        <f t="shared" si="0"/>
        <v>5460000</v>
      </c>
      <c r="M39" s="165"/>
      <c r="N39" s="165"/>
      <c r="O39" s="165">
        <f t="shared" si="2"/>
        <v>5460000</v>
      </c>
      <c r="P39" s="164"/>
    </row>
    <row r="40" spans="1:16" ht="15" customHeight="1" x14ac:dyDescent="0.2">
      <c r="A40" s="418">
        <v>1295</v>
      </c>
      <c r="B40" s="420">
        <v>44545</v>
      </c>
      <c r="C40" s="418"/>
      <c r="D40" s="418" t="s">
        <v>177</v>
      </c>
      <c r="E40" s="418" t="s">
        <v>178</v>
      </c>
      <c r="F40" s="205" t="s">
        <v>144</v>
      </c>
      <c r="G40" s="205">
        <v>24</v>
      </c>
      <c r="H40" s="206">
        <v>225000</v>
      </c>
      <c r="I40" s="206">
        <f t="shared" si="1"/>
        <v>5400000</v>
      </c>
      <c r="J40" s="206">
        <v>150000</v>
      </c>
      <c r="K40" s="207">
        <v>0.41</v>
      </c>
      <c r="L40" s="206">
        <f t="shared" si="0"/>
        <v>3186000.0000000005</v>
      </c>
      <c r="M40" s="206"/>
      <c r="N40" s="206">
        <f>L40</f>
        <v>3186000.0000000005</v>
      </c>
      <c r="O40" s="206"/>
      <c r="P40" s="205" t="s">
        <v>179</v>
      </c>
    </row>
    <row r="41" spans="1:16" ht="15" customHeight="1" x14ac:dyDescent="0.2">
      <c r="A41" s="419"/>
      <c r="B41" s="421"/>
      <c r="C41" s="419"/>
      <c r="D41" s="419"/>
      <c r="E41" s="419"/>
      <c r="F41" s="164" t="s">
        <v>164</v>
      </c>
      <c r="G41" s="164">
        <v>24</v>
      </c>
      <c r="H41" s="165">
        <v>455000</v>
      </c>
      <c r="I41" s="165">
        <f t="shared" si="1"/>
        <v>10920000</v>
      </c>
      <c r="J41" s="165"/>
      <c r="K41" s="166">
        <v>0.41</v>
      </c>
      <c r="L41" s="165">
        <f t="shared" si="0"/>
        <v>6442800.0000000009</v>
      </c>
      <c r="M41" s="165"/>
      <c r="N41" s="165">
        <f>L41</f>
        <v>6442800.0000000009</v>
      </c>
      <c r="O41" s="165"/>
      <c r="P41" s="311"/>
    </row>
    <row r="42" spans="1:16" x14ac:dyDescent="0.2">
      <c r="A42" s="404">
        <v>1294</v>
      </c>
      <c r="B42" s="407">
        <v>44180</v>
      </c>
      <c r="C42" s="404" t="s">
        <v>180</v>
      </c>
      <c r="D42" s="404" t="s">
        <v>180</v>
      </c>
      <c r="E42" s="404"/>
      <c r="F42" s="161" t="s">
        <v>164</v>
      </c>
      <c r="G42" s="161">
        <v>4</v>
      </c>
      <c r="H42" s="162">
        <v>455000</v>
      </c>
      <c r="I42" s="162">
        <f t="shared" si="1"/>
        <v>1820000</v>
      </c>
      <c r="J42" s="162"/>
      <c r="K42" s="163">
        <v>0.41</v>
      </c>
      <c r="L42" s="162">
        <f t="shared" si="0"/>
        <v>1073800.0000000002</v>
      </c>
      <c r="M42" s="162">
        <f>L42</f>
        <v>1073800.0000000002</v>
      </c>
      <c r="N42" s="162"/>
      <c r="O42" s="162"/>
      <c r="P42" s="316"/>
    </row>
    <row r="43" spans="1:16" ht="15" customHeight="1" x14ac:dyDescent="0.2">
      <c r="A43" s="405"/>
      <c r="B43" s="408"/>
      <c r="C43" s="405"/>
      <c r="D43" s="405"/>
      <c r="E43" s="405"/>
      <c r="F43" s="172" t="s">
        <v>141</v>
      </c>
      <c r="G43" s="172">
        <v>1</v>
      </c>
      <c r="H43" s="173">
        <v>465000</v>
      </c>
      <c r="I43" s="173">
        <f t="shared" si="1"/>
        <v>465000</v>
      </c>
      <c r="J43" s="173"/>
      <c r="K43" s="174">
        <v>0.41</v>
      </c>
      <c r="L43" s="173">
        <f t="shared" si="0"/>
        <v>274350.00000000006</v>
      </c>
      <c r="M43" s="173">
        <f>L43</f>
        <v>274350.00000000006</v>
      </c>
      <c r="N43" s="173"/>
      <c r="O43" s="173"/>
      <c r="P43" s="197"/>
    </row>
    <row r="44" spans="1:16" x14ac:dyDescent="0.2">
      <c r="A44" s="406"/>
      <c r="B44" s="409"/>
      <c r="C44" s="406"/>
      <c r="D44" s="406"/>
      <c r="E44" s="406"/>
      <c r="F44" s="164" t="s">
        <v>147</v>
      </c>
      <c r="G44" s="164">
        <v>1</v>
      </c>
      <c r="H44" s="165">
        <v>485000</v>
      </c>
      <c r="I44" s="165">
        <f t="shared" si="1"/>
        <v>485000</v>
      </c>
      <c r="J44" s="165"/>
      <c r="K44" s="166">
        <v>0.41</v>
      </c>
      <c r="L44" s="165">
        <f t="shared" si="0"/>
        <v>286150.00000000006</v>
      </c>
      <c r="M44" s="165">
        <f>L44</f>
        <v>286150.00000000006</v>
      </c>
      <c r="N44" s="165"/>
      <c r="O44" s="165"/>
      <c r="P44" s="311"/>
    </row>
    <row r="45" spans="1:16" ht="15" customHeight="1" x14ac:dyDescent="0.2">
      <c r="A45" s="306">
        <v>2403</v>
      </c>
      <c r="B45" s="307">
        <v>44181</v>
      </c>
      <c r="C45" s="306" t="s">
        <v>167</v>
      </c>
      <c r="D45" s="308" t="s">
        <v>167</v>
      </c>
      <c r="E45" s="306"/>
      <c r="F45" s="156" t="s">
        <v>164</v>
      </c>
      <c r="G45" s="156">
        <v>2</v>
      </c>
      <c r="H45" s="157">
        <v>455000</v>
      </c>
      <c r="I45" s="157">
        <f t="shared" si="1"/>
        <v>910000</v>
      </c>
      <c r="J45" s="157"/>
      <c r="K45" s="158">
        <v>0.41</v>
      </c>
      <c r="L45" s="157">
        <f t="shared" si="0"/>
        <v>536900.00000000012</v>
      </c>
      <c r="M45" s="157"/>
      <c r="N45" s="157"/>
      <c r="O45" s="157">
        <f>L45</f>
        <v>536900.00000000012</v>
      </c>
      <c r="P45" s="167"/>
    </row>
    <row r="46" spans="1:16" ht="15" customHeight="1" x14ac:dyDescent="0.2">
      <c r="A46" s="404">
        <v>1298</v>
      </c>
      <c r="B46" s="407">
        <v>44181</v>
      </c>
      <c r="C46" s="404" t="s">
        <v>157</v>
      </c>
      <c r="D46" s="415" t="s">
        <v>181</v>
      </c>
      <c r="E46" s="404" t="s">
        <v>182</v>
      </c>
      <c r="F46" s="161" t="s">
        <v>164</v>
      </c>
      <c r="G46" s="161">
        <v>10</v>
      </c>
      <c r="H46" s="162">
        <v>455000</v>
      </c>
      <c r="I46" s="162">
        <f t="shared" si="1"/>
        <v>4550000</v>
      </c>
      <c r="J46" s="162"/>
      <c r="K46" s="163">
        <v>0.41</v>
      </c>
      <c r="L46" s="162">
        <f t="shared" si="0"/>
        <v>2684500.0000000005</v>
      </c>
      <c r="M46" s="162"/>
      <c r="N46" s="162">
        <f>L46</f>
        <v>2684500.0000000005</v>
      </c>
      <c r="O46" s="162"/>
      <c r="P46" s="316"/>
    </row>
    <row r="47" spans="1:16" x14ac:dyDescent="0.2">
      <c r="A47" s="405"/>
      <c r="B47" s="408"/>
      <c r="C47" s="405"/>
      <c r="D47" s="416"/>
      <c r="E47" s="405"/>
      <c r="F47" s="168" t="s">
        <v>141</v>
      </c>
      <c r="G47" s="168">
        <v>9</v>
      </c>
      <c r="H47" s="169">
        <v>465000</v>
      </c>
      <c r="I47" s="169">
        <f t="shared" si="1"/>
        <v>4185000</v>
      </c>
      <c r="J47" s="169"/>
      <c r="K47" s="170">
        <v>0.41</v>
      </c>
      <c r="L47" s="169">
        <f t="shared" si="0"/>
        <v>2469150.0000000005</v>
      </c>
      <c r="M47" s="169"/>
      <c r="N47" s="169">
        <f>L47</f>
        <v>2469150.0000000005</v>
      </c>
      <c r="O47" s="169"/>
      <c r="P47" s="197"/>
    </row>
    <row r="48" spans="1:16" x14ac:dyDescent="0.2">
      <c r="A48" s="405"/>
      <c r="B48" s="408"/>
      <c r="C48" s="405"/>
      <c r="D48" s="416"/>
      <c r="E48" s="405"/>
      <c r="F48" s="172" t="s">
        <v>147</v>
      </c>
      <c r="G48" s="172">
        <v>3</v>
      </c>
      <c r="H48" s="173">
        <v>485000</v>
      </c>
      <c r="I48" s="173">
        <f t="shared" si="1"/>
        <v>1455000</v>
      </c>
      <c r="J48" s="173"/>
      <c r="K48" s="174">
        <v>0.41</v>
      </c>
      <c r="L48" s="173">
        <f t="shared" si="0"/>
        <v>858450.00000000012</v>
      </c>
      <c r="M48" s="173"/>
      <c r="N48" s="173">
        <f>L48</f>
        <v>858450.00000000012</v>
      </c>
      <c r="O48" s="173"/>
      <c r="P48" s="172"/>
    </row>
    <row r="49" spans="1:16" x14ac:dyDescent="0.2">
      <c r="A49" s="406"/>
      <c r="B49" s="409"/>
      <c r="C49" s="406"/>
      <c r="D49" s="417"/>
      <c r="E49" s="406"/>
      <c r="F49" s="164" t="s">
        <v>148</v>
      </c>
      <c r="G49" s="164">
        <v>2</v>
      </c>
      <c r="H49" s="165">
        <v>485000</v>
      </c>
      <c r="I49" s="165">
        <f t="shared" si="1"/>
        <v>970000</v>
      </c>
      <c r="J49" s="165"/>
      <c r="K49" s="166">
        <v>0.41</v>
      </c>
      <c r="L49" s="165">
        <f t="shared" si="0"/>
        <v>572300.00000000012</v>
      </c>
      <c r="M49" s="165"/>
      <c r="N49" s="165">
        <f>L49</f>
        <v>572300.00000000012</v>
      </c>
      <c r="O49" s="165"/>
      <c r="P49" s="311"/>
    </row>
    <row r="50" spans="1:16" ht="15" customHeight="1" x14ac:dyDescent="0.2">
      <c r="A50" s="334"/>
      <c r="B50" s="335"/>
      <c r="C50" s="334"/>
      <c r="D50" s="334"/>
      <c r="E50" s="334"/>
      <c r="F50" s="348"/>
      <c r="G50" s="348"/>
      <c r="H50" s="349"/>
      <c r="I50" s="349"/>
      <c r="J50" s="349"/>
      <c r="K50" s="350"/>
      <c r="L50" s="349"/>
      <c r="M50" s="349"/>
      <c r="N50" s="349"/>
      <c r="O50" s="349"/>
      <c r="P50" s="351"/>
    </row>
    <row r="51" spans="1:16" x14ac:dyDescent="0.2">
      <c r="A51" s="404"/>
      <c r="B51" s="407"/>
      <c r="C51" s="404"/>
      <c r="D51" s="404"/>
      <c r="E51" s="404"/>
      <c r="F51" s="161"/>
      <c r="G51" s="161"/>
      <c r="H51" s="162"/>
      <c r="I51" s="162"/>
      <c r="J51" s="162"/>
      <c r="K51" s="163"/>
      <c r="L51" s="162"/>
      <c r="M51" s="162"/>
      <c r="N51" s="162"/>
      <c r="O51" s="162"/>
      <c r="P51" s="316"/>
    </row>
    <row r="52" spans="1:16" ht="15" customHeight="1" x14ac:dyDescent="0.2">
      <c r="A52" s="405"/>
      <c r="B52" s="408"/>
      <c r="C52" s="405"/>
      <c r="D52" s="405"/>
      <c r="E52" s="405"/>
      <c r="F52" s="172"/>
      <c r="G52" s="172"/>
      <c r="H52" s="173"/>
      <c r="I52" s="173"/>
      <c r="J52" s="173"/>
      <c r="K52" s="174"/>
      <c r="L52" s="173"/>
      <c r="M52" s="173"/>
      <c r="N52" s="173"/>
      <c r="O52" s="173"/>
      <c r="P52" s="197"/>
    </row>
    <row r="53" spans="1:16" ht="15" customHeight="1" x14ac:dyDescent="0.2">
      <c r="A53" s="405"/>
      <c r="B53" s="408"/>
      <c r="C53" s="405"/>
      <c r="D53" s="405"/>
      <c r="E53" s="405"/>
      <c r="F53" s="172"/>
      <c r="G53" s="172"/>
      <c r="H53" s="173"/>
      <c r="I53" s="173"/>
      <c r="J53" s="173"/>
      <c r="K53" s="174"/>
      <c r="L53" s="173"/>
      <c r="M53" s="173"/>
      <c r="N53" s="173"/>
      <c r="O53" s="173"/>
      <c r="P53" s="172"/>
    </row>
    <row r="54" spans="1:16" ht="15" customHeight="1" x14ac:dyDescent="0.2">
      <c r="A54" s="406"/>
      <c r="B54" s="409"/>
      <c r="C54" s="406"/>
      <c r="D54" s="406"/>
      <c r="E54" s="406"/>
      <c r="F54" s="164"/>
      <c r="G54" s="164"/>
      <c r="H54" s="165"/>
      <c r="I54" s="165"/>
      <c r="J54" s="165"/>
      <c r="K54" s="166"/>
      <c r="L54" s="165"/>
      <c r="M54" s="165"/>
      <c r="N54" s="165"/>
      <c r="O54" s="165"/>
      <c r="P54" s="164"/>
    </row>
    <row r="55" spans="1:16" x14ac:dyDescent="0.2">
      <c r="A55" s="404"/>
      <c r="B55" s="407"/>
      <c r="C55" s="404"/>
      <c r="D55" s="404"/>
      <c r="E55" s="404"/>
      <c r="F55" s="161"/>
      <c r="G55" s="161"/>
      <c r="H55" s="162"/>
      <c r="I55" s="162"/>
      <c r="J55" s="162"/>
      <c r="K55" s="163"/>
      <c r="L55" s="162"/>
      <c r="M55" s="162"/>
      <c r="N55" s="162"/>
      <c r="O55" s="162"/>
      <c r="P55" s="161"/>
    </row>
    <row r="56" spans="1:16" ht="15" customHeight="1" x14ac:dyDescent="0.2">
      <c r="A56" s="405"/>
      <c r="B56" s="408"/>
      <c r="C56" s="405"/>
      <c r="D56" s="405"/>
      <c r="E56" s="405"/>
      <c r="F56" s="172"/>
      <c r="G56" s="172"/>
      <c r="H56" s="173"/>
      <c r="I56" s="173"/>
      <c r="J56" s="173"/>
      <c r="K56" s="174"/>
      <c r="L56" s="173"/>
      <c r="M56" s="173"/>
      <c r="N56" s="173"/>
      <c r="O56" s="173"/>
      <c r="P56" s="172"/>
    </row>
    <row r="57" spans="1:16" ht="15" customHeight="1" x14ac:dyDescent="0.2">
      <c r="A57" s="406"/>
      <c r="B57" s="409"/>
      <c r="C57" s="406"/>
      <c r="D57" s="406"/>
      <c r="E57" s="406"/>
      <c r="F57" s="164"/>
      <c r="G57" s="164"/>
      <c r="H57" s="165"/>
      <c r="I57" s="165"/>
      <c r="J57" s="165"/>
      <c r="K57" s="166"/>
      <c r="L57" s="165"/>
      <c r="M57" s="165"/>
      <c r="N57" s="165"/>
      <c r="O57" s="165"/>
      <c r="P57" s="164"/>
    </row>
    <row r="58" spans="1:16" x14ac:dyDescent="0.2">
      <c r="A58" s="314"/>
      <c r="B58" s="315"/>
      <c r="C58" s="314"/>
      <c r="D58" s="314"/>
      <c r="E58" s="314"/>
      <c r="F58" s="205"/>
      <c r="G58" s="205"/>
      <c r="H58" s="206"/>
      <c r="I58" s="206"/>
      <c r="J58" s="206"/>
      <c r="K58" s="207"/>
      <c r="L58" s="206"/>
      <c r="M58" s="206"/>
      <c r="N58" s="206"/>
      <c r="O58" s="206"/>
      <c r="P58" s="205"/>
    </row>
    <row r="59" spans="1:16" x14ac:dyDescent="0.2">
      <c r="A59" s="168"/>
      <c r="B59" s="195"/>
      <c r="C59" s="168"/>
      <c r="D59" s="168"/>
      <c r="E59" s="168"/>
      <c r="F59" s="172"/>
      <c r="G59" s="172"/>
      <c r="H59" s="173"/>
      <c r="I59" s="173"/>
      <c r="J59" s="173"/>
      <c r="K59" s="174"/>
      <c r="L59" s="173"/>
      <c r="M59" s="173"/>
      <c r="N59" s="173"/>
      <c r="O59" s="173"/>
      <c r="P59" s="172"/>
    </row>
    <row r="60" spans="1:16" x14ac:dyDescent="0.2">
      <c r="A60" s="377"/>
      <c r="B60" s="392"/>
      <c r="C60" s="377"/>
      <c r="D60" s="377"/>
      <c r="E60" s="377"/>
      <c r="F60" s="172"/>
      <c r="G60" s="172"/>
      <c r="H60" s="173"/>
      <c r="I60" s="173"/>
      <c r="J60" s="173"/>
      <c r="K60" s="174"/>
      <c r="L60" s="173"/>
      <c r="M60" s="173"/>
      <c r="N60" s="173"/>
      <c r="O60" s="173"/>
      <c r="P60" s="172"/>
    </row>
    <row r="61" spans="1:16" ht="15" customHeight="1" x14ac:dyDescent="0.2">
      <c r="A61" s="379"/>
      <c r="B61" s="394"/>
      <c r="C61" s="379"/>
      <c r="D61" s="379"/>
      <c r="E61" s="379"/>
      <c r="F61" s="172"/>
      <c r="G61" s="172"/>
      <c r="H61" s="173"/>
      <c r="I61" s="173"/>
      <c r="J61" s="173"/>
      <c r="K61" s="174"/>
      <c r="L61" s="173"/>
      <c r="M61" s="173"/>
      <c r="N61" s="173"/>
      <c r="O61" s="173"/>
      <c r="P61" s="172"/>
    </row>
    <row r="62" spans="1:16" x14ac:dyDescent="0.2">
      <c r="A62" s="377"/>
      <c r="B62" s="392"/>
      <c r="C62" s="377"/>
      <c r="D62" s="377"/>
      <c r="E62" s="377"/>
      <c r="F62" s="172"/>
      <c r="G62" s="172"/>
      <c r="H62" s="173"/>
      <c r="I62" s="173"/>
      <c r="J62" s="173"/>
      <c r="K62" s="174"/>
      <c r="L62" s="173"/>
      <c r="M62" s="173"/>
      <c r="N62" s="173"/>
      <c r="O62" s="173"/>
      <c r="P62" s="172"/>
    </row>
    <row r="63" spans="1:16" ht="15" customHeight="1" x14ac:dyDescent="0.2">
      <c r="A63" s="379"/>
      <c r="B63" s="394"/>
      <c r="C63" s="379"/>
      <c r="D63" s="379"/>
      <c r="E63" s="379"/>
      <c r="F63" s="172"/>
      <c r="G63" s="172"/>
      <c r="H63" s="173"/>
      <c r="I63" s="173"/>
      <c r="J63" s="173"/>
      <c r="K63" s="174"/>
      <c r="L63" s="173"/>
      <c r="M63" s="173"/>
      <c r="N63" s="173"/>
      <c r="O63" s="173"/>
      <c r="P63" s="172"/>
    </row>
    <row r="64" spans="1:16" x14ac:dyDescent="0.2">
      <c r="A64" s="168"/>
      <c r="B64" s="195"/>
      <c r="C64" s="168"/>
      <c r="D64" s="168"/>
      <c r="E64" s="168"/>
      <c r="F64" s="172"/>
      <c r="G64" s="172"/>
      <c r="H64" s="173"/>
      <c r="I64" s="173"/>
      <c r="J64" s="173"/>
      <c r="K64" s="174"/>
      <c r="L64" s="173"/>
      <c r="M64" s="173"/>
      <c r="N64" s="173"/>
      <c r="O64" s="173"/>
      <c r="P64" s="172"/>
    </row>
    <row r="65" spans="1:17" x14ac:dyDescent="0.2">
      <c r="A65" s="168"/>
      <c r="B65" s="195"/>
      <c r="C65" s="168"/>
      <c r="D65" s="168"/>
      <c r="E65" s="168"/>
      <c r="F65" s="172"/>
      <c r="G65" s="172"/>
      <c r="H65" s="173"/>
      <c r="I65" s="173"/>
      <c r="J65" s="173"/>
      <c r="K65" s="174"/>
      <c r="L65" s="173"/>
      <c r="M65" s="173"/>
      <c r="N65" s="173"/>
      <c r="O65" s="173"/>
      <c r="P65" s="172"/>
    </row>
    <row r="66" spans="1:17" x14ac:dyDescent="0.2">
      <c r="A66" s="377"/>
      <c r="B66" s="392"/>
      <c r="C66" s="377"/>
      <c r="D66" s="377"/>
      <c r="E66" s="377"/>
      <c r="F66" s="172"/>
      <c r="G66" s="172"/>
      <c r="H66" s="173"/>
      <c r="I66" s="173"/>
      <c r="J66" s="173"/>
      <c r="K66" s="174"/>
      <c r="L66" s="173"/>
      <c r="M66" s="173"/>
      <c r="N66" s="173"/>
      <c r="O66" s="173"/>
      <c r="P66" s="395"/>
    </row>
    <row r="67" spans="1:17" ht="15" customHeight="1" x14ac:dyDescent="0.2">
      <c r="A67" s="379"/>
      <c r="B67" s="394"/>
      <c r="C67" s="379"/>
      <c r="D67" s="379"/>
      <c r="E67" s="379"/>
      <c r="F67" s="172"/>
      <c r="G67" s="172"/>
      <c r="H67" s="173"/>
      <c r="I67" s="173"/>
      <c r="J67" s="173"/>
      <c r="K67" s="174"/>
      <c r="L67" s="173"/>
      <c r="M67" s="173"/>
      <c r="N67" s="173"/>
      <c r="O67" s="173"/>
      <c r="P67" s="396"/>
    </row>
    <row r="68" spans="1:17" x14ac:dyDescent="0.2">
      <c r="A68" s="377"/>
      <c r="B68" s="392"/>
      <c r="C68" s="377"/>
      <c r="D68" s="389"/>
      <c r="E68" s="377"/>
      <c r="F68" s="172"/>
      <c r="G68" s="172"/>
      <c r="H68" s="173"/>
      <c r="I68" s="173"/>
      <c r="J68" s="380"/>
      <c r="K68" s="383"/>
      <c r="L68" s="386"/>
      <c r="M68" s="386"/>
      <c r="N68" s="173"/>
      <c r="O68" s="173"/>
      <c r="P68" s="172"/>
    </row>
    <row r="69" spans="1:17" ht="15" customHeight="1" x14ac:dyDescent="0.2">
      <c r="A69" s="378"/>
      <c r="B69" s="393"/>
      <c r="C69" s="378"/>
      <c r="D69" s="390"/>
      <c r="E69" s="378"/>
      <c r="F69" s="172"/>
      <c r="G69" s="172"/>
      <c r="H69" s="173"/>
      <c r="I69" s="173"/>
      <c r="J69" s="381"/>
      <c r="K69" s="384"/>
      <c r="L69" s="387"/>
      <c r="M69" s="387"/>
      <c r="N69" s="173"/>
      <c r="O69" s="173"/>
      <c r="P69" s="172"/>
    </row>
    <row r="70" spans="1:17" ht="15" customHeight="1" x14ac:dyDescent="0.2">
      <c r="A70" s="378"/>
      <c r="B70" s="393"/>
      <c r="C70" s="378"/>
      <c r="D70" s="390"/>
      <c r="E70" s="378"/>
      <c r="F70" s="172"/>
      <c r="G70" s="172"/>
      <c r="H70" s="173"/>
      <c r="I70" s="173"/>
      <c r="J70" s="381"/>
      <c r="K70" s="384"/>
      <c r="L70" s="387"/>
      <c r="M70" s="387"/>
      <c r="N70" s="173"/>
      <c r="O70" s="173"/>
      <c r="P70" s="172"/>
    </row>
    <row r="71" spans="1:17" ht="15" customHeight="1" x14ac:dyDescent="0.2">
      <c r="A71" s="378"/>
      <c r="B71" s="393"/>
      <c r="C71" s="378"/>
      <c r="D71" s="390"/>
      <c r="E71" s="378"/>
      <c r="F71" s="172"/>
      <c r="G71" s="172"/>
      <c r="H71" s="173"/>
      <c r="I71" s="173"/>
      <c r="J71" s="381"/>
      <c r="K71" s="384"/>
      <c r="L71" s="387"/>
      <c r="M71" s="387"/>
      <c r="N71" s="173"/>
      <c r="O71" s="173"/>
      <c r="P71" s="172"/>
    </row>
    <row r="72" spans="1:17" ht="15" customHeight="1" x14ac:dyDescent="0.2">
      <c r="A72" s="378"/>
      <c r="B72" s="393"/>
      <c r="C72" s="378"/>
      <c r="D72" s="390"/>
      <c r="E72" s="378"/>
      <c r="F72" s="172"/>
      <c r="G72" s="172"/>
      <c r="H72" s="173"/>
      <c r="I72" s="173"/>
      <c r="J72" s="381"/>
      <c r="K72" s="384"/>
      <c r="L72" s="387"/>
      <c r="M72" s="387"/>
      <c r="N72" s="173"/>
      <c r="O72" s="173"/>
      <c r="P72" s="172"/>
    </row>
    <row r="73" spans="1:17" ht="15" customHeight="1" x14ac:dyDescent="0.2">
      <c r="A73" s="378"/>
      <c r="B73" s="393"/>
      <c r="C73" s="378"/>
      <c r="D73" s="390"/>
      <c r="E73" s="378"/>
      <c r="F73" s="172"/>
      <c r="G73" s="172"/>
      <c r="H73" s="173"/>
      <c r="I73" s="173"/>
      <c r="J73" s="381"/>
      <c r="K73" s="384"/>
      <c r="L73" s="387"/>
      <c r="M73" s="387"/>
      <c r="N73" s="173"/>
      <c r="O73" s="173"/>
      <c r="P73" s="172"/>
    </row>
    <row r="74" spans="1:17" ht="15" customHeight="1" x14ac:dyDescent="0.2">
      <c r="A74" s="379"/>
      <c r="B74" s="394"/>
      <c r="C74" s="379"/>
      <c r="D74" s="391"/>
      <c r="E74" s="379"/>
      <c r="F74" s="172"/>
      <c r="G74" s="172"/>
      <c r="H74" s="173"/>
      <c r="I74" s="173"/>
      <c r="J74" s="382"/>
      <c r="K74" s="385"/>
      <c r="L74" s="388"/>
      <c r="M74" s="388"/>
      <c r="N74" s="173"/>
      <c r="O74" s="173"/>
      <c r="P74" s="197"/>
    </row>
    <row r="75" spans="1:17" hidden="1" x14ac:dyDescent="0.2">
      <c r="A75" s="193"/>
      <c r="B75" s="192"/>
      <c r="C75" s="193"/>
      <c r="D75" s="193"/>
      <c r="E75" s="193"/>
      <c r="F75" s="172"/>
      <c r="G75" s="172"/>
      <c r="H75" s="173"/>
      <c r="I75" s="173"/>
      <c r="J75" s="173"/>
      <c r="K75" s="174"/>
      <c r="L75" s="173"/>
      <c r="M75" s="173"/>
      <c r="N75" s="173"/>
      <c r="O75" s="173"/>
      <c r="P75" s="172"/>
    </row>
    <row r="76" spans="1:17" hidden="1" x14ac:dyDescent="0.2">
      <c r="A76" s="168"/>
      <c r="B76" s="195"/>
      <c r="C76" s="168"/>
      <c r="D76" s="168"/>
      <c r="E76" s="168"/>
      <c r="F76" s="172"/>
      <c r="G76" s="172"/>
      <c r="H76" s="173"/>
      <c r="I76" s="173"/>
      <c r="J76" s="173"/>
      <c r="K76" s="174"/>
      <c r="L76" s="173"/>
      <c r="M76" s="173"/>
      <c r="N76" s="173"/>
      <c r="O76" s="173"/>
      <c r="P76" s="172"/>
    </row>
    <row r="77" spans="1:17" hidden="1" x14ac:dyDescent="0.2">
      <c r="A77" s="171"/>
      <c r="B77" s="196"/>
      <c r="C77" s="171"/>
      <c r="D77" s="171"/>
      <c r="E77" s="171"/>
      <c r="F77" s="164"/>
      <c r="G77" s="164"/>
      <c r="H77" s="165"/>
      <c r="I77" s="165"/>
      <c r="J77" s="165"/>
      <c r="K77" s="166"/>
      <c r="L77" s="165"/>
      <c r="M77" s="165"/>
      <c r="N77" s="165"/>
      <c r="O77" s="165"/>
      <c r="P77" s="164"/>
    </row>
    <row r="78" spans="1:17" s="135" customFormat="1" x14ac:dyDescent="0.2">
      <c r="A78" s="398" t="s">
        <v>76</v>
      </c>
      <c r="B78" s="398"/>
      <c r="C78" s="398"/>
      <c r="D78" s="398"/>
      <c r="E78" s="398"/>
      <c r="F78" s="398"/>
      <c r="G78" s="131">
        <f>SUM(G8:G77)</f>
        <v>503</v>
      </c>
      <c r="H78" s="132"/>
      <c r="I78" s="133">
        <f>SUM(I8:I77)</f>
        <v>209090000</v>
      </c>
      <c r="J78" s="154"/>
      <c r="K78" s="133"/>
      <c r="L78" s="134">
        <f>SUM(L8:L77)</f>
        <v>97839750</v>
      </c>
      <c r="M78" s="132"/>
      <c r="N78" s="132"/>
      <c r="O78" s="132"/>
      <c r="P78" s="132"/>
      <c r="Q78" s="410"/>
    </row>
    <row r="79" spans="1:17" s="135" customFormat="1" x14ac:dyDescent="0.2">
      <c r="A79" s="397" t="s">
        <v>135</v>
      </c>
      <c r="B79" s="397"/>
      <c r="C79" s="397"/>
      <c r="D79" s="397"/>
      <c r="E79" s="397"/>
      <c r="F79" s="397"/>
      <c r="G79" s="131">
        <f>G78</f>
        <v>503</v>
      </c>
      <c r="H79" s="136"/>
      <c r="I79" s="133"/>
      <c r="J79" s="136"/>
      <c r="K79" s="133"/>
      <c r="L79" s="134">
        <f>L78</f>
        <v>97839750</v>
      </c>
      <c r="M79" s="136"/>
      <c r="N79" s="136"/>
      <c r="O79" s="136"/>
      <c r="P79" s="136"/>
      <c r="Q79" s="410"/>
    </row>
    <row r="80" spans="1:17" s="135" customFormat="1" x14ac:dyDescent="0.2">
      <c r="A80" s="411" t="s">
        <v>77</v>
      </c>
      <c r="B80" s="411"/>
      <c r="C80" s="411"/>
      <c r="D80" s="411"/>
      <c r="E80" s="411"/>
      <c r="F80" s="411"/>
      <c r="G80" s="137" t="s">
        <v>45</v>
      </c>
      <c r="H80" s="137"/>
      <c r="I80" s="137"/>
      <c r="J80" s="137"/>
      <c r="K80" s="137"/>
      <c r="L80" s="134">
        <f>SUM(M8:M77)</f>
        <v>4253900.0000000009</v>
      </c>
      <c r="M80" s="136"/>
      <c r="N80" s="136"/>
      <c r="O80" s="136"/>
      <c r="P80" s="138"/>
    </row>
    <row r="81" spans="1:16" s="135" customFormat="1" x14ac:dyDescent="0.2">
      <c r="A81" s="397" t="s">
        <v>78</v>
      </c>
      <c r="B81" s="397"/>
      <c r="C81" s="397"/>
      <c r="D81" s="397"/>
      <c r="E81" s="397"/>
      <c r="F81" s="397"/>
      <c r="G81" s="136"/>
      <c r="H81" s="136"/>
      <c r="I81" s="132"/>
      <c r="J81" s="136"/>
      <c r="K81" s="133"/>
      <c r="L81" s="134">
        <f>SUM(N8:N77)</f>
        <v>50843250.000000007</v>
      </c>
      <c r="M81" s="136"/>
      <c r="N81" s="136"/>
      <c r="O81" s="136"/>
      <c r="P81" s="138"/>
    </row>
    <row r="82" spans="1:16" s="135" customFormat="1" x14ac:dyDescent="0.2">
      <c r="A82" s="397" t="s">
        <v>79</v>
      </c>
      <c r="B82" s="397"/>
      <c r="C82" s="397"/>
      <c r="D82" s="397"/>
      <c r="E82" s="397"/>
      <c r="F82" s="397"/>
      <c r="G82" s="136"/>
      <c r="H82" s="136"/>
      <c r="I82" s="132"/>
      <c r="J82" s="136"/>
      <c r="K82" s="133"/>
      <c r="L82" s="134">
        <f>SUM(O8:O77)</f>
        <v>42742600</v>
      </c>
      <c r="M82" s="136"/>
      <c r="N82" s="136"/>
      <c r="O82" s="136"/>
      <c r="P82" s="138"/>
    </row>
    <row r="85" spans="1:16" s="175" customFormat="1" x14ac:dyDescent="0.2">
      <c r="C85" s="176"/>
      <c r="E85" s="177" t="s">
        <v>84</v>
      </c>
      <c r="F85" s="176"/>
      <c r="G85" s="176"/>
      <c r="H85" s="176"/>
      <c r="I85" s="176"/>
      <c r="L85" s="177" t="s">
        <v>13</v>
      </c>
    </row>
    <row r="86" spans="1:16" s="175" customFormat="1" x14ac:dyDescent="0.2">
      <c r="C86" s="178"/>
      <c r="E86" s="179" t="s">
        <v>14</v>
      </c>
      <c r="F86" s="178"/>
      <c r="G86" s="178"/>
      <c r="H86" s="178"/>
      <c r="I86" s="178"/>
      <c r="L86" s="179" t="s">
        <v>15</v>
      </c>
    </row>
    <row r="89" spans="1:16" x14ac:dyDescent="0.2">
      <c r="A89" s="160"/>
      <c r="B89" s="160"/>
      <c r="C89" s="177"/>
      <c r="D89" s="160"/>
      <c r="E89" s="177"/>
      <c r="F89" s="159"/>
      <c r="G89" s="159"/>
      <c r="H89" s="160"/>
      <c r="I89" s="160"/>
      <c r="J89" s="160"/>
      <c r="K89" s="160"/>
      <c r="L89" s="160"/>
      <c r="M89" s="160"/>
      <c r="N89" s="160"/>
      <c r="O89" s="160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08">
    <mergeCell ref="E42:E44"/>
    <mergeCell ref="D42:D44"/>
    <mergeCell ref="C42:C44"/>
    <mergeCell ref="B42:B44"/>
    <mergeCell ref="A42:A44"/>
    <mergeCell ref="A46:A49"/>
    <mergeCell ref="B46:B49"/>
    <mergeCell ref="C46:C49"/>
    <mergeCell ref="D46:D49"/>
    <mergeCell ref="E46:E49"/>
    <mergeCell ref="B36:B39"/>
    <mergeCell ref="D36:D39"/>
    <mergeCell ref="C36:C39"/>
    <mergeCell ref="E36:E39"/>
    <mergeCell ref="A40:A41"/>
    <mergeCell ref="B40:B41"/>
    <mergeCell ref="C40:C41"/>
    <mergeCell ref="D40:D41"/>
    <mergeCell ref="E40:E41"/>
    <mergeCell ref="A36:A39"/>
    <mergeCell ref="P23:P25"/>
    <mergeCell ref="B27:B29"/>
    <mergeCell ref="A27:A29"/>
    <mergeCell ref="D27:D29"/>
    <mergeCell ref="C27:C29"/>
    <mergeCell ref="E27:E29"/>
    <mergeCell ref="A32:A33"/>
    <mergeCell ref="B32:B33"/>
    <mergeCell ref="C32:C33"/>
    <mergeCell ref="D32:D33"/>
    <mergeCell ref="E32:E33"/>
    <mergeCell ref="D23:D25"/>
    <mergeCell ref="C23:C25"/>
    <mergeCell ref="B23:B25"/>
    <mergeCell ref="A23:A25"/>
    <mergeCell ref="B55:B57"/>
    <mergeCell ref="A55:A57"/>
    <mergeCell ref="Q78:Q79"/>
    <mergeCell ref="A79:F79"/>
    <mergeCell ref="A80:F80"/>
    <mergeCell ref="A1:E1"/>
    <mergeCell ref="A3:P3"/>
    <mergeCell ref="A4:P4"/>
    <mergeCell ref="M5:O5"/>
    <mergeCell ref="P5:P7"/>
    <mergeCell ref="O6:O7"/>
    <mergeCell ref="N6:N7"/>
    <mergeCell ref="M6:M7"/>
    <mergeCell ref="D51:D54"/>
    <mergeCell ref="E17:E18"/>
    <mergeCell ref="D17:D18"/>
    <mergeCell ref="E9:E16"/>
    <mergeCell ref="C9:C16"/>
    <mergeCell ref="B9:B16"/>
    <mergeCell ref="A9:A16"/>
    <mergeCell ref="C17:C18"/>
    <mergeCell ref="B17:B18"/>
    <mergeCell ref="A17:A18"/>
    <mergeCell ref="E23:E25"/>
    <mergeCell ref="A81:F81"/>
    <mergeCell ref="A82:F82"/>
    <mergeCell ref="A78:F78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E51:E54"/>
    <mergeCell ref="C51:C54"/>
    <mergeCell ref="B51:B54"/>
    <mergeCell ref="D55:D57"/>
    <mergeCell ref="E55:E57"/>
    <mergeCell ref="C55:C57"/>
    <mergeCell ref="A51:A54"/>
    <mergeCell ref="D9:D16"/>
    <mergeCell ref="A62:A63"/>
    <mergeCell ref="C60:C61"/>
    <mergeCell ref="D60:D61"/>
    <mergeCell ref="E60:E61"/>
    <mergeCell ref="B60:B61"/>
    <mergeCell ref="A60:A61"/>
    <mergeCell ref="P66:P67"/>
    <mergeCell ref="E66:E67"/>
    <mergeCell ref="D66:D67"/>
    <mergeCell ref="C66:C67"/>
    <mergeCell ref="B66:B67"/>
    <mergeCell ref="D62:D63"/>
    <mergeCell ref="E62:E63"/>
    <mergeCell ref="C62:C63"/>
    <mergeCell ref="B62:B63"/>
    <mergeCell ref="E68:E74"/>
    <mergeCell ref="J68:J74"/>
    <mergeCell ref="K68:K74"/>
    <mergeCell ref="L68:L74"/>
    <mergeCell ref="M68:M74"/>
    <mergeCell ref="A66:A67"/>
    <mergeCell ref="D68:D74"/>
    <mergeCell ref="B68:B74"/>
    <mergeCell ref="C68:C74"/>
    <mergeCell ref="A68:A74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E14" sqref="E14:E17"/>
    </sheetView>
  </sheetViews>
  <sheetFormatPr defaultRowHeight="15" x14ac:dyDescent="0.25"/>
  <cols>
    <col min="1" max="1" width="9.140625" style="254"/>
    <col min="2" max="2" width="12" style="254" bestFit="1" customWidth="1"/>
    <col min="3" max="3" width="6.42578125" style="254" customWidth="1"/>
    <col min="4" max="4" width="12.140625" style="254" customWidth="1"/>
    <col min="5" max="5" width="6.7109375" style="254" customWidth="1"/>
    <col min="6" max="6" width="9.140625" style="254"/>
    <col min="7" max="7" width="6.28515625" style="254" customWidth="1"/>
    <col min="8" max="8" width="13.140625" style="254" customWidth="1"/>
    <col min="9" max="9" width="14" style="254" bestFit="1" customWidth="1"/>
    <col min="10" max="10" width="6.42578125" style="255" customWidth="1"/>
    <col min="11" max="11" width="15.7109375" style="256" customWidth="1"/>
    <col min="12" max="12" width="4.42578125" style="257" customWidth="1"/>
    <col min="13" max="13" width="4" style="257" customWidth="1"/>
    <col min="14" max="14" width="14" style="257" bestFit="1" customWidth="1"/>
    <col min="15" max="16384" width="9.140625" style="254"/>
  </cols>
  <sheetData>
    <row r="1" spans="1:14" x14ac:dyDescent="0.25">
      <c r="A1" s="253" t="s">
        <v>0</v>
      </c>
    </row>
    <row r="2" spans="1:14" x14ac:dyDescent="0.25">
      <c r="A2" s="258" t="s">
        <v>136</v>
      </c>
    </row>
    <row r="3" spans="1:14" x14ac:dyDescent="0.25">
      <c r="A3" s="432" t="s">
        <v>53</v>
      </c>
      <c r="B3" s="432"/>
      <c r="C3" s="432"/>
      <c r="D3" s="432"/>
      <c r="E3" s="432"/>
      <c r="F3" s="432"/>
      <c r="G3" s="432"/>
      <c r="H3" s="432"/>
      <c r="I3" s="432"/>
      <c r="J3" s="432"/>
      <c r="K3" s="432"/>
      <c r="L3" s="259"/>
      <c r="M3" s="259"/>
      <c r="N3" s="259"/>
    </row>
    <row r="4" spans="1:14" x14ac:dyDescent="0.25">
      <c r="A4" s="433" t="s">
        <v>131</v>
      </c>
      <c r="B4" s="433"/>
      <c r="C4" s="433"/>
      <c r="D4" s="433"/>
      <c r="E4" s="433"/>
      <c r="F4" s="433"/>
      <c r="G4" s="433"/>
      <c r="H4" s="433"/>
      <c r="I4" s="433"/>
      <c r="J4" s="434"/>
      <c r="K4" s="433"/>
      <c r="L4" s="260"/>
      <c r="M4" s="260"/>
      <c r="N4" s="260"/>
    </row>
    <row r="5" spans="1:14" x14ac:dyDescent="0.25">
      <c r="A5" s="435" t="s">
        <v>127</v>
      </c>
      <c r="B5" s="436" t="s">
        <v>26</v>
      </c>
      <c r="C5" s="435" t="s">
        <v>27</v>
      </c>
      <c r="D5" s="435" t="s">
        <v>39</v>
      </c>
      <c r="E5" s="435"/>
      <c r="F5" s="437" t="s">
        <v>28</v>
      </c>
      <c r="G5" s="437"/>
      <c r="H5" s="437"/>
      <c r="I5" s="437"/>
      <c r="J5" s="438"/>
      <c r="K5" s="439" t="s">
        <v>29</v>
      </c>
      <c r="L5" s="431" t="s">
        <v>92</v>
      </c>
      <c r="M5" s="431"/>
      <c r="N5" s="431"/>
    </row>
    <row r="6" spans="1:14" ht="42.75" x14ac:dyDescent="0.25">
      <c r="A6" s="435"/>
      <c r="B6" s="436"/>
      <c r="C6" s="435"/>
      <c r="D6" s="261" t="s">
        <v>40</v>
      </c>
      <c r="E6" s="262" t="s">
        <v>41</v>
      </c>
      <c r="F6" s="262" t="s">
        <v>30</v>
      </c>
      <c r="G6" s="262" t="s">
        <v>31</v>
      </c>
      <c r="H6" s="263" t="s">
        <v>32</v>
      </c>
      <c r="I6" s="264" t="s">
        <v>33</v>
      </c>
      <c r="J6" s="265" t="s">
        <v>34</v>
      </c>
      <c r="K6" s="439"/>
      <c r="L6" s="266" t="s">
        <v>52</v>
      </c>
      <c r="M6" s="266" t="s">
        <v>80</v>
      </c>
      <c r="N6" s="266" t="s">
        <v>82</v>
      </c>
    </row>
    <row r="7" spans="1:14" ht="15" customHeight="1" x14ac:dyDescent="0.25">
      <c r="A7" s="360">
        <v>1270</v>
      </c>
      <c r="B7" s="361"/>
      <c r="C7" s="360"/>
      <c r="D7" s="360"/>
      <c r="E7" s="360"/>
      <c r="F7" s="360"/>
      <c r="G7" s="360"/>
      <c r="H7" s="362"/>
      <c r="I7" s="362"/>
      <c r="J7" s="363"/>
      <c r="K7" s="362"/>
      <c r="L7" s="364"/>
      <c r="M7" s="364"/>
      <c r="N7" s="365"/>
    </row>
    <row r="8" spans="1:14" ht="15" customHeight="1" x14ac:dyDescent="0.25">
      <c r="A8" s="360">
        <v>1291</v>
      </c>
      <c r="B8" s="361"/>
      <c r="C8" s="360"/>
      <c r="D8" s="360"/>
      <c r="E8" s="360"/>
      <c r="F8" s="360"/>
      <c r="G8" s="360"/>
      <c r="H8" s="362"/>
      <c r="I8" s="362"/>
      <c r="J8" s="363"/>
      <c r="K8" s="362"/>
      <c r="L8" s="364"/>
      <c r="M8" s="364"/>
      <c r="N8" s="365"/>
    </row>
    <row r="9" spans="1:14" ht="15" customHeight="1" x14ac:dyDescent="0.25">
      <c r="A9" s="360">
        <v>1276</v>
      </c>
      <c r="B9" s="361">
        <v>44173</v>
      </c>
      <c r="C9" s="360"/>
      <c r="D9" s="360" t="s">
        <v>183</v>
      </c>
      <c r="E9" s="360"/>
      <c r="F9" s="360" t="s">
        <v>164</v>
      </c>
      <c r="G9" s="360">
        <v>3</v>
      </c>
      <c r="H9" s="362">
        <v>455000</v>
      </c>
      <c r="I9" s="362">
        <f>H9</f>
        <v>455000</v>
      </c>
      <c r="J9" s="363">
        <v>0.5</v>
      </c>
      <c r="K9" s="362">
        <f>I9*(1-J9)</f>
        <v>227500</v>
      </c>
      <c r="L9" s="364"/>
      <c r="M9" s="364"/>
      <c r="N9" s="365"/>
    </row>
    <row r="10" spans="1:14" ht="15" customHeight="1" x14ac:dyDescent="0.25">
      <c r="A10" s="440">
        <v>1282</v>
      </c>
      <c r="B10" s="442">
        <v>44175</v>
      </c>
      <c r="C10" s="440"/>
      <c r="D10" s="440" t="s">
        <v>183</v>
      </c>
      <c r="E10" s="440"/>
      <c r="F10" s="267" t="s">
        <v>141</v>
      </c>
      <c r="G10" s="267">
        <v>12</v>
      </c>
      <c r="H10" s="268">
        <v>465000</v>
      </c>
      <c r="I10" s="268">
        <f>G10*H10</f>
        <v>5580000</v>
      </c>
      <c r="J10" s="269">
        <v>0.5</v>
      </c>
      <c r="K10" s="268">
        <f t="shared" ref="K10:K13" si="0">I10*(1-J10)</f>
        <v>2790000</v>
      </c>
      <c r="L10" s="270"/>
      <c r="M10" s="270"/>
      <c r="N10" s="271"/>
    </row>
    <row r="11" spans="1:14" ht="15" customHeight="1" x14ac:dyDescent="0.25">
      <c r="A11" s="441"/>
      <c r="B11" s="443"/>
      <c r="C11" s="441"/>
      <c r="D11" s="441"/>
      <c r="E11" s="441"/>
      <c r="F11" s="278" t="s">
        <v>147</v>
      </c>
      <c r="G11" s="278">
        <v>18</v>
      </c>
      <c r="H11" s="279">
        <v>485000</v>
      </c>
      <c r="I11" s="279">
        <f>G11*H11</f>
        <v>8730000</v>
      </c>
      <c r="J11" s="280">
        <v>0.5</v>
      </c>
      <c r="K11" s="279">
        <f t="shared" si="0"/>
        <v>4365000</v>
      </c>
      <c r="L11" s="282"/>
      <c r="M11" s="282"/>
      <c r="N11" s="283"/>
    </row>
    <row r="12" spans="1:14" ht="15" customHeight="1" x14ac:dyDescent="0.25">
      <c r="A12" s="440">
        <v>1278</v>
      </c>
      <c r="B12" s="442">
        <v>44540</v>
      </c>
      <c r="C12" s="440"/>
      <c r="D12" s="440" t="s">
        <v>183</v>
      </c>
      <c r="E12" s="440"/>
      <c r="F12" s="267" t="s">
        <v>164</v>
      </c>
      <c r="G12" s="267">
        <v>24</v>
      </c>
      <c r="H12" s="268">
        <v>455000</v>
      </c>
      <c r="I12" s="268">
        <f t="shared" ref="I12:I13" si="1">G12*H12</f>
        <v>10920000</v>
      </c>
      <c r="J12" s="269">
        <v>0.5</v>
      </c>
      <c r="K12" s="268">
        <f t="shared" si="0"/>
        <v>5460000</v>
      </c>
      <c r="L12" s="270"/>
      <c r="M12" s="270"/>
      <c r="N12" s="271"/>
    </row>
    <row r="13" spans="1:14" ht="15" customHeight="1" x14ac:dyDescent="0.25">
      <c r="A13" s="441"/>
      <c r="B13" s="443"/>
      <c r="C13" s="441"/>
      <c r="D13" s="441"/>
      <c r="E13" s="441"/>
      <c r="F13" s="278" t="s">
        <v>141</v>
      </c>
      <c r="G13" s="278">
        <v>13</v>
      </c>
      <c r="H13" s="279">
        <v>465000</v>
      </c>
      <c r="I13" s="279">
        <f t="shared" si="1"/>
        <v>6045000</v>
      </c>
      <c r="J13" s="280">
        <v>0.5</v>
      </c>
      <c r="K13" s="279">
        <f t="shared" si="0"/>
        <v>3022500</v>
      </c>
      <c r="L13" s="282"/>
      <c r="M13" s="282"/>
      <c r="N13" s="283"/>
    </row>
    <row r="14" spans="1:14" ht="15" customHeight="1" x14ac:dyDescent="0.25">
      <c r="A14" s="352"/>
      <c r="B14" s="354"/>
      <c r="C14" s="352"/>
      <c r="D14" s="352"/>
      <c r="E14" s="426"/>
      <c r="F14" s="353"/>
      <c r="G14" s="353"/>
      <c r="H14" s="356"/>
      <c r="I14" s="356"/>
      <c r="J14" s="357"/>
      <c r="K14" s="356"/>
      <c r="L14" s="358"/>
      <c r="M14" s="358"/>
      <c r="N14" s="359"/>
    </row>
    <row r="15" spans="1:14" x14ac:dyDescent="0.25">
      <c r="A15" s="352"/>
      <c r="B15" s="354"/>
      <c r="C15" s="352"/>
      <c r="D15" s="352"/>
      <c r="E15" s="426"/>
      <c r="F15" s="272"/>
      <c r="G15" s="272"/>
      <c r="H15" s="273"/>
      <c r="I15" s="273"/>
      <c r="J15" s="274"/>
      <c r="K15" s="273"/>
      <c r="L15" s="275"/>
      <c r="M15" s="275"/>
      <c r="N15" s="276"/>
    </row>
    <row r="16" spans="1:14" x14ac:dyDescent="0.25">
      <c r="A16" s="352"/>
      <c r="B16" s="354"/>
      <c r="C16" s="352"/>
      <c r="D16" s="352"/>
      <c r="E16" s="426"/>
      <c r="F16" s="272"/>
      <c r="G16" s="272"/>
      <c r="H16" s="273"/>
      <c r="I16" s="273"/>
      <c r="J16" s="274"/>
      <c r="K16" s="273"/>
      <c r="L16" s="275"/>
      <c r="M16" s="275"/>
      <c r="N16" s="276"/>
    </row>
    <row r="17" spans="1:14" x14ac:dyDescent="0.25">
      <c r="A17" s="353"/>
      <c r="B17" s="355"/>
      <c r="C17" s="353"/>
      <c r="D17" s="353"/>
      <c r="E17" s="428"/>
      <c r="F17" s="272"/>
      <c r="G17" s="272"/>
      <c r="H17" s="273"/>
      <c r="I17" s="273"/>
      <c r="J17" s="274"/>
      <c r="K17" s="273"/>
      <c r="L17" s="275"/>
      <c r="M17" s="275"/>
      <c r="N17" s="276"/>
    </row>
    <row r="18" spans="1:14" x14ac:dyDescent="0.25">
      <c r="A18" s="425"/>
      <c r="B18" s="422"/>
      <c r="C18" s="425"/>
      <c r="D18" s="425"/>
      <c r="E18" s="425"/>
      <c r="F18" s="272"/>
      <c r="G18" s="272"/>
      <c r="H18" s="273"/>
      <c r="I18" s="273"/>
      <c r="J18" s="274"/>
      <c r="K18" s="273"/>
      <c r="L18" s="275"/>
      <c r="M18" s="275"/>
      <c r="N18" s="276"/>
    </row>
    <row r="19" spans="1:14" x14ac:dyDescent="0.25">
      <c r="A19" s="426"/>
      <c r="B19" s="423"/>
      <c r="C19" s="426"/>
      <c r="D19" s="426"/>
      <c r="E19" s="426"/>
      <c r="F19" s="272"/>
      <c r="G19" s="272"/>
      <c r="H19" s="273"/>
      <c r="I19" s="273"/>
      <c r="J19" s="274"/>
      <c r="K19" s="273"/>
      <c r="L19" s="275"/>
      <c r="M19" s="275"/>
      <c r="N19" s="276"/>
    </row>
    <row r="20" spans="1:14" x14ac:dyDescent="0.25">
      <c r="A20" s="428"/>
      <c r="B20" s="429"/>
      <c r="C20" s="428"/>
      <c r="D20" s="428"/>
      <c r="E20" s="428"/>
      <c r="F20" s="272"/>
      <c r="G20" s="272"/>
      <c r="H20" s="273"/>
      <c r="I20" s="273"/>
      <c r="J20" s="274"/>
      <c r="K20" s="273"/>
      <c r="L20" s="275"/>
      <c r="M20" s="275"/>
      <c r="N20" s="276"/>
    </row>
    <row r="21" spans="1:14" x14ac:dyDescent="0.25">
      <c r="A21" s="300"/>
      <c r="B21" s="301"/>
      <c r="C21" s="300"/>
      <c r="D21" s="300"/>
      <c r="E21" s="300"/>
      <c r="F21" s="272"/>
      <c r="G21" s="272"/>
      <c r="H21" s="273"/>
      <c r="I21" s="273"/>
      <c r="J21" s="274"/>
      <c r="K21" s="273"/>
      <c r="L21" s="275"/>
      <c r="M21" s="275"/>
      <c r="N21" s="276"/>
    </row>
    <row r="22" spans="1:14" x14ac:dyDescent="0.25">
      <c r="A22" s="425"/>
      <c r="B22" s="422"/>
      <c r="C22" s="425"/>
      <c r="D22" s="425"/>
      <c r="E22" s="425"/>
      <c r="F22" s="272"/>
      <c r="G22" s="272"/>
      <c r="H22" s="273"/>
      <c r="I22" s="273"/>
      <c r="J22" s="274"/>
      <c r="K22" s="273"/>
      <c r="L22" s="275"/>
      <c r="M22" s="275"/>
      <c r="N22" s="276"/>
    </row>
    <row r="23" spans="1:14" ht="15" customHeight="1" x14ac:dyDescent="0.25">
      <c r="A23" s="426"/>
      <c r="B23" s="423"/>
      <c r="C23" s="426"/>
      <c r="D23" s="426"/>
      <c r="E23" s="426"/>
      <c r="F23" s="272"/>
      <c r="G23" s="272"/>
      <c r="H23" s="273"/>
      <c r="I23" s="273"/>
      <c r="J23" s="274"/>
      <c r="K23" s="273"/>
      <c r="L23" s="275"/>
      <c r="M23" s="275"/>
      <c r="N23" s="276"/>
    </row>
    <row r="24" spans="1:14" x14ac:dyDescent="0.25">
      <c r="A24" s="428"/>
      <c r="B24" s="429"/>
      <c r="C24" s="428"/>
      <c r="D24" s="428"/>
      <c r="E24" s="428"/>
      <c r="F24" s="272"/>
      <c r="G24" s="272"/>
      <c r="H24" s="273"/>
      <c r="I24" s="273"/>
      <c r="J24" s="274"/>
      <c r="K24" s="273"/>
      <c r="L24" s="275"/>
      <c r="M24" s="275"/>
      <c r="N24" s="276"/>
    </row>
    <row r="25" spans="1:14" x14ac:dyDescent="0.25">
      <c r="A25" s="300"/>
      <c r="B25" s="302"/>
      <c r="C25" s="272"/>
      <c r="D25" s="272"/>
      <c r="E25" s="272"/>
      <c r="F25" s="272"/>
      <c r="G25" s="272"/>
      <c r="H25" s="273"/>
      <c r="I25" s="273"/>
      <c r="J25" s="274"/>
      <c r="K25" s="273"/>
      <c r="L25" s="275"/>
      <c r="M25" s="275"/>
      <c r="N25" s="276"/>
    </row>
    <row r="26" spans="1:14" x14ac:dyDescent="0.25">
      <c r="A26" s="300"/>
      <c r="B26" s="302"/>
      <c r="C26" s="272"/>
      <c r="D26" s="272"/>
      <c r="E26" s="272"/>
      <c r="F26" s="272"/>
      <c r="G26" s="272"/>
      <c r="H26" s="273"/>
      <c r="I26" s="273"/>
      <c r="J26" s="274"/>
      <c r="K26" s="273"/>
      <c r="L26" s="275"/>
      <c r="M26" s="275"/>
      <c r="N26" s="276"/>
    </row>
    <row r="27" spans="1:14" x14ac:dyDescent="0.25">
      <c r="A27" s="425"/>
      <c r="B27" s="422"/>
      <c r="C27" s="425"/>
      <c r="D27" s="425"/>
      <c r="E27" s="425"/>
      <c r="F27" s="272"/>
      <c r="G27" s="272"/>
      <c r="H27" s="273"/>
      <c r="I27" s="273"/>
      <c r="J27" s="274"/>
      <c r="K27" s="273"/>
      <c r="L27" s="275"/>
      <c r="M27" s="275"/>
      <c r="N27" s="276"/>
    </row>
    <row r="28" spans="1:14" x14ac:dyDescent="0.25">
      <c r="A28" s="428"/>
      <c r="B28" s="429"/>
      <c r="C28" s="428"/>
      <c r="D28" s="428"/>
      <c r="E28" s="428"/>
      <c r="F28" s="272"/>
      <c r="G28" s="272"/>
      <c r="H28" s="273"/>
      <c r="I28" s="273"/>
      <c r="J28" s="274"/>
      <c r="K28" s="273"/>
      <c r="L28" s="275"/>
      <c r="M28" s="275"/>
      <c r="N28" s="276"/>
    </row>
    <row r="29" spans="1:14" x14ac:dyDescent="0.25">
      <c r="A29" s="425"/>
      <c r="B29" s="422"/>
      <c r="C29" s="425"/>
      <c r="D29" s="425"/>
      <c r="E29" s="425"/>
      <c r="F29" s="272"/>
      <c r="G29" s="272"/>
      <c r="H29" s="273"/>
      <c r="I29" s="273"/>
      <c r="J29" s="274"/>
      <c r="K29" s="273"/>
      <c r="L29" s="275"/>
      <c r="M29" s="275"/>
      <c r="N29" s="276"/>
    </row>
    <row r="30" spans="1:14" x14ac:dyDescent="0.25">
      <c r="A30" s="428"/>
      <c r="B30" s="429"/>
      <c r="C30" s="428"/>
      <c r="D30" s="428"/>
      <c r="E30" s="428"/>
      <c r="F30" s="272"/>
      <c r="G30" s="272"/>
      <c r="H30" s="273"/>
      <c r="I30" s="273"/>
      <c r="J30" s="274"/>
      <c r="K30" s="273"/>
      <c r="L30" s="275"/>
      <c r="M30" s="275"/>
      <c r="N30" s="276"/>
    </row>
    <row r="31" spans="1:14" x14ac:dyDescent="0.25">
      <c r="A31" s="425"/>
      <c r="B31" s="422"/>
      <c r="C31" s="425"/>
      <c r="D31" s="425"/>
      <c r="E31" s="425"/>
      <c r="F31" s="272"/>
      <c r="G31" s="272"/>
      <c r="H31" s="273"/>
      <c r="I31" s="273"/>
      <c r="J31" s="274"/>
      <c r="K31" s="277"/>
      <c r="L31" s="275"/>
      <c r="M31" s="275"/>
      <c r="N31" s="276"/>
    </row>
    <row r="32" spans="1:14" x14ac:dyDescent="0.25">
      <c r="A32" s="426"/>
      <c r="B32" s="423"/>
      <c r="C32" s="426"/>
      <c r="D32" s="426"/>
      <c r="E32" s="426"/>
      <c r="F32" s="272"/>
      <c r="G32" s="272"/>
      <c r="H32" s="273"/>
      <c r="I32" s="273"/>
      <c r="J32" s="274"/>
      <c r="K32" s="277"/>
      <c r="L32" s="275"/>
      <c r="M32" s="275"/>
      <c r="N32" s="276"/>
    </row>
    <row r="33" spans="1:14" x14ac:dyDescent="0.25">
      <c r="A33" s="426"/>
      <c r="B33" s="423"/>
      <c r="C33" s="426"/>
      <c r="D33" s="426"/>
      <c r="E33" s="426"/>
      <c r="F33" s="272"/>
      <c r="G33" s="272"/>
      <c r="H33" s="273"/>
      <c r="I33" s="273"/>
      <c r="J33" s="274"/>
      <c r="K33" s="277"/>
      <c r="L33" s="275"/>
      <c r="M33" s="275"/>
      <c r="N33" s="276"/>
    </row>
    <row r="34" spans="1:14" x14ac:dyDescent="0.25">
      <c r="A34" s="427"/>
      <c r="B34" s="424"/>
      <c r="C34" s="427"/>
      <c r="D34" s="427"/>
      <c r="E34" s="427"/>
      <c r="F34" s="278"/>
      <c r="G34" s="278"/>
      <c r="H34" s="279"/>
      <c r="I34" s="279"/>
      <c r="J34" s="280"/>
      <c r="K34" s="281"/>
      <c r="L34" s="282"/>
      <c r="M34" s="282"/>
      <c r="N34" s="283"/>
    </row>
    <row r="35" spans="1:14" s="290" customFormat="1" ht="30" customHeight="1" x14ac:dyDescent="0.25">
      <c r="A35" s="430" t="s">
        <v>55</v>
      </c>
      <c r="B35" s="430"/>
      <c r="C35" s="430"/>
      <c r="D35" s="430"/>
      <c r="E35" s="430"/>
      <c r="F35" s="284"/>
      <c r="G35" s="284">
        <f>SUM(G7:G34)</f>
        <v>70</v>
      </c>
      <c r="H35" s="285"/>
      <c r="I35" s="285">
        <f>SUM(I7:I34)</f>
        <v>31730000</v>
      </c>
      <c r="J35" s="286"/>
      <c r="K35" s="287">
        <f>SUM(K7:K34)</f>
        <v>15865000</v>
      </c>
      <c r="L35" s="288"/>
      <c r="M35" s="288"/>
      <c r="N35" s="289">
        <f>SUM(N7:N34)</f>
        <v>0</v>
      </c>
    </row>
    <row r="36" spans="1:14" x14ac:dyDescent="0.25">
      <c r="G36" s="291"/>
      <c r="H36" s="291"/>
    </row>
    <row r="37" spans="1:14" x14ac:dyDescent="0.25">
      <c r="G37" s="291"/>
      <c r="H37" s="291"/>
    </row>
    <row r="38" spans="1:14" s="292" customFormat="1" x14ac:dyDescent="0.25">
      <c r="C38" s="293"/>
      <c r="E38" s="294" t="s">
        <v>84</v>
      </c>
      <c r="F38" s="293"/>
      <c r="G38" s="293"/>
      <c r="H38" s="293"/>
      <c r="K38" s="294"/>
      <c r="L38" s="294" t="s">
        <v>13</v>
      </c>
    </row>
    <row r="39" spans="1:14" s="292" customFormat="1" x14ac:dyDescent="0.25">
      <c r="C39" s="295"/>
      <c r="E39" s="296" t="s">
        <v>14</v>
      </c>
      <c r="F39" s="295"/>
      <c r="G39" s="295"/>
      <c r="H39" s="295"/>
      <c r="K39" s="296"/>
      <c r="L39" s="296" t="s">
        <v>15</v>
      </c>
    </row>
    <row r="40" spans="1:14" x14ac:dyDescent="0.25">
      <c r="G40" s="291"/>
      <c r="H40" s="291"/>
    </row>
    <row r="41" spans="1:14" x14ac:dyDescent="0.25">
      <c r="G41" s="291"/>
      <c r="H41" s="291"/>
    </row>
    <row r="42" spans="1:14" s="297" customFormat="1" x14ac:dyDescent="0.25">
      <c r="C42" s="294"/>
      <c r="E42" s="294"/>
      <c r="F42" s="298"/>
      <c r="K42" s="299"/>
      <c r="L42" s="257"/>
      <c r="M42" s="257"/>
      <c r="N42" s="257"/>
    </row>
    <row r="43" spans="1:14" x14ac:dyDescent="0.25">
      <c r="G43" s="291"/>
      <c r="H43" s="291"/>
    </row>
    <row r="44" spans="1:14" x14ac:dyDescent="0.25">
      <c r="G44" s="291"/>
      <c r="H44" s="291"/>
    </row>
    <row r="45" spans="1:14" x14ac:dyDescent="0.25">
      <c r="G45" s="291"/>
      <c r="H45" s="291"/>
    </row>
  </sheetData>
  <mergeCells count="46">
    <mergeCell ref="A10:A11"/>
    <mergeCell ref="A12:A13"/>
    <mergeCell ref="B12:B13"/>
    <mergeCell ref="D12:D13"/>
    <mergeCell ref="C12:C13"/>
    <mergeCell ref="A35:E35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E14:E17"/>
    <mergeCell ref="D10:D11"/>
    <mergeCell ref="E10:E11"/>
    <mergeCell ref="C10:C11"/>
    <mergeCell ref="B10:B11"/>
    <mergeCell ref="E12:E13"/>
    <mergeCell ref="D18:D20"/>
    <mergeCell ref="E18:E20"/>
    <mergeCell ref="C18:C20"/>
    <mergeCell ref="B18:B20"/>
    <mergeCell ref="A18:A20"/>
    <mergeCell ref="A22:A24"/>
    <mergeCell ref="B22:B24"/>
    <mergeCell ref="C22:C24"/>
    <mergeCell ref="D22:D24"/>
    <mergeCell ref="E22:E24"/>
    <mergeCell ref="B31:B34"/>
    <mergeCell ref="A31:A34"/>
    <mergeCell ref="E29:E30"/>
    <mergeCell ref="E27:E28"/>
    <mergeCell ref="D31:D34"/>
    <mergeCell ref="C31:C34"/>
    <mergeCell ref="E31:E34"/>
    <mergeCell ref="A27:A28"/>
    <mergeCell ref="B27:B28"/>
    <mergeCell ref="C27:C28"/>
    <mergeCell ref="D27:D28"/>
    <mergeCell ref="D29:D30"/>
    <mergeCell ref="C29:C30"/>
    <mergeCell ref="B29:B30"/>
    <mergeCell ref="A29:A30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0" workbookViewId="0">
      <selection activeCell="A6" sqref="A6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137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44" t="s">
        <v>16</v>
      </c>
      <c r="B4" s="444"/>
      <c r="C4" s="444"/>
      <c r="D4" s="444"/>
      <c r="E4" s="444"/>
      <c r="F4" s="18"/>
      <c r="G4" s="18"/>
    </row>
    <row r="5" spans="1:7" x14ac:dyDescent="0.25">
      <c r="A5" s="445" t="s">
        <v>131</v>
      </c>
      <c r="B5" s="445"/>
      <c r="C5" s="445"/>
      <c r="D5" s="445"/>
      <c r="E5" s="445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THU'!G79</f>
        <v>503</v>
      </c>
      <c r="D8" s="70">
        <f>'DOANH THU'!I78</f>
        <v>209090000</v>
      </c>
      <c r="E8" s="69"/>
      <c r="F8" s="61"/>
      <c r="G8" s="61"/>
    </row>
    <row r="9" spans="1:7" s="62" customFormat="1" ht="15.75" x14ac:dyDescent="0.25">
      <c r="A9" s="186">
        <v>2</v>
      </c>
      <c r="B9" s="187" t="s">
        <v>94</v>
      </c>
      <c r="C9" s="188"/>
      <c r="D9" s="189">
        <f>'DOANH THU'!L78</f>
        <v>97839750</v>
      </c>
      <c r="E9" s="190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THU'!L80</f>
        <v>4253900.0000000009</v>
      </c>
      <c r="E10" s="446">
        <f>D10+D11+D12</f>
        <v>55097150.000000007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THU'!L81</f>
        <v>50843250.000000007</v>
      </c>
      <c r="E11" s="447"/>
      <c r="F11" s="61"/>
      <c r="G11" s="61"/>
    </row>
    <row r="12" spans="1:7" s="62" customFormat="1" ht="15.75" x14ac:dyDescent="0.25">
      <c r="A12" s="117">
        <v>5</v>
      </c>
      <c r="B12" s="118"/>
      <c r="C12" s="118"/>
      <c r="D12" s="141"/>
      <c r="E12" s="448"/>
      <c r="F12" s="61"/>
      <c r="G12" s="61"/>
    </row>
    <row r="13" spans="1:7" s="62" customFormat="1" ht="15.75" x14ac:dyDescent="0.25">
      <c r="A13" s="117">
        <v>6</v>
      </c>
      <c r="B13" s="119" t="s">
        <v>93</v>
      </c>
      <c r="C13" s="121"/>
      <c r="D13" s="120">
        <f>'Hàng khách trả'!I35</f>
        <v>31730000</v>
      </c>
      <c r="E13" s="118"/>
      <c r="F13" s="61"/>
      <c r="G13" s="61"/>
    </row>
    <row r="14" spans="1:7" s="62" customFormat="1" ht="15.75" x14ac:dyDescent="0.25">
      <c r="A14" s="117">
        <v>7</v>
      </c>
      <c r="B14" s="119" t="s">
        <v>94</v>
      </c>
      <c r="C14" s="121"/>
      <c r="D14" s="120">
        <f>'Hàng khách trả'!K35</f>
        <v>15865000</v>
      </c>
      <c r="E14" s="118"/>
      <c r="F14" s="61"/>
      <c r="G14" s="61"/>
    </row>
    <row r="15" spans="1:7" s="62" customFormat="1" ht="15.75" x14ac:dyDescent="0.25">
      <c r="A15" s="74">
        <v>8</v>
      </c>
      <c r="B15" s="76" t="s">
        <v>51</v>
      </c>
      <c r="C15" s="77"/>
      <c r="D15" s="78">
        <f>D9-D10-D11-D12-D14</f>
        <v>26877599.999999993</v>
      </c>
      <c r="E15" s="75" t="s">
        <v>95</v>
      </c>
      <c r="F15" s="61"/>
      <c r="G15" s="142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/>
      <c r="D19" s="59"/>
      <c r="E19" s="184"/>
    </row>
    <row r="20" spans="1:7" s="62" customFormat="1" x14ac:dyDescent="0.25">
      <c r="A20" s="182">
        <v>2</v>
      </c>
      <c r="B20" s="139" t="s">
        <v>86</v>
      </c>
      <c r="C20" s="140"/>
      <c r="D20" s="22"/>
      <c r="E20" s="185"/>
    </row>
    <row r="21" spans="1:7" x14ac:dyDescent="0.25">
      <c r="A21" s="182">
        <v>3</v>
      </c>
      <c r="B21" s="21" t="s">
        <v>8</v>
      </c>
      <c r="C21" s="21"/>
      <c r="D21" s="22"/>
      <c r="E21" s="36"/>
    </row>
    <row r="22" spans="1:7" x14ac:dyDescent="0.25">
      <c r="A22" s="20">
        <v>4</v>
      </c>
      <c r="B22" s="21" t="s">
        <v>10</v>
      </c>
      <c r="C22" s="21"/>
      <c r="D22" s="22"/>
      <c r="E22" s="36"/>
    </row>
    <row r="23" spans="1:7" x14ac:dyDescent="0.25">
      <c r="A23" s="182">
        <v>5</v>
      </c>
      <c r="B23" s="21" t="s">
        <v>87</v>
      </c>
      <c r="C23" s="21"/>
      <c r="D23" s="22"/>
      <c r="E23" s="36"/>
    </row>
    <row r="24" spans="1:7" x14ac:dyDescent="0.25">
      <c r="A24" s="20">
        <v>6</v>
      </c>
      <c r="B24" s="21" t="s">
        <v>54</v>
      </c>
      <c r="C24" s="21"/>
      <c r="D24" s="22"/>
      <c r="E24" s="36"/>
    </row>
    <row r="25" spans="1:7" x14ac:dyDescent="0.25">
      <c r="A25" s="182">
        <v>7</v>
      </c>
      <c r="B25" s="21" t="s">
        <v>11</v>
      </c>
      <c r="C25" s="21"/>
      <c r="D25" s="22"/>
      <c r="E25" s="36"/>
    </row>
    <row r="26" spans="1:7" x14ac:dyDescent="0.25">
      <c r="A26" s="20">
        <v>8</v>
      </c>
      <c r="B26" s="21" t="s">
        <v>12</v>
      </c>
      <c r="C26" s="21"/>
      <c r="D26" s="22"/>
      <c r="E26" s="36"/>
    </row>
    <row r="27" spans="1:7" x14ac:dyDescent="0.25">
      <c r="A27" s="183">
        <v>9</v>
      </c>
      <c r="B27" s="23" t="s">
        <v>23</v>
      </c>
      <c r="C27" s="23"/>
      <c r="D27" s="24"/>
      <c r="E27" s="37"/>
    </row>
    <row r="28" spans="1:7" ht="15.75" x14ac:dyDescent="0.25">
      <c r="A28" s="32"/>
      <c r="B28" s="33" t="s">
        <v>24</v>
      </c>
      <c r="C28" s="34">
        <f>SUM(C19:C27)</f>
        <v>0</v>
      </c>
      <c r="D28" s="26">
        <f>SUM(D19:D27)</f>
        <v>0</v>
      </c>
      <c r="E28" s="32"/>
    </row>
    <row r="29" spans="1:7" x14ac:dyDescent="0.25">
      <c r="A29" s="32"/>
      <c r="B29" s="19" t="s">
        <v>25</v>
      </c>
      <c r="C29" s="32"/>
      <c r="D29" s="26">
        <f>C28-D28</f>
        <v>0</v>
      </c>
      <c r="E29" s="32"/>
    </row>
    <row r="32" spans="1:7" x14ac:dyDescent="0.25">
      <c r="B32" s="2" t="s">
        <v>84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91"/>
      <c r="C36" s="91"/>
      <c r="D36" s="122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abSelected="1" workbookViewId="0">
      <selection activeCell="AN17" sqref="AN17"/>
    </sheetView>
  </sheetViews>
  <sheetFormatPr defaultColWidth="9" defaultRowHeight="15" x14ac:dyDescent="0.25"/>
  <cols>
    <col min="1" max="1" width="2.5703125" style="211" customWidth="1"/>
    <col min="2" max="2" width="17.7109375" style="211" customWidth="1"/>
    <col min="3" max="3" width="10.28515625" style="212" customWidth="1"/>
    <col min="4" max="4" width="3.28515625" style="212" customWidth="1"/>
    <col min="5" max="34" width="2.5703125" style="211" customWidth="1"/>
    <col min="35" max="35" width="7.42578125" style="211" customWidth="1"/>
    <col min="36" max="38" width="2.5703125" style="211" customWidth="1"/>
    <col min="39" max="39" width="4.42578125" style="211" customWidth="1"/>
    <col min="40" max="40" width="19.42578125" style="212" customWidth="1"/>
    <col min="41" max="260" width="9" style="211"/>
    <col min="261" max="261" width="3.28515625" style="211" customWidth="1"/>
    <col min="262" max="262" width="20" style="211" customWidth="1"/>
    <col min="263" max="263" width="24.5703125" style="211" customWidth="1"/>
    <col min="264" max="293" width="4.42578125" style="211" customWidth="1"/>
    <col min="294" max="294" width="2.5703125" style="211" customWidth="1"/>
    <col min="295" max="295" width="6.140625" style="211" customWidth="1"/>
    <col min="296" max="296" width="19.42578125" style="211" customWidth="1"/>
    <col min="297" max="516" width="9" style="211"/>
    <col min="517" max="517" width="3.28515625" style="211" customWidth="1"/>
    <col min="518" max="518" width="20" style="211" customWidth="1"/>
    <col min="519" max="519" width="24.5703125" style="211" customWidth="1"/>
    <col min="520" max="549" width="4.42578125" style="211" customWidth="1"/>
    <col min="550" max="550" width="2.5703125" style="211" customWidth="1"/>
    <col min="551" max="551" width="6.140625" style="211" customWidth="1"/>
    <col min="552" max="552" width="19.42578125" style="211" customWidth="1"/>
    <col min="553" max="772" width="9" style="211"/>
    <col min="773" max="773" width="3.28515625" style="211" customWidth="1"/>
    <col min="774" max="774" width="20" style="211" customWidth="1"/>
    <col min="775" max="775" width="24.5703125" style="211" customWidth="1"/>
    <col min="776" max="805" width="4.42578125" style="211" customWidth="1"/>
    <col min="806" max="806" width="2.5703125" style="211" customWidth="1"/>
    <col min="807" max="807" width="6.140625" style="211" customWidth="1"/>
    <col min="808" max="808" width="19.42578125" style="211" customWidth="1"/>
    <col min="809" max="1028" width="9" style="211"/>
    <col min="1029" max="1029" width="3.28515625" style="211" customWidth="1"/>
    <col min="1030" max="1030" width="20" style="211" customWidth="1"/>
    <col min="1031" max="1031" width="24.5703125" style="211" customWidth="1"/>
    <col min="1032" max="1061" width="4.42578125" style="211" customWidth="1"/>
    <col min="1062" max="1062" width="2.5703125" style="211" customWidth="1"/>
    <col min="1063" max="1063" width="6.140625" style="211" customWidth="1"/>
    <col min="1064" max="1064" width="19.42578125" style="211" customWidth="1"/>
    <col min="1065" max="1284" width="9" style="211"/>
    <col min="1285" max="1285" width="3.28515625" style="211" customWidth="1"/>
    <col min="1286" max="1286" width="20" style="211" customWidth="1"/>
    <col min="1287" max="1287" width="24.5703125" style="211" customWidth="1"/>
    <col min="1288" max="1317" width="4.42578125" style="211" customWidth="1"/>
    <col min="1318" max="1318" width="2.5703125" style="211" customWidth="1"/>
    <col min="1319" max="1319" width="6.140625" style="211" customWidth="1"/>
    <col min="1320" max="1320" width="19.42578125" style="211" customWidth="1"/>
    <col min="1321" max="1540" width="9" style="211"/>
    <col min="1541" max="1541" width="3.28515625" style="211" customWidth="1"/>
    <col min="1542" max="1542" width="20" style="211" customWidth="1"/>
    <col min="1543" max="1543" width="24.5703125" style="211" customWidth="1"/>
    <col min="1544" max="1573" width="4.42578125" style="211" customWidth="1"/>
    <col min="1574" max="1574" width="2.5703125" style="211" customWidth="1"/>
    <col min="1575" max="1575" width="6.140625" style="211" customWidth="1"/>
    <col min="1576" max="1576" width="19.42578125" style="211" customWidth="1"/>
    <col min="1577" max="1796" width="9" style="211"/>
    <col min="1797" max="1797" width="3.28515625" style="211" customWidth="1"/>
    <col min="1798" max="1798" width="20" style="211" customWidth="1"/>
    <col min="1799" max="1799" width="24.5703125" style="211" customWidth="1"/>
    <col min="1800" max="1829" width="4.42578125" style="211" customWidth="1"/>
    <col min="1830" max="1830" width="2.5703125" style="211" customWidth="1"/>
    <col min="1831" max="1831" width="6.140625" style="211" customWidth="1"/>
    <col min="1832" max="1832" width="19.42578125" style="211" customWidth="1"/>
    <col min="1833" max="2052" width="9" style="211"/>
    <col min="2053" max="2053" width="3.28515625" style="211" customWidth="1"/>
    <col min="2054" max="2054" width="20" style="211" customWidth="1"/>
    <col min="2055" max="2055" width="24.5703125" style="211" customWidth="1"/>
    <col min="2056" max="2085" width="4.42578125" style="211" customWidth="1"/>
    <col min="2086" max="2086" width="2.5703125" style="211" customWidth="1"/>
    <col min="2087" max="2087" width="6.140625" style="211" customWidth="1"/>
    <col min="2088" max="2088" width="19.42578125" style="211" customWidth="1"/>
    <col min="2089" max="2308" width="9" style="211"/>
    <col min="2309" max="2309" width="3.28515625" style="211" customWidth="1"/>
    <col min="2310" max="2310" width="20" style="211" customWidth="1"/>
    <col min="2311" max="2311" width="24.5703125" style="211" customWidth="1"/>
    <col min="2312" max="2341" width="4.42578125" style="211" customWidth="1"/>
    <col min="2342" max="2342" width="2.5703125" style="211" customWidth="1"/>
    <col min="2343" max="2343" width="6.140625" style="211" customWidth="1"/>
    <col min="2344" max="2344" width="19.42578125" style="211" customWidth="1"/>
    <col min="2345" max="2564" width="9" style="211"/>
    <col min="2565" max="2565" width="3.28515625" style="211" customWidth="1"/>
    <col min="2566" max="2566" width="20" style="211" customWidth="1"/>
    <col min="2567" max="2567" width="24.5703125" style="211" customWidth="1"/>
    <col min="2568" max="2597" width="4.42578125" style="211" customWidth="1"/>
    <col min="2598" max="2598" width="2.5703125" style="211" customWidth="1"/>
    <col min="2599" max="2599" width="6.140625" style="211" customWidth="1"/>
    <col min="2600" max="2600" width="19.42578125" style="211" customWidth="1"/>
    <col min="2601" max="2820" width="9" style="211"/>
    <col min="2821" max="2821" width="3.28515625" style="211" customWidth="1"/>
    <col min="2822" max="2822" width="20" style="211" customWidth="1"/>
    <col min="2823" max="2823" width="24.5703125" style="211" customWidth="1"/>
    <col min="2824" max="2853" width="4.42578125" style="211" customWidth="1"/>
    <col min="2854" max="2854" width="2.5703125" style="211" customWidth="1"/>
    <col min="2855" max="2855" width="6.140625" style="211" customWidth="1"/>
    <col min="2856" max="2856" width="19.42578125" style="211" customWidth="1"/>
    <col min="2857" max="3076" width="9" style="211"/>
    <col min="3077" max="3077" width="3.28515625" style="211" customWidth="1"/>
    <col min="3078" max="3078" width="20" style="211" customWidth="1"/>
    <col min="3079" max="3079" width="24.5703125" style="211" customWidth="1"/>
    <col min="3080" max="3109" width="4.42578125" style="211" customWidth="1"/>
    <col min="3110" max="3110" width="2.5703125" style="211" customWidth="1"/>
    <col min="3111" max="3111" width="6.140625" style="211" customWidth="1"/>
    <col min="3112" max="3112" width="19.42578125" style="211" customWidth="1"/>
    <col min="3113" max="3332" width="9" style="211"/>
    <col min="3333" max="3333" width="3.28515625" style="211" customWidth="1"/>
    <col min="3334" max="3334" width="20" style="211" customWidth="1"/>
    <col min="3335" max="3335" width="24.5703125" style="211" customWidth="1"/>
    <col min="3336" max="3365" width="4.42578125" style="211" customWidth="1"/>
    <col min="3366" max="3366" width="2.5703125" style="211" customWidth="1"/>
    <col min="3367" max="3367" width="6.140625" style="211" customWidth="1"/>
    <col min="3368" max="3368" width="19.42578125" style="211" customWidth="1"/>
    <col min="3369" max="3588" width="9" style="211"/>
    <col min="3589" max="3589" width="3.28515625" style="211" customWidth="1"/>
    <col min="3590" max="3590" width="20" style="211" customWidth="1"/>
    <col min="3591" max="3591" width="24.5703125" style="211" customWidth="1"/>
    <col min="3592" max="3621" width="4.42578125" style="211" customWidth="1"/>
    <col min="3622" max="3622" width="2.5703125" style="211" customWidth="1"/>
    <col min="3623" max="3623" width="6.140625" style="211" customWidth="1"/>
    <col min="3624" max="3624" width="19.42578125" style="211" customWidth="1"/>
    <col min="3625" max="3844" width="9" style="211"/>
    <col min="3845" max="3845" width="3.28515625" style="211" customWidth="1"/>
    <col min="3846" max="3846" width="20" style="211" customWidth="1"/>
    <col min="3847" max="3847" width="24.5703125" style="211" customWidth="1"/>
    <col min="3848" max="3877" width="4.42578125" style="211" customWidth="1"/>
    <col min="3878" max="3878" width="2.5703125" style="211" customWidth="1"/>
    <col min="3879" max="3879" width="6.140625" style="211" customWidth="1"/>
    <col min="3880" max="3880" width="19.42578125" style="211" customWidth="1"/>
    <col min="3881" max="4100" width="9" style="211"/>
    <col min="4101" max="4101" width="3.28515625" style="211" customWidth="1"/>
    <col min="4102" max="4102" width="20" style="211" customWidth="1"/>
    <col min="4103" max="4103" width="24.5703125" style="211" customWidth="1"/>
    <col min="4104" max="4133" width="4.42578125" style="211" customWidth="1"/>
    <col min="4134" max="4134" width="2.5703125" style="211" customWidth="1"/>
    <col min="4135" max="4135" width="6.140625" style="211" customWidth="1"/>
    <col min="4136" max="4136" width="19.42578125" style="211" customWidth="1"/>
    <col min="4137" max="4356" width="9" style="211"/>
    <col min="4357" max="4357" width="3.28515625" style="211" customWidth="1"/>
    <col min="4358" max="4358" width="20" style="211" customWidth="1"/>
    <col min="4359" max="4359" width="24.5703125" style="211" customWidth="1"/>
    <col min="4360" max="4389" width="4.42578125" style="211" customWidth="1"/>
    <col min="4390" max="4390" width="2.5703125" style="211" customWidth="1"/>
    <col min="4391" max="4391" width="6.140625" style="211" customWidth="1"/>
    <col min="4392" max="4392" width="19.42578125" style="211" customWidth="1"/>
    <col min="4393" max="4612" width="9" style="211"/>
    <col min="4613" max="4613" width="3.28515625" style="211" customWidth="1"/>
    <col min="4614" max="4614" width="20" style="211" customWidth="1"/>
    <col min="4615" max="4615" width="24.5703125" style="211" customWidth="1"/>
    <col min="4616" max="4645" width="4.42578125" style="211" customWidth="1"/>
    <col min="4646" max="4646" width="2.5703125" style="211" customWidth="1"/>
    <col min="4647" max="4647" width="6.140625" style="211" customWidth="1"/>
    <col min="4648" max="4648" width="19.42578125" style="211" customWidth="1"/>
    <col min="4649" max="4868" width="9" style="211"/>
    <col min="4869" max="4869" width="3.28515625" style="211" customWidth="1"/>
    <col min="4870" max="4870" width="20" style="211" customWidth="1"/>
    <col min="4871" max="4871" width="24.5703125" style="211" customWidth="1"/>
    <col min="4872" max="4901" width="4.42578125" style="211" customWidth="1"/>
    <col min="4902" max="4902" width="2.5703125" style="211" customWidth="1"/>
    <col min="4903" max="4903" width="6.140625" style="211" customWidth="1"/>
    <col min="4904" max="4904" width="19.42578125" style="211" customWidth="1"/>
    <col min="4905" max="5124" width="9" style="211"/>
    <col min="5125" max="5125" width="3.28515625" style="211" customWidth="1"/>
    <col min="5126" max="5126" width="20" style="211" customWidth="1"/>
    <col min="5127" max="5127" width="24.5703125" style="211" customWidth="1"/>
    <col min="5128" max="5157" width="4.42578125" style="211" customWidth="1"/>
    <col min="5158" max="5158" width="2.5703125" style="211" customWidth="1"/>
    <col min="5159" max="5159" width="6.140625" style="211" customWidth="1"/>
    <col min="5160" max="5160" width="19.42578125" style="211" customWidth="1"/>
    <col min="5161" max="5380" width="9" style="211"/>
    <col min="5381" max="5381" width="3.28515625" style="211" customWidth="1"/>
    <col min="5382" max="5382" width="20" style="211" customWidth="1"/>
    <col min="5383" max="5383" width="24.5703125" style="211" customWidth="1"/>
    <col min="5384" max="5413" width="4.42578125" style="211" customWidth="1"/>
    <col min="5414" max="5414" width="2.5703125" style="211" customWidth="1"/>
    <col min="5415" max="5415" width="6.140625" style="211" customWidth="1"/>
    <col min="5416" max="5416" width="19.42578125" style="211" customWidth="1"/>
    <col min="5417" max="5636" width="9" style="211"/>
    <col min="5637" max="5637" width="3.28515625" style="211" customWidth="1"/>
    <col min="5638" max="5638" width="20" style="211" customWidth="1"/>
    <col min="5639" max="5639" width="24.5703125" style="211" customWidth="1"/>
    <col min="5640" max="5669" width="4.42578125" style="211" customWidth="1"/>
    <col min="5670" max="5670" width="2.5703125" style="211" customWidth="1"/>
    <col min="5671" max="5671" width="6.140625" style="211" customWidth="1"/>
    <col min="5672" max="5672" width="19.42578125" style="211" customWidth="1"/>
    <col min="5673" max="5892" width="9" style="211"/>
    <col min="5893" max="5893" width="3.28515625" style="211" customWidth="1"/>
    <col min="5894" max="5894" width="20" style="211" customWidth="1"/>
    <col min="5895" max="5895" width="24.5703125" style="211" customWidth="1"/>
    <col min="5896" max="5925" width="4.42578125" style="211" customWidth="1"/>
    <col min="5926" max="5926" width="2.5703125" style="211" customWidth="1"/>
    <col min="5927" max="5927" width="6.140625" style="211" customWidth="1"/>
    <col min="5928" max="5928" width="19.42578125" style="211" customWidth="1"/>
    <col min="5929" max="6148" width="9" style="211"/>
    <col min="6149" max="6149" width="3.28515625" style="211" customWidth="1"/>
    <col min="6150" max="6150" width="20" style="211" customWidth="1"/>
    <col min="6151" max="6151" width="24.5703125" style="211" customWidth="1"/>
    <col min="6152" max="6181" width="4.42578125" style="211" customWidth="1"/>
    <col min="6182" max="6182" width="2.5703125" style="211" customWidth="1"/>
    <col min="6183" max="6183" width="6.140625" style="211" customWidth="1"/>
    <col min="6184" max="6184" width="19.42578125" style="211" customWidth="1"/>
    <col min="6185" max="6404" width="9" style="211"/>
    <col min="6405" max="6405" width="3.28515625" style="211" customWidth="1"/>
    <col min="6406" max="6406" width="20" style="211" customWidth="1"/>
    <col min="6407" max="6407" width="24.5703125" style="211" customWidth="1"/>
    <col min="6408" max="6437" width="4.42578125" style="211" customWidth="1"/>
    <col min="6438" max="6438" width="2.5703125" style="211" customWidth="1"/>
    <col min="6439" max="6439" width="6.140625" style="211" customWidth="1"/>
    <col min="6440" max="6440" width="19.42578125" style="211" customWidth="1"/>
    <col min="6441" max="6660" width="9" style="211"/>
    <col min="6661" max="6661" width="3.28515625" style="211" customWidth="1"/>
    <col min="6662" max="6662" width="20" style="211" customWidth="1"/>
    <col min="6663" max="6663" width="24.5703125" style="211" customWidth="1"/>
    <col min="6664" max="6693" width="4.42578125" style="211" customWidth="1"/>
    <col min="6694" max="6694" width="2.5703125" style="211" customWidth="1"/>
    <col min="6695" max="6695" width="6.140625" style="211" customWidth="1"/>
    <col min="6696" max="6696" width="19.42578125" style="211" customWidth="1"/>
    <col min="6697" max="6916" width="9" style="211"/>
    <col min="6917" max="6917" width="3.28515625" style="211" customWidth="1"/>
    <col min="6918" max="6918" width="20" style="211" customWidth="1"/>
    <col min="6919" max="6919" width="24.5703125" style="211" customWidth="1"/>
    <col min="6920" max="6949" width="4.42578125" style="211" customWidth="1"/>
    <col min="6950" max="6950" width="2.5703125" style="211" customWidth="1"/>
    <col min="6951" max="6951" width="6.140625" style="211" customWidth="1"/>
    <col min="6952" max="6952" width="19.42578125" style="211" customWidth="1"/>
    <col min="6953" max="7172" width="9" style="211"/>
    <col min="7173" max="7173" width="3.28515625" style="211" customWidth="1"/>
    <col min="7174" max="7174" width="20" style="211" customWidth="1"/>
    <col min="7175" max="7175" width="24.5703125" style="211" customWidth="1"/>
    <col min="7176" max="7205" width="4.42578125" style="211" customWidth="1"/>
    <col min="7206" max="7206" width="2.5703125" style="211" customWidth="1"/>
    <col min="7207" max="7207" width="6.140625" style="211" customWidth="1"/>
    <col min="7208" max="7208" width="19.42578125" style="211" customWidth="1"/>
    <col min="7209" max="7428" width="9" style="211"/>
    <col min="7429" max="7429" width="3.28515625" style="211" customWidth="1"/>
    <col min="7430" max="7430" width="20" style="211" customWidth="1"/>
    <col min="7431" max="7431" width="24.5703125" style="211" customWidth="1"/>
    <col min="7432" max="7461" width="4.42578125" style="211" customWidth="1"/>
    <col min="7462" max="7462" width="2.5703125" style="211" customWidth="1"/>
    <col min="7463" max="7463" width="6.140625" style="211" customWidth="1"/>
    <col min="7464" max="7464" width="19.42578125" style="211" customWidth="1"/>
    <col min="7465" max="7684" width="9" style="211"/>
    <col min="7685" max="7685" width="3.28515625" style="211" customWidth="1"/>
    <col min="7686" max="7686" width="20" style="211" customWidth="1"/>
    <col min="7687" max="7687" width="24.5703125" style="211" customWidth="1"/>
    <col min="7688" max="7717" width="4.42578125" style="211" customWidth="1"/>
    <col min="7718" max="7718" width="2.5703125" style="211" customWidth="1"/>
    <col min="7719" max="7719" width="6.140625" style="211" customWidth="1"/>
    <col min="7720" max="7720" width="19.42578125" style="211" customWidth="1"/>
    <col min="7721" max="7940" width="9" style="211"/>
    <col min="7941" max="7941" width="3.28515625" style="211" customWidth="1"/>
    <col min="7942" max="7942" width="20" style="211" customWidth="1"/>
    <col min="7943" max="7943" width="24.5703125" style="211" customWidth="1"/>
    <col min="7944" max="7973" width="4.42578125" style="211" customWidth="1"/>
    <col min="7974" max="7974" width="2.5703125" style="211" customWidth="1"/>
    <col min="7975" max="7975" width="6.140625" style="211" customWidth="1"/>
    <col min="7976" max="7976" width="19.42578125" style="211" customWidth="1"/>
    <col min="7977" max="8196" width="9" style="211"/>
    <col min="8197" max="8197" width="3.28515625" style="211" customWidth="1"/>
    <col min="8198" max="8198" width="20" style="211" customWidth="1"/>
    <col min="8199" max="8199" width="24.5703125" style="211" customWidth="1"/>
    <col min="8200" max="8229" width="4.42578125" style="211" customWidth="1"/>
    <col min="8230" max="8230" width="2.5703125" style="211" customWidth="1"/>
    <col min="8231" max="8231" width="6.140625" style="211" customWidth="1"/>
    <col min="8232" max="8232" width="19.42578125" style="211" customWidth="1"/>
    <col min="8233" max="8452" width="9" style="211"/>
    <col min="8453" max="8453" width="3.28515625" style="211" customWidth="1"/>
    <col min="8454" max="8454" width="20" style="211" customWidth="1"/>
    <col min="8455" max="8455" width="24.5703125" style="211" customWidth="1"/>
    <col min="8456" max="8485" width="4.42578125" style="211" customWidth="1"/>
    <col min="8486" max="8486" width="2.5703125" style="211" customWidth="1"/>
    <col min="8487" max="8487" width="6.140625" style="211" customWidth="1"/>
    <col min="8488" max="8488" width="19.42578125" style="211" customWidth="1"/>
    <col min="8489" max="8708" width="9" style="211"/>
    <col min="8709" max="8709" width="3.28515625" style="211" customWidth="1"/>
    <col min="8710" max="8710" width="20" style="211" customWidth="1"/>
    <col min="8711" max="8711" width="24.5703125" style="211" customWidth="1"/>
    <col min="8712" max="8741" width="4.42578125" style="211" customWidth="1"/>
    <col min="8742" max="8742" width="2.5703125" style="211" customWidth="1"/>
    <col min="8743" max="8743" width="6.140625" style="211" customWidth="1"/>
    <col min="8744" max="8744" width="19.42578125" style="211" customWidth="1"/>
    <col min="8745" max="8964" width="9" style="211"/>
    <col min="8965" max="8965" width="3.28515625" style="211" customWidth="1"/>
    <col min="8966" max="8966" width="20" style="211" customWidth="1"/>
    <col min="8967" max="8967" width="24.5703125" style="211" customWidth="1"/>
    <col min="8968" max="8997" width="4.42578125" style="211" customWidth="1"/>
    <col min="8998" max="8998" width="2.5703125" style="211" customWidth="1"/>
    <col min="8999" max="8999" width="6.140625" style="211" customWidth="1"/>
    <col min="9000" max="9000" width="19.42578125" style="211" customWidth="1"/>
    <col min="9001" max="9220" width="9" style="211"/>
    <col min="9221" max="9221" width="3.28515625" style="211" customWidth="1"/>
    <col min="9222" max="9222" width="20" style="211" customWidth="1"/>
    <col min="9223" max="9223" width="24.5703125" style="211" customWidth="1"/>
    <col min="9224" max="9253" width="4.42578125" style="211" customWidth="1"/>
    <col min="9254" max="9254" width="2.5703125" style="211" customWidth="1"/>
    <col min="9255" max="9255" width="6.140625" style="211" customWidth="1"/>
    <col min="9256" max="9256" width="19.42578125" style="211" customWidth="1"/>
    <col min="9257" max="9476" width="9" style="211"/>
    <col min="9477" max="9477" width="3.28515625" style="211" customWidth="1"/>
    <col min="9478" max="9478" width="20" style="211" customWidth="1"/>
    <col min="9479" max="9479" width="24.5703125" style="211" customWidth="1"/>
    <col min="9480" max="9509" width="4.42578125" style="211" customWidth="1"/>
    <col min="9510" max="9510" width="2.5703125" style="211" customWidth="1"/>
    <col min="9511" max="9511" width="6.140625" style="211" customWidth="1"/>
    <col min="9512" max="9512" width="19.42578125" style="211" customWidth="1"/>
    <col min="9513" max="9732" width="9" style="211"/>
    <col min="9733" max="9733" width="3.28515625" style="211" customWidth="1"/>
    <col min="9734" max="9734" width="20" style="211" customWidth="1"/>
    <col min="9735" max="9735" width="24.5703125" style="211" customWidth="1"/>
    <col min="9736" max="9765" width="4.42578125" style="211" customWidth="1"/>
    <col min="9766" max="9766" width="2.5703125" style="211" customWidth="1"/>
    <col min="9767" max="9767" width="6.140625" style="211" customWidth="1"/>
    <col min="9768" max="9768" width="19.42578125" style="211" customWidth="1"/>
    <col min="9769" max="9988" width="9" style="211"/>
    <col min="9989" max="9989" width="3.28515625" style="211" customWidth="1"/>
    <col min="9990" max="9990" width="20" style="211" customWidth="1"/>
    <col min="9991" max="9991" width="24.5703125" style="211" customWidth="1"/>
    <col min="9992" max="10021" width="4.42578125" style="211" customWidth="1"/>
    <col min="10022" max="10022" width="2.5703125" style="211" customWidth="1"/>
    <col min="10023" max="10023" width="6.140625" style="211" customWidth="1"/>
    <col min="10024" max="10024" width="19.42578125" style="211" customWidth="1"/>
    <col min="10025" max="10244" width="9" style="211"/>
    <col min="10245" max="10245" width="3.28515625" style="211" customWidth="1"/>
    <col min="10246" max="10246" width="20" style="211" customWidth="1"/>
    <col min="10247" max="10247" width="24.5703125" style="211" customWidth="1"/>
    <col min="10248" max="10277" width="4.42578125" style="211" customWidth="1"/>
    <col min="10278" max="10278" width="2.5703125" style="211" customWidth="1"/>
    <col min="10279" max="10279" width="6.140625" style="211" customWidth="1"/>
    <col min="10280" max="10280" width="19.42578125" style="211" customWidth="1"/>
    <col min="10281" max="10500" width="9" style="211"/>
    <col min="10501" max="10501" width="3.28515625" style="211" customWidth="1"/>
    <col min="10502" max="10502" width="20" style="211" customWidth="1"/>
    <col min="10503" max="10503" width="24.5703125" style="211" customWidth="1"/>
    <col min="10504" max="10533" width="4.42578125" style="211" customWidth="1"/>
    <col min="10534" max="10534" width="2.5703125" style="211" customWidth="1"/>
    <col min="10535" max="10535" width="6.140625" style="211" customWidth="1"/>
    <col min="10536" max="10536" width="19.42578125" style="211" customWidth="1"/>
    <col min="10537" max="10756" width="9" style="211"/>
    <col min="10757" max="10757" width="3.28515625" style="211" customWidth="1"/>
    <col min="10758" max="10758" width="20" style="211" customWidth="1"/>
    <col min="10759" max="10759" width="24.5703125" style="211" customWidth="1"/>
    <col min="10760" max="10789" width="4.42578125" style="211" customWidth="1"/>
    <col min="10790" max="10790" width="2.5703125" style="211" customWidth="1"/>
    <col min="10791" max="10791" width="6.140625" style="211" customWidth="1"/>
    <col min="10792" max="10792" width="19.42578125" style="211" customWidth="1"/>
    <col min="10793" max="11012" width="9" style="211"/>
    <col min="11013" max="11013" width="3.28515625" style="211" customWidth="1"/>
    <col min="11014" max="11014" width="20" style="211" customWidth="1"/>
    <col min="11015" max="11015" width="24.5703125" style="211" customWidth="1"/>
    <col min="11016" max="11045" width="4.42578125" style="211" customWidth="1"/>
    <col min="11046" max="11046" width="2.5703125" style="211" customWidth="1"/>
    <col min="11047" max="11047" width="6.140625" style="211" customWidth="1"/>
    <col min="11048" max="11048" width="19.42578125" style="211" customWidth="1"/>
    <col min="11049" max="11268" width="9" style="211"/>
    <col min="11269" max="11269" width="3.28515625" style="211" customWidth="1"/>
    <col min="11270" max="11270" width="20" style="211" customWidth="1"/>
    <col min="11271" max="11271" width="24.5703125" style="211" customWidth="1"/>
    <col min="11272" max="11301" width="4.42578125" style="211" customWidth="1"/>
    <col min="11302" max="11302" width="2.5703125" style="211" customWidth="1"/>
    <col min="11303" max="11303" width="6.140625" style="211" customWidth="1"/>
    <col min="11304" max="11304" width="19.42578125" style="211" customWidth="1"/>
    <col min="11305" max="11524" width="9" style="211"/>
    <col min="11525" max="11525" width="3.28515625" style="211" customWidth="1"/>
    <col min="11526" max="11526" width="20" style="211" customWidth="1"/>
    <col min="11527" max="11527" width="24.5703125" style="211" customWidth="1"/>
    <col min="11528" max="11557" width="4.42578125" style="211" customWidth="1"/>
    <col min="11558" max="11558" width="2.5703125" style="211" customWidth="1"/>
    <col min="11559" max="11559" width="6.140625" style="211" customWidth="1"/>
    <col min="11560" max="11560" width="19.42578125" style="211" customWidth="1"/>
    <col min="11561" max="11780" width="9" style="211"/>
    <col min="11781" max="11781" width="3.28515625" style="211" customWidth="1"/>
    <col min="11782" max="11782" width="20" style="211" customWidth="1"/>
    <col min="11783" max="11783" width="24.5703125" style="211" customWidth="1"/>
    <col min="11784" max="11813" width="4.42578125" style="211" customWidth="1"/>
    <col min="11814" max="11814" width="2.5703125" style="211" customWidth="1"/>
    <col min="11815" max="11815" width="6.140625" style="211" customWidth="1"/>
    <col min="11816" max="11816" width="19.42578125" style="211" customWidth="1"/>
    <col min="11817" max="12036" width="9" style="211"/>
    <col min="12037" max="12037" width="3.28515625" style="211" customWidth="1"/>
    <col min="12038" max="12038" width="20" style="211" customWidth="1"/>
    <col min="12039" max="12039" width="24.5703125" style="211" customWidth="1"/>
    <col min="12040" max="12069" width="4.42578125" style="211" customWidth="1"/>
    <col min="12070" max="12070" width="2.5703125" style="211" customWidth="1"/>
    <col min="12071" max="12071" width="6.140625" style="211" customWidth="1"/>
    <col min="12072" max="12072" width="19.42578125" style="211" customWidth="1"/>
    <col min="12073" max="12292" width="9" style="211"/>
    <col min="12293" max="12293" width="3.28515625" style="211" customWidth="1"/>
    <col min="12294" max="12294" width="20" style="211" customWidth="1"/>
    <col min="12295" max="12295" width="24.5703125" style="211" customWidth="1"/>
    <col min="12296" max="12325" width="4.42578125" style="211" customWidth="1"/>
    <col min="12326" max="12326" width="2.5703125" style="211" customWidth="1"/>
    <col min="12327" max="12327" width="6.140625" style="211" customWidth="1"/>
    <col min="12328" max="12328" width="19.42578125" style="211" customWidth="1"/>
    <col min="12329" max="12548" width="9" style="211"/>
    <col min="12549" max="12549" width="3.28515625" style="211" customWidth="1"/>
    <col min="12550" max="12550" width="20" style="211" customWidth="1"/>
    <col min="12551" max="12551" width="24.5703125" style="211" customWidth="1"/>
    <col min="12552" max="12581" width="4.42578125" style="211" customWidth="1"/>
    <col min="12582" max="12582" width="2.5703125" style="211" customWidth="1"/>
    <col min="12583" max="12583" width="6.140625" style="211" customWidth="1"/>
    <col min="12584" max="12584" width="19.42578125" style="211" customWidth="1"/>
    <col min="12585" max="12804" width="9" style="211"/>
    <col min="12805" max="12805" width="3.28515625" style="211" customWidth="1"/>
    <col min="12806" max="12806" width="20" style="211" customWidth="1"/>
    <col min="12807" max="12807" width="24.5703125" style="211" customWidth="1"/>
    <col min="12808" max="12837" width="4.42578125" style="211" customWidth="1"/>
    <col min="12838" max="12838" width="2.5703125" style="211" customWidth="1"/>
    <col min="12839" max="12839" width="6.140625" style="211" customWidth="1"/>
    <col min="12840" max="12840" width="19.42578125" style="211" customWidth="1"/>
    <col min="12841" max="13060" width="9" style="211"/>
    <col min="13061" max="13061" width="3.28515625" style="211" customWidth="1"/>
    <col min="13062" max="13062" width="20" style="211" customWidth="1"/>
    <col min="13063" max="13063" width="24.5703125" style="211" customWidth="1"/>
    <col min="13064" max="13093" width="4.42578125" style="211" customWidth="1"/>
    <col min="13094" max="13094" width="2.5703125" style="211" customWidth="1"/>
    <col min="13095" max="13095" width="6.140625" style="211" customWidth="1"/>
    <col min="13096" max="13096" width="19.42578125" style="211" customWidth="1"/>
    <col min="13097" max="13316" width="9" style="211"/>
    <col min="13317" max="13317" width="3.28515625" style="211" customWidth="1"/>
    <col min="13318" max="13318" width="20" style="211" customWidth="1"/>
    <col min="13319" max="13319" width="24.5703125" style="211" customWidth="1"/>
    <col min="13320" max="13349" width="4.42578125" style="211" customWidth="1"/>
    <col min="13350" max="13350" width="2.5703125" style="211" customWidth="1"/>
    <col min="13351" max="13351" width="6.140625" style="211" customWidth="1"/>
    <col min="13352" max="13352" width="19.42578125" style="211" customWidth="1"/>
    <col min="13353" max="13572" width="9" style="211"/>
    <col min="13573" max="13573" width="3.28515625" style="211" customWidth="1"/>
    <col min="13574" max="13574" width="20" style="211" customWidth="1"/>
    <col min="13575" max="13575" width="24.5703125" style="211" customWidth="1"/>
    <col min="13576" max="13605" width="4.42578125" style="211" customWidth="1"/>
    <col min="13606" max="13606" width="2.5703125" style="211" customWidth="1"/>
    <col min="13607" max="13607" width="6.140625" style="211" customWidth="1"/>
    <col min="13608" max="13608" width="19.42578125" style="211" customWidth="1"/>
    <col min="13609" max="13828" width="9" style="211"/>
    <col min="13829" max="13829" width="3.28515625" style="211" customWidth="1"/>
    <col min="13830" max="13830" width="20" style="211" customWidth="1"/>
    <col min="13831" max="13831" width="24.5703125" style="211" customWidth="1"/>
    <col min="13832" max="13861" width="4.42578125" style="211" customWidth="1"/>
    <col min="13862" max="13862" width="2.5703125" style="211" customWidth="1"/>
    <col min="13863" max="13863" width="6.140625" style="211" customWidth="1"/>
    <col min="13864" max="13864" width="19.42578125" style="211" customWidth="1"/>
    <col min="13865" max="14084" width="9" style="211"/>
    <col min="14085" max="14085" width="3.28515625" style="211" customWidth="1"/>
    <col min="14086" max="14086" width="20" style="211" customWidth="1"/>
    <col min="14087" max="14087" width="24.5703125" style="211" customWidth="1"/>
    <col min="14088" max="14117" width="4.42578125" style="211" customWidth="1"/>
    <col min="14118" max="14118" width="2.5703125" style="211" customWidth="1"/>
    <col min="14119" max="14119" width="6.140625" style="211" customWidth="1"/>
    <col min="14120" max="14120" width="19.42578125" style="211" customWidth="1"/>
    <col min="14121" max="14340" width="9" style="211"/>
    <col min="14341" max="14341" width="3.28515625" style="211" customWidth="1"/>
    <col min="14342" max="14342" width="20" style="211" customWidth="1"/>
    <col min="14343" max="14343" width="24.5703125" style="211" customWidth="1"/>
    <col min="14344" max="14373" width="4.42578125" style="211" customWidth="1"/>
    <col min="14374" max="14374" width="2.5703125" style="211" customWidth="1"/>
    <col min="14375" max="14375" width="6.140625" style="211" customWidth="1"/>
    <col min="14376" max="14376" width="19.42578125" style="211" customWidth="1"/>
    <col min="14377" max="14596" width="9" style="211"/>
    <col min="14597" max="14597" width="3.28515625" style="211" customWidth="1"/>
    <col min="14598" max="14598" width="20" style="211" customWidth="1"/>
    <col min="14599" max="14599" width="24.5703125" style="211" customWidth="1"/>
    <col min="14600" max="14629" width="4.42578125" style="211" customWidth="1"/>
    <col min="14630" max="14630" width="2.5703125" style="211" customWidth="1"/>
    <col min="14631" max="14631" width="6.140625" style="211" customWidth="1"/>
    <col min="14632" max="14632" width="19.42578125" style="211" customWidth="1"/>
    <col min="14633" max="14852" width="9" style="211"/>
    <col min="14853" max="14853" width="3.28515625" style="211" customWidth="1"/>
    <col min="14854" max="14854" width="20" style="211" customWidth="1"/>
    <col min="14855" max="14855" width="24.5703125" style="211" customWidth="1"/>
    <col min="14856" max="14885" width="4.42578125" style="211" customWidth="1"/>
    <col min="14886" max="14886" width="2.5703125" style="211" customWidth="1"/>
    <col min="14887" max="14887" width="6.140625" style="211" customWidth="1"/>
    <col min="14888" max="14888" width="19.42578125" style="211" customWidth="1"/>
    <col min="14889" max="15108" width="9" style="211"/>
    <col min="15109" max="15109" width="3.28515625" style="211" customWidth="1"/>
    <col min="15110" max="15110" width="20" style="211" customWidth="1"/>
    <col min="15111" max="15111" width="24.5703125" style="211" customWidth="1"/>
    <col min="15112" max="15141" width="4.42578125" style="211" customWidth="1"/>
    <col min="15142" max="15142" width="2.5703125" style="211" customWidth="1"/>
    <col min="15143" max="15143" width="6.140625" style="211" customWidth="1"/>
    <col min="15144" max="15144" width="19.42578125" style="211" customWidth="1"/>
    <col min="15145" max="15364" width="9" style="211"/>
    <col min="15365" max="15365" width="3.28515625" style="211" customWidth="1"/>
    <col min="15366" max="15366" width="20" style="211" customWidth="1"/>
    <col min="15367" max="15367" width="24.5703125" style="211" customWidth="1"/>
    <col min="15368" max="15397" width="4.42578125" style="211" customWidth="1"/>
    <col min="15398" max="15398" width="2.5703125" style="211" customWidth="1"/>
    <col min="15399" max="15399" width="6.140625" style="211" customWidth="1"/>
    <col min="15400" max="15400" width="19.42578125" style="211" customWidth="1"/>
    <col min="15401" max="15620" width="9" style="211"/>
    <col min="15621" max="15621" width="3.28515625" style="211" customWidth="1"/>
    <col min="15622" max="15622" width="20" style="211" customWidth="1"/>
    <col min="15623" max="15623" width="24.5703125" style="211" customWidth="1"/>
    <col min="15624" max="15653" width="4.42578125" style="211" customWidth="1"/>
    <col min="15654" max="15654" width="2.5703125" style="211" customWidth="1"/>
    <col min="15655" max="15655" width="6.140625" style="211" customWidth="1"/>
    <col min="15656" max="15656" width="19.42578125" style="211" customWidth="1"/>
    <col min="15657" max="15876" width="9" style="211"/>
    <col min="15877" max="15877" width="3.28515625" style="211" customWidth="1"/>
    <col min="15878" max="15878" width="20" style="211" customWidth="1"/>
    <col min="15879" max="15879" width="24.5703125" style="211" customWidth="1"/>
    <col min="15880" max="15909" width="4.42578125" style="211" customWidth="1"/>
    <col min="15910" max="15910" width="2.5703125" style="211" customWidth="1"/>
    <col min="15911" max="15911" width="6.140625" style="211" customWidth="1"/>
    <col min="15912" max="15912" width="19.42578125" style="211" customWidth="1"/>
    <col min="15913" max="16132" width="9" style="211"/>
    <col min="16133" max="16133" width="3.28515625" style="211" customWidth="1"/>
    <col min="16134" max="16134" width="20" style="211" customWidth="1"/>
    <col min="16135" max="16135" width="24.5703125" style="211" customWidth="1"/>
    <col min="16136" max="16165" width="4.42578125" style="211" customWidth="1"/>
    <col min="16166" max="16166" width="2.5703125" style="211" customWidth="1"/>
    <col min="16167" max="16167" width="6.140625" style="211" customWidth="1"/>
    <col min="16168" max="16168" width="19.42578125" style="211" customWidth="1"/>
    <col min="16169" max="16384" width="9" style="211"/>
  </cols>
  <sheetData>
    <row r="1" spans="1:40" ht="16.5" x14ac:dyDescent="0.25">
      <c r="A1" s="209" t="s">
        <v>0</v>
      </c>
      <c r="B1" s="209"/>
      <c r="C1" s="210"/>
      <c r="D1" s="210"/>
      <c r="E1" s="210"/>
      <c r="Z1" s="455" t="s">
        <v>19</v>
      </c>
      <c r="AA1" s="456"/>
      <c r="AB1" s="456"/>
      <c r="AC1" s="456"/>
      <c r="AD1" s="456"/>
      <c r="AE1" s="456"/>
      <c r="AF1" s="456"/>
      <c r="AG1" s="456"/>
      <c r="AH1" s="457"/>
    </row>
    <row r="2" spans="1:40" x14ac:dyDescent="0.25">
      <c r="A2" s="213" t="s">
        <v>98</v>
      </c>
      <c r="B2" s="213"/>
      <c r="C2" s="214"/>
      <c r="D2" s="214"/>
      <c r="E2" s="214"/>
      <c r="Z2" s="449" t="s">
        <v>99</v>
      </c>
      <c r="AA2" s="450"/>
      <c r="AB2" s="450"/>
      <c r="AC2" s="450"/>
      <c r="AD2" s="450"/>
      <c r="AE2" s="451"/>
      <c r="AF2" s="452" t="s">
        <v>100</v>
      </c>
      <c r="AG2" s="453"/>
      <c r="AH2" s="454"/>
    </row>
    <row r="3" spans="1:40" x14ac:dyDescent="0.25">
      <c r="A3" s="213" t="s">
        <v>101</v>
      </c>
      <c r="B3" s="79"/>
      <c r="C3" s="79"/>
      <c r="D3" s="79"/>
      <c r="E3" s="79"/>
      <c r="Z3" s="449" t="s">
        <v>102</v>
      </c>
      <c r="AA3" s="450"/>
      <c r="AB3" s="450"/>
      <c r="AC3" s="450"/>
      <c r="AD3" s="450"/>
      <c r="AE3" s="451"/>
      <c r="AF3" s="452" t="s">
        <v>103</v>
      </c>
      <c r="AG3" s="453"/>
      <c r="AH3" s="454"/>
    </row>
    <row r="4" spans="1:40" x14ac:dyDescent="0.25">
      <c r="A4" s="213" t="s">
        <v>104</v>
      </c>
      <c r="B4" s="79"/>
      <c r="C4" s="79"/>
      <c r="D4" s="79"/>
      <c r="E4" s="79"/>
      <c r="T4" s="211" t="s">
        <v>45</v>
      </c>
      <c r="Z4" s="449" t="s">
        <v>105</v>
      </c>
      <c r="AA4" s="450"/>
      <c r="AB4" s="450"/>
      <c r="AC4" s="450"/>
      <c r="AD4" s="450"/>
      <c r="AE4" s="451"/>
      <c r="AF4" s="452" t="s">
        <v>106</v>
      </c>
      <c r="AG4" s="453"/>
      <c r="AH4" s="454"/>
    </row>
    <row r="5" spans="1:40" x14ac:dyDescent="0.25">
      <c r="A5" s="213" t="s">
        <v>107</v>
      </c>
      <c r="B5" s="79"/>
      <c r="C5" s="79"/>
      <c r="D5" s="79"/>
      <c r="E5" s="79"/>
      <c r="Z5" s="459" t="s">
        <v>108</v>
      </c>
      <c r="AA5" s="459"/>
      <c r="AB5" s="459"/>
      <c r="AC5" s="459"/>
      <c r="AD5" s="459"/>
      <c r="AE5" s="459"/>
      <c r="AF5" s="460" t="s">
        <v>109</v>
      </c>
      <c r="AG5" s="460"/>
      <c r="AH5" s="460"/>
    </row>
    <row r="6" spans="1:40" x14ac:dyDescent="0.25">
      <c r="A6" s="213"/>
      <c r="B6" s="79"/>
      <c r="C6" s="79"/>
      <c r="D6" s="79"/>
      <c r="E6" s="79"/>
      <c r="Z6" s="449" t="s">
        <v>129</v>
      </c>
      <c r="AA6" s="450"/>
      <c r="AB6" s="450"/>
      <c r="AC6" s="450"/>
      <c r="AD6" s="450"/>
      <c r="AE6" s="451"/>
      <c r="AF6" s="452" t="s">
        <v>126</v>
      </c>
      <c r="AG6" s="453"/>
      <c r="AH6" s="454"/>
    </row>
    <row r="7" spans="1:40" x14ac:dyDescent="0.25">
      <c r="A7" s="215"/>
      <c r="B7" s="215"/>
      <c r="C7" s="216"/>
      <c r="D7" s="216"/>
      <c r="E7" s="215"/>
    </row>
    <row r="8" spans="1:40" s="218" customFormat="1" ht="18.75" x14ac:dyDescent="0.25">
      <c r="A8" s="461" t="s">
        <v>138</v>
      </c>
      <c r="B8" s="461"/>
      <c r="C8" s="461"/>
      <c r="D8" s="461"/>
      <c r="E8" s="461"/>
      <c r="F8" s="461"/>
      <c r="G8" s="461"/>
      <c r="H8" s="461"/>
      <c r="I8" s="461"/>
      <c r="J8" s="461"/>
      <c r="K8" s="461"/>
      <c r="L8" s="461"/>
      <c r="M8" s="461"/>
      <c r="N8" s="461"/>
      <c r="O8" s="461"/>
      <c r="P8" s="461"/>
      <c r="Q8" s="461"/>
      <c r="R8" s="461"/>
      <c r="S8" s="461"/>
      <c r="T8" s="461"/>
      <c r="U8" s="461"/>
      <c r="V8" s="461"/>
      <c r="W8" s="461"/>
      <c r="X8" s="461"/>
      <c r="Y8" s="461"/>
      <c r="Z8" s="461"/>
      <c r="AA8" s="461"/>
      <c r="AB8" s="461"/>
      <c r="AC8" s="461"/>
      <c r="AD8" s="461"/>
      <c r="AE8" s="461"/>
      <c r="AF8" s="461"/>
      <c r="AG8" s="461"/>
      <c r="AH8" s="461"/>
      <c r="AI8" s="461"/>
      <c r="AJ8" s="461"/>
      <c r="AK8" s="461"/>
      <c r="AL8" s="461"/>
      <c r="AM8" s="461"/>
      <c r="AN8" s="217"/>
    </row>
    <row r="10" spans="1:40" s="223" customFormat="1" x14ac:dyDescent="0.25">
      <c r="A10" s="462" t="s">
        <v>110</v>
      </c>
      <c r="B10" s="462" t="s">
        <v>111</v>
      </c>
      <c r="C10" s="462" t="s">
        <v>112</v>
      </c>
      <c r="D10" s="465" t="s">
        <v>113</v>
      </c>
      <c r="E10" s="466"/>
      <c r="F10" s="466"/>
      <c r="G10" s="466"/>
      <c r="H10" s="466"/>
      <c r="I10" s="466"/>
      <c r="J10" s="466"/>
      <c r="K10" s="466"/>
      <c r="L10" s="466"/>
      <c r="M10" s="466"/>
      <c r="N10" s="466"/>
      <c r="O10" s="466"/>
      <c r="P10" s="466"/>
      <c r="Q10" s="466"/>
      <c r="R10" s="466"/>
      <c r="S10" s="466"/>
      <c r="T10" s="466"/>
      <c r="U10" s="466"/>
      <c r="V10" s="466"/>
      <c r="W10" s="466"/>
      <c r="X10" s="466"/>
      <c r="Y10" s="466"/>
      <c r="Z10" s="466"/>
      <c r="AA10" s="466"/>
      <c r="AB10" s="466"/>
      <c r="AC10" s="466"/>
      <c r="AD10" s="466"/>
      <c r="AE10" s="466"/>
      <c r="AF10" s="466"/>
      <c r="AG10" s="466"/>
      <c r="AH10" s="466"/>
      <c r="AI10" s="467" t="s">
        <v>114</v>
      </c>
      <c r="AJ10" s="219"/>
      <c r="AK10" s="220"/>
      <c r="AL10" s="220"/>
      <c r="AM10" s="221"/>
      <c r="AN10" s="222"/>
    </row>
    <row r="11" spans="1:40" s="223" customFormat="1" x14ac:dyDescent="0.25">
      <c r="A11" s="463"/>
      <c r="B11" s="463"/>
      <c r="C11" s="463"/>
      <c r="D11" s="224">
        <v>1</v>
      </c>
      <c r="E11" s="224">
        <v>2</v>
      </c>
      <c r="F11" s="224">
        <v>3</v>
      </c>
      <c r="G11" s="224">
        <v>4</v>
      </c>
      <c r="H11" s="224">
        <v>5</v>
      </c>
      <c r="I11" s="224">
        <v>6</v>
      </c>
      <c r="J11" s="224">
        <v>7</v>
      </c>
      <c r="K11" s="224">
        <v>8</v>
      </c>
      <c r="L11" s="224">
        <v>9</v>
      </c>
      <c r="M11" s="224">
        <v>10</v>
      </c>
      <c r="N11" s="224">
        <v>11</v>
      </c>
      <c r="O11" s="224">
        <v>12</v>
      </c>
      <c r="P11" s="224">
        <v>13</v>
      </c>
      <c r="Q11" s="224">
        <v>14</v>
      </c>
      <c r="R11" s="224">
        <v>15</v>
      </c>
      <c r="S11" s="224">
        <v>16</v>
      </c>
      <c r="T11" s="224">
        <v>17</v>
      </c>
      <c r="U11" s="224">
        <v>18</v>
      </c>
      <c r="V11" s="224">
        <v>19</v>
      </c>
      <c r="W11" s="224">
        <v>20</v>
      </c>
      <c r="X11" s="224">
        <v>21</v>
      </c>
      <c r="Y11" s="224">
        <v>22</v>
      </c>
      <c r="Z11" s="224">
        <v>23</v>
      </c>
      <c r="AA11" s="224">
        <v>24</v>
      </c>
      <c r="AB11" s="224">
        <v>25</v>
      </c>
      <c r="AC11" s="224">
        <v>26</v>
      </c>
      <c r="AD11" s="224">
        <v>27</v>
      </c>
      <c r="AE11" s="224">
        <v>28</v>
      </c>
      <c r="AF11" s="224">
        <v>29</v>
      </c>
      <c r="AG11" s="224">
        <v>30</v>
      </c>
      <c r="AH11" s="224">
        <v>31</v>
      </c>
      <c r="AI11" s="467"/>
      <c r="AJ11" s="225"/>
      <c r="AK11" s="221"/>
      <c r="AL11" s="221"/>
      <c r="AM11" s="221"/>
      <c r="AN11" s="222"/>
    </row>
    <row r="12" spans="1:40" s="229" customFormat="1" x14ac:dyDescent="0.25">
      <c r="A12" s="464"/>
      <c r="B12" s="464"/>
      <c r="C12" s="464"/>
      <c r="D12" s="224" t="s">
        <v>115</v>
      </c>
      <c r="E12" s="226" t="s">
        <v>116</v>
      </c>
      <c r="F12" s="224" t="s">
        <v>117</v>
      </c>
      <c r="G12" s="226" t="s">
        <v>118</v>
      </c>
      <c r="H12" s="227" t="s">
        <v>119</v>
      </c>
      <c r="I12" s="226" t="s">
        <v>120</v>
      </c>
      <c r="J12" s="226" t="s">
        <v>121</v>
      </c>
      <c r="K12" s="224" t="s">
        <v>115</v>
      </c>
      <c r="L12" s="226" t="s">
        <v>116</v>
      </c>
      <c r="M12" s="224" t="s">
        <v>117</v>
      </c>
      <c r="N12" s="226" t="s">
        <v>118</v>
      </c>
      <c r="O12" s="227" t="s">
        <v>119</v>
      </c>
      <c r="P12" s="226" t="s">
        <v>120</v>
      </c>
      <c r="Q12" s="224" t="s">
        <v>121</v>
      </c>
      <c r="R12" s="226" t="s">
        <v>115</v>
      </c>
      <c r="S12" s="226" t="s">
        <v>116</v>
      </c>
      <c r="T12" s="226" t="s">
        <v>117</v>
      </c>
      <c r="U12" s="226" t="s">
        <v>118</v>
      </c>
      <c r="V12" s="227" t="s">
        <v>119</v>
      </c>
      <c r="W12" s="226" t="s">
        <v>120</v>
      </c>
      <c r="X12" s="224" t="s">
        <v>121</v>
      </c>
      <c r="Y12" s="226" t="s">
        <v>115</v>
      </c>
      <c r="Z12" s="226" t="s">
        <v>116</v>
      </c>
      <c r="AA12" s="226" t="s">
        <v>117</v>
      </c>
      <c r="AB12" s="226" t="s">
        <v>118</v>
      </c>
      <c r="AC12" s="227" t="s">
        <v>119</v>
      </c>
      <c r="AD12" s="226" t="s">
        <v>120</v>
      </c>
      <c r="AE12" s="224" t="s">
        <v>121</v>
      </c>
      <c r="AF12" s="226" t="s">
        <v>115</v>
      </c>
      <c r="AG12" s="226" t="s">
        <v>116</v>
      </c>
      <c r="AH12" s="226" t="s">
        <v>117</v>
      </c>
      <c r="AI12" s="467"/>
      <c r="AJ12" s="228"/>
      <c r="AN12" s="230"/>
    </row>
    <row r="13" spans="1:40" s="229" customFormat="1" x14ac:dyDescent="0.25">
      <c r="A13" s="231">
        <v>1</v>
      </c>
      <c r="B13" s="231" t="s">
        <v>37</v>
      </c>
      <c r="C13" s="231" t="s">
        <v>13</v>
      </c>
      <c r="D13" s="226" t="s">
        <v>100</v>
      </c>
      <c r="E13" s="226" t="s">
        <v>100</v>
      </c>
      <c r="F13" s="226" t="s">
        <v>100</v>
      </c>
      <c r="G13" s="226" t="s">
        <v>100</v>
      </c>
      <c r="H13" s="232"/>
      <c r="I13" s="226" t="s">
        <v>100</v>
      </c>
      <c r="J13" s="226" t="s">
        <v>100</v>
      </c>
      <c r="K13" s="226" t="s">
        <v>100</v>
      </c>
      <c r="L13" s="226" t="s">
        <v>100</v>
      </c>
      <c r="M13" s="226" t="s">
        <v>100</v>
      </c>
      <c r="N13" s="226" t="s">
        <v>100</v>
      </c>
      <c r="O13" s="232" t="s">
        <v>100</v>
      </c>
      <c r="P13" s="226" t="s">
        <v>100</v>
      </c>
      <c r="Q13" s="226" t="s">
        <v>100</v>
      </c>
      <c r="R13" s="226" t="s">
        <v>100</v>
      </c>
      <c r="S13" s="226" t="s">
        <v>100</v>
      </c>
      <c r="T13" s="226" t="s">
        <v>109</v>
      </c>
      <c r="U13" s="226" t="s">
        <v>109</v>
      </c>
      <c r="V13" s="232"/>
      <c r="W13" s="226" t="s">
        <v>100</v>
      </c>
      <c r="X13" s="226" t="s">
        <v>100</v>
      </c>
      <c r="Y13" s="226" t="s">
        <v>109</v>
      </c>
      <c r="Z13" s="226" t="s">
        <v>109</v>
      </c>
      <c r="AA13" s="226" t="s">
        <v>109</v>
      </c>
      <c r="AB13" s="226" t="s">
        <v>100</v>
      </c>
      <c r="AC13" s="232"/>
      <c r="AD13" s="226" t="s">
        <v>100</v>
      </c>
      <c r="AE13" s="226" t="s">
        <v>100</v>
      </c>
      <c r="AF13" s="226" t="s">
        <v>100</v>
      </c>
      <c r="AG13" s="226" t="s">
        <v>100</v>
      </c>
      <c r="AH13" s="226" t="s">
        <v>100</v>
      </c>
      <c r="AI13" s="233">
        <f>COUNTIF(D13:AH13,"x")+ COUNTIF(D13:AH13,"x/2")/2+COUNTIF(D13:AH13,"CT")+COUNTIF(D13:AH13,"TT")+COUNTIF(D13:AH13,"P")</f>
        <v>28</v>
      </c>
      <c r="AJ13" s="228"/>
      <c r="AN13" s="230"/>
    </row>
    <row r="14" spans="1:40" s="229" customFormat="1" x14ac:dyDescent="0.25">
      <c r="A14" s="231">
        <v>2</v>
      </c>
      <c r="B14" s="234" t="s">
        <v>36</v>
      </c>
      <c r="C14" s="235" t="s">
        <v>84</v>
      </c>
      <c r="D14" s="226" t="s">
        <v>100</v>
      </c>
      <c r="E14" s="226" t="s">
        <v>100</v>
      </c>
      <c r="F14" s="226" t="s">
        <v>100</v>
      </c>
      <c r="G14" s="226" t="s">
        <v>100</v>
      </c>
      <c r="H14" s="232"/>
      <c r="I14" s="226" t="s">
        <v>100</v>
      </c>
      <c r="J14" s="226" t="s">
        <v>100</v>
      </c>
      <c r="K14" s="226" t="s">
        <v>100</v>
      </c>
      <c r="L14" s="226" t="s">
        <v>100</v>
      </c>
      <c r="M14" s="226" t="s">
        <v>100</v>
      </c>
      <c r="N14" s="226" t="s">
        <v>100</v>
      </c>
      <c r="O14" s="232" t="s">
        <v>100</v>
      </c>
      <c r="P14" s="226" t="s">
        <v>100</v>
      </c>
      <c r="Q14" s="226" t="s">
        <v>100</v>
      </c>
      <c r="R14" s="226" t="s">
        <v>100</v>
      </c>
      <c r="S14" s="226" t="s">
        <v>100</v>
      </c>
      <c r="T14" s="226" t="s">
        <v>109</v>
      </c>
      <c r="U14" s="226" t="s">
        <v>109</v>
      </c>
      <c r="V14" s="232"/>
      <c r="W14" s="226" t="s">
        <v>100</v>
      </c>
      <c r="X14" s="226" t="s">
        <v>100</v>
      </c>
      <c r="Y14" s="226" t="s">
        <v>109</v>
      </c>
      <c r="Z14" s="226" t="s">
        <v>109</v>
      </c>
      <c r="AA14" s="226" t="s">
        <v>109</v>
      </c>
      <c r="AB14" s="226" t="s">
        <v>100</v>
      </c>
      <c r="AC14" s="232"/>
      <c r="AD14" s="226" t="s">
        <v>100</v>
      </c>
      <c r="AE14" s="226" t="s">
        <v>100</v>
      </c>
      <c r="AF14" s="226" t="s">
        <v>100</v>
      </c>
      <c r="AG14" s="226" t="s">
        <v>100</v>
      </c>
      <c r="AH14" s="226" t="s">
        <v>100</v>
      </c>
      <c r="AI14" s="233">
        <f>COUNTIF(D14:AH14,"x")+ COUNTIF(D14:AH14,"x/2")/2+COUNTIF(D14:AH14,"CT")+COUNTIF(D14:AH14,"TT")+COUNTIF(D14:AH14,"P")</f>
        <v>28</v>
      </c>
      <c r="AJ14" s="228"/>
      <c r="AN14" s="230"/>
    </row>
    <row r="15" spans="1:40" s="229" customFormat="1" x14ac:dyDescent="0.25">
      <c r="A15" s="231">
        <v>3</v>
      </c>
      <c r="B15" s="231" t="s">
        <v>72</v>
      </c>
      <c r="C15" s="235" t="s">
        <v>84</v>
      </c>
      <c r="D15" s="226" t="s">
        <v>100</v>
      </c>
      <c r="E15" s="226" t="s">
        <v>100</v>
      </c>
      <c r="F15" s="226" t="s">
        <v>100</v>
      </c>
      <c r="G15" s="226" t="s">
        <v>100</v>
      </c>
      <c r="H15" s="232"/>
      <c r="I15" s="226" t="s">
        <v>100</v>
      </c>
      <c r="J15" s="226" t="s">
        <v>100</v>
      </c>
      <c r="K15" s="226" t="s">
        <v>100</v>
      </c>
      <c r="L15" s="226" t="s">
        <v>100</v>
      </c>
      <c r="M15" s="226" t="s">
        <v>100</v>
      </c>
      <c r="N15" s="226" t="s">
        <v>100</v>
      </c>
      <c r="O15" s="232" t="s">
        <v>100</v>
      </c>
      <c r="P15" s="226" t="s">
        <v>100</v>
      </c>
      <c r="Q15" s="226" t="s">
        <v>100</v>
      </c>
      <c r="R15" s="226" t="s">
        <v>100</v>
      </c>
      <c r="S15" s="226" t="s">
        <v>100</v>
      </c>
      <c r="T15" s="226" t="s">
        <v>109</v>
      </c>
      <c r="U15" s="226" t="s">
        <v>109</v>
      </c>
      <c r="V15" s="232"/>
      <c r="W15" s="226" t="s">
        <v>100</v>
      </c>
      <c r="X15" s="226" t="s">
        <v>100</v>
      </c>
      <c r="Y15" s="226" t="s">
        <v>109</v>
      </c>
      <c r="Z15" s="226" t="s">
        <v>109</v>
      </c>
      <c r="AA15" s="226" t="s">
        <v>109</v>
      </c>
      <c r="AB15" s="226" t="s">
        <v>100</v>
      </c>
      <c r="AC15" s="232"/>
      <c r="AD15" s="226" t="s">
        <v>100</v>
      </c>
      <c r="AE15" s="226" t="s">
        <v>100</v>
      </c>
      <c r="AF15" s="226" t="s">
        <v>100</v>
      </c>
      <c r="AG15" s="226" t="s">
        <v>100</v>
      </c>
      <c r="AH15" s="226" t="s">
        <v>100</v>
      </c>
      <c r="AI15" s="233">
        <f>COUNTIF(D15:AH15,"x")+ COUNTIF(D15:AH15,"x/2")/2+COUNTIF(D15:AH15,"CT")+COUNTIF(D15:AH15,"TT")+COUNTIF(D15:AH15,"P")</f>
        <v>28</v>
      </c>
      <c r="AJ15" s="228"/>
      <c r="AN15" s="230"/>
    </row>
    <row r="16" spans="1:40" s="229" customFormat="1" x14ac:dyDescent="0.25">
      <c r="A16" s="231">
        <v>4</v>
      </c>
      <c r="B16" s="231" t="s">
        <v>123</v>
      </c>
      <c r="C16" s="235" t="s">
        <v>124</v>
      </c>
      <c r="D16" s="226" t="s">
        <v>100</v>
      </c>
      <c r="E16" s="226" t="s">
        <v>100</v>
      </c>
      <c r="F16" s="226" t="s">
        <v>100</v>
      </c>
      <c r="G16" s="226" t="s">
        <v>100</v>
      </c>
      <c r="H16" s="232" t="s">
        <v>100</v>
      </c>
      <c r="I16" s="226" t="s">
        <v>100</v>
      </c>
      <c r="J16" s="226" t="s">
        <v>100</v>
      </c>
      <c r="K16" s="226" t="s">
        <v>100</v>
      </c>
      <c r="L16" s="226" t="s">
        <v>100</v>
      </c>
      <c r="M16" s="226" t="s">
        <v>100</v>
      </c>
      <c r="N16" s="226" t="s">
        <v>100</v>
      </c>
      <c r="O16" s="232" t="s">
        <v>100</v>
      </c>
      <c r="P16" s="226" t="s">
        <v>100</v>
      </c>
      <c r="Q16" s="226" t="s">
        <v>100</v>
      </c>
      <c r="R16" s="226" t="s">
        <v>100</v>
      </c>
      <c r="S16" s="226" t="s">
        <v>100</v>
      </c>
      <c r="T16" s="226" t="s">
        <v>100</v>
      </c>
      <c r="U16" s="226" t="s">
        <v>100</v>
      </c>
      <c r="V16" s="232" t="s">
        <v>100</v>
      </c>
      <c r="W16" s="226" t="s">
        <v>100</v>
      </c>
      <c r="X16" s="226" t="s">
        <v>100</v>
      </c>
      <c r="Y16" s="226" t="s">
        <v>100</v>
      </c>
      <c r="Z16" s="226" t="s">
        <v>100</v>
      </c>
      <c r="AA16" s="226" t="s">
        <v>100</v>
      </c>
      <c r="AB16" s="226" t="s">
        <v>100</v>
      </c>
      <c r="AC16" s="232" t="s">
        <v>100</v>
      </c>
      <c r="AD16" s="226" t="s">
        <v>100</v>
      </c>
      <c r="AE16" s="226" t="s">
        <v>100</v>
      </c>
      <c r="AF16" s="226" t="s">
        <v>100</v>
      </c>
      <c r="AG16" s="226" t="s">
        <v>100</v>
      </c>
      <c r="AH16" s="226" t="s">
        <v>100</v>
      </c>
      <c r="AI16" s="233">
        <f>COUNTIF(D16:AH16,"x")+ COUNTIF(D16:AH16,"x/2")/2+COUNTIF(D16:AH16,"CT")+COUNTIF(D16:AH16,"TT")+COUNTIF(D16:AH16,"P")</f>
        <v>31</v>
      </c>
      <c r="AJ16" s="228"/>
      <c r="AN16" s="230"/>
    </row>
    <row r="17" spans="1:40" s="229" customFormat="1" x14ac:dyDescent="0.25">
      <c r="A17" s="468" t="s">
        <v>122</v>
      </c>
      <c r="B17" s="469"/>
      <c r="C17" s="236"/>
      <c r="D17" s="236"/>
      <c r="E17" s="237"/>
      <c r="F17" s="237"/>
      <c r="G17" s="237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237"/>
      <c r="U17" s="237"/>
      <c r="V17" s="237"/>
      <c r="W17" s="237"/>
      <c r="X17" s="237"/>
      <c r="Y17" s="237"/>
      <c r="Z17" s="237"/>
      <c r="AA17" s="237"/>
      <c r="AB17" s="237"/>
      <c r="AC17" s="237"/>
      <c r="AD17" s="237"/>
      <c r="AE17" s="237"/>
      <c r="AF17" s="237"/>
      <c r="AG17" s="237"/>
      <c r="AH17" s="237"/>
      <c r="AI17" s="238">
        <f>SUM(AI13:AI15)</f>
        <v>84</v>
      </c>
      <c r="AJ17" s="239"/>
      <c r="AK17" s="240"/>
      <c r="AL17" s="240"/>
      <c r="AN17" s="230"/>
    </row>
    <row r="19" spans="1:40" s="246" customFormat="1" x14ac:dyDescent="0.2">
      <c r="A19" s="470"/>
      <c r="B19" s="470"/>
      <c r="C19" s="470"/>
      <c r="D19" s="470"/>
      <c r="E19" s="470"/>
      <c r="F19" s="470"/>
      <c r="G19" s="470"/>
      <c r="H19" s="241"/>
      <c r="I19" s="471"/>
      <c r="J19" s="471"/>
      <c r="K19" s="471"/>
      <c r="L19" s="471"/>
      <c r="M19" s="471"/>
      <c r="N19" s="242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243"/>
      <c r="AA19" s="251" t="s">
        <v>13</v>
      </c>
      <c r="AB19" s="244"/>
      <c r="AC19" s="471"/>
      <c r="AD19" s="471"/>
      <c r="AE19" s="471"/>
      <c r="AF19" s="471"/>
      <c r="AG19" s="471"/>
      <c r="AH19" s="471"/>
      <c r="AI19" s="471"/>
      <c r="AJ19" s="471"/>
      <c r="AK19" s="471"/>
      <c r="AL19" s="471"/>
      <c r="AM19" s="471"/>
      <c r="AN19" s="245"/>
    </row>
    <row r="20" spans="1:40" x14ac:dyDescent="0.2">
      <c r="AA20" s="252" t="s">
        <v>15</v>
      </c>
    </row>
    <row r="26" spans="1:40" x14ac:dyDescent="0.25">
      <c r="A26" s="247"/>
      <c r="B26" s="248"/>
      <c r="C26" s="247"/>
      <c r="D26" s="247"/>
    </row>
    <row r="27" spans="1:40" x14ac:dyDescent="0.25">
      <c r="A27" s="247"/>
      <c r="B27" s="248"/>
      <c r="C27" s="247"/>
      <c r="D27" s="247"/>
    </row>
    <row r="28" spans="1:40" x14ac:dyDescent="0.25">
      <c r="A28" s="215"/>
      <c r="B28" s="216"/>
      <c r="C28" s="215"/>
      <c r="D28" s="215"/>
    </row>
    <row r="29" spans="1:40" x14ac:dyDescent="0.25">
      <c r="A29" s="215"/>
      <c r="B29" s="216"/>
      <c r="C29" s="215"/>
      <c r="D29" s="215"/>
    </row>
    <row r="33" spans="3:40" s="249" customFormat="1" x14ac:dyDescent="0.25">
      <c r="AN33" s="250"/>
    </row>
    <row r="34" spans="3:40" s="249" customFormat="1" x14ac:dyDescent="0.25">
      <c r="AN34" s="250"/>
    </row>
    <row r="35" spans="3:40" s="249" customFormat="1" x14ac:dyDescent="0.25">
      <c r="G35" s="458"/>
      <c r="H35" s="458"/>
      <c r="I35" s="458"/>
      <c r="J35" s="458"/>
      <c r="K35" s="458"/>
      <c r="L35" s="458"/>
      <c r="M35" s="458"/>
      <c r="N35" s="458"/>
      <c r="O35" s="458"/>
      <c r="P35" s="458"/>
      <c r="Q35" s="458"/>
      <c r="R35" s="458"/>
      <c r="S35" s="458"/>
      <c r="T35" s="458"/>
      <c r="U35" s="458"/>
      <c r="V35" s="458"/>
      <c r="W35" s="458"/>
      <c r="X35" s="458"/>
      <c r="AN35" s="250"/>
    </row>
    <row r="36" spans="3:40" s="249" customFormat="1" x14ac:dyDescent="0.25">
      <c r="G36" s="458"/>
      <c r="H36" s="458"/>
      <c r="I36" s="458"/>
      <c r="J36" s="458"/>
      <c r="K36" s="458"/>
      <c r="L36" s="458"/>
      <c r="M36" s="458"/>
      <c r="N36" s="458"/>
      <c r="O36" s="458"/>
      <c r="P36" s="458"/>
      <c r="Q36" s="458"/>
      <c r="R36" s="458"/>
      <c r="S36" s="458"/>
      <c r="T36" s="458"/>
      <c r="U36" s="458"/>
      <c r="V36" s="458"/>
      <c r="W36" s="458"/>
      <c r="X36" s="458"/>
      <c r="AN36" s="250"/>
    </row>
    <row r="37" spans="3:40" s="249" customFormat="1" x14ac:dyDescent="0.25">
      <c r="G37" s="458"/>
      <c r="H37" s="458"/>
      <c r="I37" s="458"/>
      <c r="J37" s="458"/>
      <c r="K37" s="458"/>
      <c r="L37" s="458"/>
      <c r="M37" s="458"/>
      <c r="N37" s="458"/>
      <c r="O37" s="458"/>
      <c r="P37" s="458"/>
      <c r="Q37" s="458"/>
      <c r="R37" s="458"/>
      <c r="S37" s="458"/>
      <c r="T37" s="458"/>
      <c r="U37" s="458"/>
      <c r="V37" s="458"/>
      <c r="W37" s="458"/>
      <c r="X37" s="458"/>
      <c r="AN37" s="250"/>
    </row>
    <row r="38" spans="3:40" s="249" customFormat="1" x14ac:dyDescent="0.25">
      <c r="G38" s="458"/>
      <c r="H38" s="458"/>
      <c r="I38" s="458"/>
      <c r="J38" s="458"/>
      <c r="K38" s="458"/>
      <c r="L38" s="458"/>
      <c r="M38" s="458"/>
      <c r="N38" s="458"/>
      <c r="O38" s="458"/>
      <c r="P38" s="458"/>
      <c r="Q38" s="458"/>
      <c r="R38" s="458"/>
      <c r="S38" s="458"/>
      <c r="T38" s="458"/>
      <c r="U38" s="458"/>
      <c r="V38" s="458"/>
      <c r="W38" s="458"/>
      <c r="X38" s="458"/>
      <c r="AN38" s="250"/>
    </row>
    <row r="39" spans="3:40" s="249" customFormat="1" x14ac:dyDescent="0.25">
      <c r="G39" s="458"/>
      <c r="H39" s="458"/>
      <c r="I39" s="458"/>
      <c r="J39" s="458"/>
      <c r="K39" s="458"/>
      <c r="L39" s="458"/>
      <c r="M39" s="458"/>
      <c r="N39" s="458"/>
      <c r="O39" s="458"/>
      <c r="P39" s="458"/>
      <c r="Q39" s="458"/>
      <c r="R39" s="458"/>
      <c r="S39" s="458"/>
      <c r="T39" s="458"/>
      <c r="U39" s="458"/>
      <c r="V39" s="458"/>
      <c r="W39" s="458"/>
      <c r="X39" s="458"/>
      <c r="AN39" s="250"/>
    </row>
    <row r="40" spans="3:40" x14ac:dyDescent="0.25">
      <c r="C40" s="211"/>
      <c r="D40" s="211"/>
      <c r="G40" s="458"/>
      <c r="H40" s="458"/>
      <c r="I40" s="458"/>
      <c r="J40" s="458"/>
      <c r="K40" s="458"/>
      <c r="L40" s="458"/>
      <c r="M40" s="458"/>
      <c r="N40" s="458"/>
      <c r="O40" s="458"/>
      <c r="P40" s="458"/>
      <c r="Q40" s="458"/>
      <c r="R40" s="458"/>
      <c r="S40" s="458"/>
      <c r="T40" s="458"/>
      <c r="U40" s="458"/>
      <c r="V40" s="458"/>
      <c r="W40" s="458"/>
      <c r="X40" s="458"/>
      <c r="AN40" s="211"/>
    </row>
    <row r="41" spans="3:40" x14ac:dyDescent="0.25">
      <c r="C41" s="211"/>
      <c r="D41" s="211"/>
      <c r="AN41" s="211"/>
    </row>
  </sheetData>
  <mergeCells count="23">
    <mergeCell ref="G35:X40"/>
    <mergeCell ref="Z5:AE5"/>
    <mergeCell ref="AF5:AH5"/>
    <mergeCell ref="A8:AM8"/>
    <mergeCell ref="A10:A12"/>
    <mergeCell ref="B10:B12"/>
    <mergeCell ref="C10:C12"/>
    <mergeCell ref="D10:AH10"/>
    <mergeCell ref="AI10:AI12"/>
    <mergeCell ref="A17:B17"/>
    <mergeCell ref="A19:G19"/>
    <mergeCell ref="I19:M19"/>
    <mergeCell ref="O19:Y19"/>
    <mergeCell ref="AC19:AM19"/>
    <mergeCell ref="Z6:AE6"/>
    <mergeCell ref="AF6:AH6"/>
    <mergeCell ref="Z4:AE4"/>
    <mergeCell ref="AF4:AH4"/>
    <mergeCell ref="Z1:AH1"/>
    <mergeCell ref="Z2:AE2"/>
    <mergeCell ref="AF2:AH2"/>
    <mergeCell ref="Z3:AE3"/>
    <mergeCell ref="AF3:AH3"/>
  </mergeCells>
  <pageMargins left="0.7" right="0.7" top="0.75" bottom="0.75" header="0.3" footer="0.3"/>
  <pageSetup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L15" sqref="L15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2.5703125" style="44" customWidth="1"/>
    <col min="8" max="8" width="6.85546875" style="44" customWidth="1"/>
    <col min="9" max="9" width="14.140625" style="44" customWidth="1"/>
    <col min="10" max="10" width="15.7109375" style="44" bestFit="1" customWidth="1"/>
    <col min="11" max="11" width="6" style="44" customWidth="1"/>
    <col min="12" max="12" width="7.140625" style="44" customWidth="1"/>
    <col min="13" max="13" width="17.42578125" style="44" customWidth="1"/>
    <col min="14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480" t="s">
        <v>0</v>
      </c>
      <c r="B1" s="480"/>
      <c r="C1" s="480"/>
      <c r="D1" s="480"/>
      <c r="E1" s="80"/>
      <c r="F1" s="481" t="s">
        <v>1</v>
      </c>
      <c r="G1" s="481"/>
      <c r="H1" s="481"/>
      <c r="I1" s="481"/>
      <c r="J1" s="481"/>
      <c r="K1" s="481"/>
    </row>
    <row r="2" spans="1:12" s="39" customFormat="1" ht="15" x14ac:dyDescent="0.2">
      <c r="A2" s="482" t="s">
        <v>139</v>
      </c>
      <c r="B2" s="482"/>
      <c r="C2" s="482"/>
      <c r="D2" s="482"/>
      <c r="E2" s="80"/>
      <c r="F2" s="483" t="s">
        <v>2</v>
      </c>
      <c r="G2" s="483"/>
      <c r="H2" s="483"/>
      <c r="I2" s="483"/>
      <c r="J2" s="483"/>
      <c r="K2" s="483"/>
    </row>
    <row r="3" spans="1:12" s="39" customFormat="1" ht="14.25" x14ac:dyDescent="0.2">
      <c r="A3" s="40"/>
      <c r="B3" s="40"/>
      <c r="C3" s="40"/>
      <c r="E3" s="81"/>
      <c r="F3" s="81"/>
      <c r="G3" s="41"/>
      <c r="H3" s="81"/>
      <c r="I3" s="81"/>
    </row>
    <row r="4" spans="1:12" s="42" customFormat="1" ht="26.25" x14ac:dyDescent="0.25">
      <c r="A4" s="484" t="s">
        <v>56</v>
      </c>
      <c r="B4" s="484"/>
      <c r="C4" s="484"/>
      <c r="D4" s="484"/>
      <c r="E4" s="484"/>
      <c r="F4" s="484"/>
      <c r="G4" s="484"/>
      <c r="H4" s="484"/>
      <c r="I4" s="484"/>
      <c r="J4" s="484"/>
      <c r="K4" s="484"/>
      <c r="L4" s="484"/>
    </row>
    <row r="5" spans="1:12" s="43" customFormat="1" x14ac:dyDescent="0.25">
      <c r="A5" s="485" t="s">
        <v>130</v>
      </c>
      <c r="B5" s="485"/>
      <c r="C5" s="485"/>
      <c r="D5" s="485"/>
      <c r="E5" s="485"/>
      <c r="F5" s="485"/>
      <c r="G5" s="485"/>
      <c r="H5" s="485"/>
      <c r="I5" s="485"/>
      <c r="J5" s="485"/>
      <c r="K5" s="485"/>
      <c r="L5" s="485"/>
    </row>
    <row r="6" spans="1:12" x14ac:dyDescent="0.25">
      <c r="J6" s="486" t="s">
        <v>57</v>
      </c>
      <c r="K6" s="486"/>
      <c r="L6" s="486"/>
    </row>
    <row r="7" spans="1:12" ht="38.25" x14ac:dyDescent="0.25">
      <c r="A7" s="146" t="s">
        <v>17</v>
      </c>
      <c r="B7" s="147" t="s">
        <v>58</v>
      </c>
      <c r="C7" s="147" t="s">
        <v>59</v>
      </c>
      <c r="D7" s="147" t="s">
        <v>60</v>
      </c>
      <c r="E7" s="148" t="s">
        <v>61</v>
      </c>
      <c r="F7" s="146" t="s">
        <v>62</v>
      </c>
      <c r="G7" s="146" t="s">
        <v>128</v>
      </c>
      <c r="H7" s="146" t="s">
        <v>96</v>
      </c>
      <c r="I7" s="146" t="s">
        <v>97</v>
      </c>
      <c r="J7" s="146" t="s">
        <v>63</v>
      </c>
      <c r="K7" s="149" t="s">
        <v>64</v>
      </c>
      <c r="L7" s="146" t="s">
        <v>19</v>
      </c>
    </row>
    <row r="8" spans="1:12" ht="12.75" customHeight="1" x14ac:dyDescent="0.25">
      <c r="A8" s="146"/>
      <c r="B8" s="147"/>
      <c r="C8" s="147"/>
      <c r="D8" s="147"/>
      <c r="E8" s="148">
        <v>26</v>
      </c>
      <c r="F8" s="148" t="s">
        <v>65</v>
      </c>
      <c r="G8" s="148" t="s">
        <v>66</v>
      </c>
      <c r="H8" s="148" t="s">
        <v>67</v>
      </c>
      <c r="I8" s="148" t="s">
        <v>68</v>
      </c>
      <c r="J8" s="149" t="s">
        <v>69</v>
      </c>
      <c r="K8" s="147"/>
      <c r="L8" s="146"/>
    </row>
    <row r="9" spans="1:12" ht="12.75" customHeight="1" x14ac:dyDescent="0.25">
      <c r="A9" s="477" t="s">
        <v>70</v>
      </c>
      <c r="B9" s="478"/>
      <c r="C9" s="478"/>
      <c r="D9" s="479"/>
      <c r="E9" s="148"/>
      <c r="F9" s="152">
        <f>SUM(F10:F12)</f>
        <v>29076923.07692308</v>
      </c>
      <c r="G9" s="152">
        <f>SUM(G10:G12)</f>
        <v>0</v>
      </c>
      <c r="H9" s="152">
        <f>SUM(H10:H12)</f>
        <v>0</v>
      </c>
      <c r="I9" s="152">
        <f>SUM(I10:I12)</f>
        <v>183773364</v>
      </c>
      <c r="J9" s="152">
        <f>SUM(J10:J12)</f>
        <v>212850287.07692307</v>
      </c>
      <c r="K9" s="147"/>
      <c r="L9" s="146"/>
    </row>
    <row r="10" spans="1:12" ht="23.25" customHeight="1" x14ac:dyDescent="0.25">
      <c r="A10" s="150">
        <v>1</v>
      </c>
      <c r="B10" s="150" t="s">
        <v>37</v>
      </c>
      <c r="C10" s="151" t="s">
        <v>71</v>
      </c>
      <c r="D10" s="84">
        <v>15000000</v>
      </c>
      <c r="E10" s="90">
        <f>'Bảng chấm công'!AI13</f>
        <v>28</v>
      </c>
      <c r="F10" s="84">
        <f>D10/26*E10</f>
        <v>16153846.153846152</v>
      </c>
      <c r="G10" s="83"/>
      <c r="H10" s="83"/>
      <c r="I10" s="83">
        <v>125192307</v>
      </c>
      <c r="J10" s="83">
        <f>F10+G10-H10+I10</f>
        <v>141346153.15384614</v>
      </c>
      <c r="K10" s="83"/>
      <c r="L10" s="150"/>
    </row>
    <row r="11" spans="1:12" ht="25.5" x14ac:dyDescent="0.25">
      <c r="A11" s="45">
        <v>3</v>
      </c>
      <c r="B11" s="45" t="s">
        <v>72</v>
      </c>
      <c r="C11" s="46" t="s">
        <v>88</v>
      </c>
      <c r="D11" s="47">
        <v>6000000</v>
      </c>
      <c r="E11" s="90">
        <f>'Bảng chấm công'!AI15</f>
        <v>28</v>
      </c>
      <c r="F11" s="47">
        <f>D11/26*E11</f>
        <v>6461538.461538462</v>
      </c>
      <c r="G11" s="48"/>
      <c r="H11" s="48"/>
      <c r="I11" s="48">
        <v>58581057</v>
      </c>
      <c r="J11" s="83">
        <f>F11+G11-H11+I11</f>
        <v>65042595.461538464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73</v>
      </c>
      <c r="D12" s="52">
        <v>6000000</v>
      </c>
      <c r="E12" s="90">
        <f>'Bảng chấm công'!AI14</f>
        <v>28</v>
      </c>
      <c r="F12" s="52">
        <f>D12/26*E12</f>
        <v>6461538.461538462</v>
      </c>
      <c r="G12" s="53"/>
      <c r="H12" s="53"/>
      <c r="I12" s="53"/>
      <c r="J12" s="53">
        <f>F12+G12-H12+I12</f>
        <v>6461538.461538462</v>
      </c>
      <c r="K12" s="53"/>
      <c r="L12" s="50"/>
    </row>
    <row r="13" spans="1:12" s="49" customFormat="1" x14ac:dyDescent="0.25">
      <c r="A13" s="474" t="s">
        <v>74</v>
      </c>
      <c r="B13" s="475"/>
      <c r="C13" s="475"/>
      <c r="D13" s="476"/>
      <c r="E13" s="89"/>
      <c r="F13" s="152">
        <f>SUM(F14:F14)</f>
        <v>4173076.9230769235</v>
      </c>
      <c r="G13" s="152">
        <f>SUM(G14:G14)</f>
        <v>1650000</v>
      </c>
      <c r="H13" s="152">
        <f>SUM(H14:H14)</f>
        <v>0</v>
      </c>
      <c r="I13" s="152">
        <f>SUM(I14:I14)</f>
        <v>0</v>
      </c>
      <c r="J13" s="152">
        <f>SUM(J14:J14)</f>
        <v>5823076.9230769239</v>
      </c>
      <c r="K13" s="153"/>
      <c r="L13" s="147"/>
    </row>
    <row r="14" spans="1:12" ht="38.25" x14ac:dyDescent="0.25">
      <c r="A14" s="54">
        <v>2</v>
      </c>
      <c r="B14" s="54" t="s">
        <v>123</v>
      </c>
      <c r="C14" s="55" t="s">
        <v>124</v>
      </c>
      <c r="D14" s="56">
        <v>3500000</v>
      </c>
      <c r="E14" s="88">
        <f>'Bảng chấm công'!AI16</f>
        <v>31</v>
      </c>
      <c r="F14" s="56">
        <f>D14/26*E14</f>
        <v>4173076.9230769235</v>
      </c>
      <c r="G14" s="57">
        <f>31*50000+10*10000</f>
        <v>1650000</v>
      </c>
      <c r="H14" s="57"/>
      <c r="I14" s="57"/>
      <c r="J14" s="57">
        <f>F14+G14-H14+I14</f>
        <v>5823076.9230769239</v>
      </c>
      <c r="K14" s="57"/>
      <c r="L14" s="366" t="s">
        <v>184</v>
      </c>
    </row>
    <row r="15" spans="1:12" s="58" customFormat="1" ht="14.25" x14ac:dyDescent="0.25">
      <c r="A15" s="487" t="s">
        <v>35</v>
      </c>
      <c r="B15" s="488"/>
      <c r="C15" s="489"/>
      <c r="D15" s="86"/>
      <c r="E15" s="87"/>
      <c r="F15" s="86">
        <f>F13+F9</f>
        <v>33250000.000000004</v>
      </c>
      <c r="G15" s="86">
        <f>G13+G9</f>
        <v>1650000</v>
      </c>
      <c r="H15" s="86">
        <f>H13+H9</f>
        <v>0</v>
      </c>
      <c r="I15" s="86">
        <f>I13+I9</f>
        <v>183773364</v>
      </c>
      <c r="J15" s="86">
        <f>J13+J9</f>
        <v>218673364</v>
      </c>
      <c r="K15" s="85"/>
      <c r="L15" s="85"/>
    </row>
    <row r="17" spans="2:11" s="58" customFormat="1" ht="14.25" x14ac:dyDescent="0.25">
      <c r="B17" s="472"/>
      <c r="C17" s="472"/>
      <c r="D17" s="472"/>
      <c r="E17" s="82"/>
      <c r="H17" s="472"/>
      <c r="I17" s="472"/>
      <c r="J17" s="472"/>
      <c r="K17" s="472"/>
    </row>
    <row r="18" spans="2:11" s="58" customFormat="1" ht="14.25" x14ac:dyDescent="0.25">
      <c r="B18" s="143" t="s">
        <v>89</v>
      </c>
      <c r="C18" s="143"/>
      <c r="D18" s="143"/>
      <c r="F18" s="143" t="s">
        <v>84</v>
      </c>
      <c r="G18" s="143"/>
      <c r="H18" s="472" t="s">
        <v>90</v>
      </c>
      <c r="I18" s="472"/>
      <c r="J18" s="472"/>
      <c r="K18" s="472"/>
    </row>
    <row r="19" spans="2:11" s="144" customFormat="1" ht="12" x14ac:dyDescent="0.25">
      <c r="B19" s="145" t="s">
        <v>91</v>
      </c>
      <c r="C19" s="145"/>
      <c r="D19" s="145"/>
      <c r="F19" s="145" t="s">
        <v>91</v>
      </c>
      <c r="G19" s="145"/>
      <c r="H19" s="473" t="s">
        <v>91</v>
      </c>
      <c r="I19" s="473"/>
      <c r="J19" s="473"/>
      <c r="K19" s="473"/>
    </row>
    <row r="22" spans="2:11" s="96" customFormat="1" ht="15" x14ac:dyDescent="0.25">
      <c r="B22" s="91"/>
      <c r="C22" s="91"/>
      <c r="F22" s="100"/>
      <c r="G22" s="100"/>
      <c r="H22" s="122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THU CHI</vt:lpstr>
      <vt:lpstr>DOANH THU</vt:lpstr>
      <vt:lpstr>Hàng khách trả</vt:lpstr>
      <vt:lpstr>BÁO CÁO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2021-01-12T04:26:41Z</dcterms:modified>
</cp:coreProperties>
</file>