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4" i="1"/>
  <c r="I11" i="1" l="1"/>
  <c r="L11" i="1" s="1"/>
  <c r="M11" i="1" s="1"/>
  <c r="I10" i="1" l="1"/>
  <c r="L10" i="1" s="1"/>
  <c r="N10" i="1" s="1"/>
  <c r="I9" i="1"/>
  <c r="L9" i="1" s="1"/>
  <c r="N9" i="1" s="1"/>
  <c r="L8" i="1"/>
  <c r="M8" i="1" s="1"/>
  <c r="I7" i="1" l="1"/>
  <c r="L7" i="1" s="1"/>
  <c r="O7" i="1" s="1"/>
  <c r="I6" i="1"/>
  <c r="L6" i="1" s="1"/>
  <c r="O6" i="1" s="1"/>
  <c r="L5" i="1"/>
  <c r="N5" i="1" l="1"/>
  <c r="L4" i="1"/>
  <c r="M4" i="1" s="1"/>
  <c r="M12" i="1" s="1"/>
  <c r="O12" i="1" l="1"/>
  <c r="N12" i="1"/>
</calcChain>
</file>

<file path=xl/sharedStrings.xml><?xml version="1.0" encoding="utf-8"?>
<sst xmlns="http://schemas.openxmlformats.org/spreadsheetml/2006/main" count="46" uniqueCount="31">
  <si>
    <t>Chị Quân</t>
  </si>
  <si>
    <t>1CX90</t>
  </si>
  <si>
    <t>Ngày, tháng</t>
  </si>
  <si>
    <t>Người bán</t>
  </si>
  <si>
    <t>Thông tin khách hàng</t>
  </si>
  <si>
    <t>Thông tin về sản phẩm</t>
  </si>
  <si>
    <t>Ghi chú</t>
  </si>
  <si>
    <t>Tên khách hàng</t>
  </si>
  <si>
    <t>Địa chỉ</t>
  </si>
  <si>
    <t>Mã sản phẩm</t>
  </si>
  <si>
    <t>Số lượng (hộp)</t>
  </si>
  <si>
    <t>Đơn giá (VNĐ)</t>
  </si>
  <si>
    <t>Chiết khấu</t>
  </si>
  <si>
    <t>TM</t>
  </si>
  <si>
    <t>CK</t>
  </si>
  <si>
    <t>A Lâm</t>
  </si>
  <si>
    <t>Dịch Vọng Hậu</t>
  </si>
  <si>
    <t>A.Lâm</t>
  </si>
  <si>
    <t>DVH</t>
  </si>
  <si>
    <t>GC90</t>
  </si>
  <si>
    <t>GCX90</t>
  </si>
  <si>
    <t>Chị Huân</t>
  </si>
  <si>
    <t>SN45</t>
  </si>
  <si>
    <t>Khách đầm trấu</t>
  </si>
  <si>
    <t>Số HĐ</t>
  </si>
  <si>
    <t>THÀNH TIỀN</t>
  </si>
  <si>
    <t>Thành tiền sau CK</t>
  </si>
  <si>
    <t>CTT</t>
  </si>
  <si>
    <t>Giảm giá</t>
  </si>
  <si>
    <t>%</t>
  </si>
  <si>
    <t>Công ty đã thu 727.000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</si>
</sst>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(* #,##0.00_);_(* \(#,##0.00\);_(* &quot;-&quot;??_);_(@_)"/>
    <numFmt numFmtId="164" formatCode="m/d;@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 tint="-0.499984740745262"/>
      <name val="Times New Roman"/>
      <family val="1"/>
      <charset val="163"/>
    </font>
    <font>
      <sz val="8"/>
      <color theme="1" tint="-0.499984740745262"/>
      <name val="Times New Roman"/>
      <family val="1"/>
      <charset val="163"/>
    </font>
    <font>
      <b/>
      <sz val="9"/>
      <color theme="1" tint="-0.499984740745262"/>
      <name val="Times New Roman"/>
      <family val="1"/>
    </font>
    <font>
      <sz val="9"/>
      <color theme="1" tint="-0.499984740745262"/>
      <name val="Calibri"/>
      <family val="2"/>
      <scheme val="minor"/>
    </font>
    <font>
      <sz val="10"/>
      <color theme="1" tint="-0.499984740745262"/>
      <name val="Times New Roman"/>
      <family val="1"/>
      <charset val="163"/>
    </font>
    <font>
      <sz val="9"/>
      <color theme="1" tint="4.9989318521683403E-2"/>
      <name val="Times New Roman"/>
      <family val="1"/>
    </font>
    <font>
      <sz val="11"/>
      <color theme="1"/>
      <name val="Times New Roman"/>
      <family val="1"/>
    </font>
    <font>
      <b/>
      <sz val="9"/>
      <color theme="1" tint="4.9989318521683403E-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164" fontId="2" fillId="2" borderId="2" xfId="0" applyNumberFormat="1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166" fontId="2" fillId="0" borderId="2" xfId="1" applyNumberFormat="1" applyFont="1" applyBorder="1" applyAlignment="1">
      <alignment horizontal="center" vertical="center" wrapText="1"/>
    </xf>
    <xf numFmtId="9" fontId="2" fillId="0" borderId="2" xfId="2" applyFont="1" applyBorder="1" applyAlignment="1">
      <alignment horizontal="center" vertical="center" wrapText="1"/>
    </xf>
    <xf numFmtId="166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0" xfId="0" applyFont="1"/>
    <xf numFmtId="0" fontId="6" fillId="2" borderId="2" xfId="0" applyFont="1" applyFill="1" applyBorder="1" applyAlignment="1">
      <alignment horizontal="center" vertical="center"/>
    </xf>
    <xf numFmtId="167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166" fontId="6" fillId="2" borderId="5" xfId="1" applyNumberFormat="1" applyFont="1" applyFill="1" applyBorder="1" applyAlignment="1">
      <alignment vertical="center"/>
    </xf>
    <xf numFmtId="168" fontId="6" fillId="2" borderId="5" xfId="1" applyNumberFormat="1" applyFont="1" applyFill="1" applyBorder="1" applyAlignment="1">
      <alignment vertical="center"/>
    </xf>
    <xf numFmtId="168" fontId="6" fillId="2" borderId="2" xfId="1" applyNumberFormat="1" applyFont="1" applyFill="1" applyBorder="1" applyAlignment="1">
      <alignment vertical="center"/>
    </xf>
    <xf numFmtId="0" fontId="6" fillId="2" borderId="0" xfId="0" applyFont="1" applyFill="1" applyAlignment="1">
      <alignment vertical="center"/>
    </xf>
    <xf numFmtId="0" fontId="6" fillId="2" borderId="4" xfId="0" applyFont="1" applyFill="1" applyBorder="1" applyAlignment="1">
      <alignment horizontal="center" vertical="center"/>
    </xf>
    <xf numFmtId="167" fontId="6" fillId="2" borderId="4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vertical="center"/>
    </xf>
    <xf numFmtId="168" fontId="6" fillId="2" borderId="6" xfId="1" applyNumberFormat="1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167" fontId="6" fillId="2" borderId="3" xfId="0" applyNumberFormat="1" applyFont="1" applyFill="1" applyBorder="1" applyAlignment="1">
      <alignment horizontal="center" vertical="center"/>
    </xf>
    <xf numFmtId="0" fontId="6" fillId="2" borderId="7" xfId="0" applyFont="1" applyFill="1" applyBorder="1" applyAlignment="1">
      <alignment vertical="center"/>
    </xf>
    <xf numFmtId="168" fontId="6" fillId="2" borderId="7" xfId="1" applyNumberFormat="1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69" fontId="7" fillId="0" borderId="2" xfId="0" applyNumberFormat="1" applyFont="1" applyBorder="1" applyAlignment="1">
      <alignment horizontal="center" vertical="center"/>
    </xf>
    <xf numFmtId="0" fontId="7" fillId="0" borderId="2" xfId="0" applyFont="1" applyBorder="1"/>
    <xf numFmtId="168" fontId="7" fillId="0" borderId="2" xfId="1" applyNumberFormat="1" applyFont="1" applyBorder="1"/>
    <xf numFmtId="168" fontId="7" fillId="0" borderId="2" xfId="1" applyNumberFormat="1" applyFont="1" applyBorder="1" applyAlignment="1"/>
    <xf numFmtId="0" fontId="7" fillId="0" borderId="2" xfId="0" applyFont="1" applyBorder="1" applyAlignment="1">
      <alignment wrapText="1"/>
    </xf>
    <xf numFmtId="0" fontId="7" fillId="0" borderId="0" xfId="0" applyFont="1"/>
    <xf numFmtId="169" fontId="7" fillId="0" borderId="4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/>
    <xf numFmtId="168" fontId="7" fillId="0" borderId="4" xfId="1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left" vertical="center"/>
    </xf>
    <xf numFmtId="168" fontId="8" fillId="0" borderId="2" xfId="1" applyNumberFormat="1" applyFont="1" applyBorder="1" applyAlignment="1">
      <alignment horizontal="right" vertical="center"/>
    </xf>
    <xf numFmtId="9" fontId="8" fillId="0" borderId="2" xfId="2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8" fillId="0" borderId="2" xfId="0" quotePrefix="1" applyNumberFormat="1" applyFont="1" applyBorder="1" applyAlignment="1">
      <alignment horizontal="center" vertical="center"/>
    </xf>
    <xf numFmtId="166" fontId="0" fillId="0" borderId="0" xfId="0" applyNumberFormat="1"/>
    <xf numFmtId="9" fontId="8" fillId="0" borderId="2" xfId="0" applyNumberFormat="1" applyFont="1" applyBorder="1" applyAlignment="1">
      <alignment horizontal="left" vertical="center"/>
    </xf>
    <xf numFmtId="0" fontId="9" fillId="2" borderId="4" xfId="0" applyFont="1" applyFill="1" applyBorder="1" applyAlignment="1">
      <alignment horizontal="center" vertical="center" wrapText="1"/>
    </xf>
    <xf numFmtId="169" fontId="9" fillId="2" borderId="4" xfId="0" applyNumberFormat="1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168" fontId="9" fillId="2" borderId="2" xfId="1" applyNumberFormat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9" fillId="2" borderId="8" xfId="0" applyFont="1" applyFill="1" applyBorder="1" applyAlignment="1">
      <alignment horizontal="center" vertical="center" wrapText="1"/>
    </xf>
    <xf numFmtId="169" fontId="9" fillId="2" borderId="8" xfId="0" applyNumberFormat="1" applyFont="1" applyFill="1" applyBorder="1" applyAlignment="1">
      <alignment horizontal="center" vertical="center" wrapText="1"/>
    </xf>
    <xf numFmtId="168" fontId="9" fillId="2" borderId="4" xfId="1" applyNumberFormat="1" applyFont="1" applyFill="1" applyBorder="1" applyAlignment="1">
      <alignment horizontal="center" vertical="center" wrapText="1"/>
    </xf>
    <xf numFmtId="9" fontId="9" fillId="2" borderId="2" xfId="2" applyFont="1" applyFill="1" applyBorder="1" applyAlignment="1">
      <alignment horizontal="center" vertical="center" wrapText="1"/>
    </xf>
    <xf numFmtId="0" fontId="7" fillId="2" borderId="8" xfId="0" applyFont="1" applyFill="1" applyBorder="1" applyAlignment="1">
      <alignment horizontal="center" vertical="center"/>
    </xf>
    <xf numFmtId="168" fontId="9" fillId="2" borderId="8" xfId="1" applyNumberFormat="1" applyFont="1" applyFill="1" applyBorder="1" applyAlignment="1">
      <alignment horizontal="center" vertical="center" wrapText="1"/>
    </xf>
    <xf numFmtId="9" fontId="9" fillId="2" borderId="4" xfId="2" applyFont="1" applyFill="1" applyBorder="1" applyAlignment="1">
      <alignment horizontal="center" vertical="center" wrapText="1"/>
    </xf>
    <xf numFmtId="168" fontId="9" fillId="2" borderId="2" xfId="1" applyNumberFormat="1" applyFont="1" applyFill="1" applyBorder="1" applyAlignment="1">
      <alignment horizontal="center" vertical="center" wrapText="1"/>
    </xf>
    <xf numFmtId="0" fontId="5" fillId="0" borderId="2" xfId="0" applyFont="1" applyBorder="1"/>
    <xf numFmtId="9" fontId="6" fillId="2" borderId="2" xfId="0" applyNumberFormat="1" applyFont="1" applyFill="1" applyBorder="1" applyAlignment="1">
      <alignment horizontal="center" vertical="center"/>
    </xf>
    <xf numFmtId="9" fontId="6" fillId="2" borderId="6" xfId="0" applyNumberFormat="1" applyFont="1" applyFill="1" applyBorder="1" applyAlignment="1">
      <alignment horizontal="center" vertical="center"/>
    </xf>
    <xf numFmtId="9" fontId="6" fillId="2" borderId="7" xfId="0" applyNumberFormat="1" applyFont="1" applyFill="1" applyBorder="1" applyAlignment="1">
      <alignment horizontal="center" vertical="center"/>
    </xf>
    <xf numFmtId="9" fontId="7" fillId="0" borderId="2" xfId="2" applyFont="1" applyBorder="1" applyAlignment="1">
      <alignment horizontal="center"/>
    </xf>
    <xf numFmtId="9" fontId="7" fillId="0" borderId="4" xfId="2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tabSelected="1" workbookViewId="0">
      <selection activeCell="G18" sqref="G18"/>
    </sheetView>
  </sheetViews>
  <sheetFormatPr defaultRowHeight="15" x14ac:dyDescent="0.25"/>
  <cols>
    <col min="2" max="2" width="10.140625" bestFit="1" customWidth="1"/>
    <col min="3" max="3" width="9" bestFit="1" customWidth="1"/>
    <col min="4" max="4" width="14.85546875" bestFit="1" customWidth="1"/>
    <col min="5" max="5" width="12.7109375" bestFit="1" customWidth="1"/>
    <col min="8" max="9" width="10.5703125" bestFit="1" customWidth="1"/>
    <col min="12" max="12" width="20.5703125" bestFit="1" customWidth="1"/>
    <col min="13" max="14" width="10.5703125" bestFit="1" customWidth="1"/>
    <col min="16" max="16" width="20.85546875" bestFit="1" customWidth="1"/>
    <col min="17" max="17" width="10.5703125" bestFit="1" customWidth="1"/>
  </cols>
  <sheetData>
    <row r="1" spans="1:16" s="54" customFormat="1" ht="42" customHeight="1" x14ac:dyDescent="0.25">
      <c r="A1" s="48" t="s">
        <v>24</v>
      </c>
      <c r="B1" s="49" t="s">
        <v>2</v>
      </c>
      <c r="C1" s="48" t="s">
        <v>3</v>
      </c>
      <c r="D1" s="50" t="s">
        <v>4</v>
      </c>
      <c r="E1" s="50"/>
      <c r="F1" s="51" t="s">
        <v>5</v>
      </c>
      <c r="G1" s="51"/>
      <c r="H1" s="51"/>
      <c r="I1" s="51"/>
      <c r="J1" s="51"/>
      <c r="K1" s="51"/>
      <c r="L1" s="51"/>
      <c r="M1" s="52"/>
      <c r="N1" s="52"/>
      <c r="O1" s="52"/>
      <c r="P1" s="53" t="s">
        <v>6</v>
      </c>
    </row>
    <row r="2" spans="1:16" s="54" customFormat="1" ht="38.25" customHeight="1" x14ac:dyDescent="0.25">
      <c r="A2" s="55"/>
      <c r="B2" s="56"/>
      <c r="C2" s="55"/>
      <c r="D2" s="48" t="s">
        <v>7</v>
      </c>
      <c r="E2" s="48" t="s">
        <v>8</v>
      </c>
      <c r="F2" s="48" t="s">
        <v>9</v>
      </c>
      <c r="G2" s="48" t="s">
        <v>10</v>
      </c>
      <c r="H2" s="57" t="s">
        <v>11</v>
      </c>
      <c r="I2" s="57" t="s">
        <v>25</v>
      </c>
      <c r="J2" s="58" t="s">
        <v>12</v>
      </c>
      <c r="K2" s="58"/>
      <c r="L2" s="57" t="s">
        <v>26</v>
      </c>
      <c r="M2" s="57" t="s">
        <v>13</v>
      </c>
      <c r="N2" s="57" t="s">
        <v>14</v>
      </c>
      <c r="O2" s="57" t="s">
        <v>27</v>
      </c>
      <c r="P2" s="59"/>
    </row>
    <row r="3" spans="1:16" s="54" customFormat="1" ht="12" x14ac:dyDescent="0.25">
      <c r="A3" s="55"/>
      <c r="B3" s="56"/>
      <c r="C3" s="55"/>
      <c r="D3" s="55"/>
      <c r="E3" s="55"/>
      <c r="F3" s="55"/>
      <c r="G3" s="55"/>
      <c r="H3" s="60"/>
      <c r="I3" s="60"/>
      <c r="J3" s="62" t="s">
        <v>28</v>
      </c>
      <c r="K3" s="61" t="s">
        <v>29</v>
      </c>
      <c r="L3" s="60"/>
      <c r="M3" s="60"/>
      <c r="N3" s="60"/>
      <c r="O3" s="60"/>
      <c r="P3" s="59"/>
    </row>
    <row r="4" spans="1:16" s="11" customFormat="1" ht="12" x14ac:dyDescent="0.2">
      <c r="A4" s="1">
        <v>432</v>
      </c>
      <c r="B4" s="2">
        <v>43953</v>
      </c>
      <c r="C4" s="3"/>
      <c r="D4" s="4" t="s">
        <v>0</v>
      </c>
      <c r="E4" s="5"/>
      <c r="F4" s="6" t="s">
        <v>1</v>
      </c>
      <c r="G4" s="6">
        <v>3</v>
      </c>
      <c r="H4" s="7">
        <v>455000</v>
      </c>
      <c r="I4" s="7">
        <f>G4*H4</f>
        <v>1365000</v>
      </c>
      <c r="J4" s="63"/>
      <c r="K4" s="8">
        <v>0.25</v>
      </c>
      <c r="L4" s="7">
        <f>G4*H4*(1-K4)</f>
        <v>1023750</v>
      </c>
      <c r="M4" s="9">
        <f>L4</f>
        <v>1023750</v>
      </c>
      <c r="N4" s="10"/>
      <c r="O4" s="10"/>
      <c r="P4" s="10"/>
    </row>
    <row r="5" spans="1:16" s="18" customFormat="1" ht="12.75" x14ac:dyDescent="0.25">
      <c r="A5" s="12"/>
      <c r="B5" s="13">
        <v>43902</v>
      </c>
      <c r="C5" s="12" t="s">
        <v>15</v>
      </c>
      <c r="D5" s="12" t="s">
        <v>0</v>
      </c>
      <c r="E5" s="14" t="s">
        <v>16</v>
      </c>
      <c r="F5" s="14" t="s">
        <v>1</v>
      </c>
      <c r="G5" s="14">
        <v>2</v>
      </c>
      <c r="H5" s="14">
        <v>455000</v>
      </c>
      <c r="I5" s="15">
        <f>H5*G5</f>
        <v>910000</v>
      </c>
      <c r="J5" s="14"/>
      <c r="K5" s="64">
        <v>0.41</v>
      </c>
      <c r="L5" s="16">
        <f>I5*(1-K5)</f>
        <v>536900.00000000012</v>
      </c>
      <c r="M5" s="17"/>
      <c r="N5" s="17">
        <f>L5</f>
        <v>536900.00000000012</v>
      </c>
      <c r="O5" s="17"/>
      <c r="P5" s="12"/>
    </row>
    <row r="6" spans="1:16" s="18" customFormat="1" ht="12.75" x14ac:dyDescent="0.25">
      <c r="A6" s="19"/>
      <c r="B6" s="20">
        <v>43921</v>
      </c>
      <c r="C6" s="19" t="s">
        <v>15</v>
      </c>
      <c r="D6" s="19" t="s">
        <v>0</v>
      </c>
      <c r="E6" s="19" t="s">
        <v>18</v>
      </c>
      <c r="F6" s="21" t="s">
        <v>1</v>
      </c>
      <c r="G6" s="21">
        <v>1</v>
      </c>
      <c r="H6" s="21">
        <v>455000</v>
      </c>
      <c r="I6" s="21">
        <f t="shared" ref="I6:I7" si="0">G6*H6</f>
        <v>455000</v>
      </c>
      <c r="J6" s="21"/>
      <c r="K6" s="65">
        <v>0.35</v>
      </c>
      <c r="L6" s="22">
        <f>I6*(1-K6)</f>
        <v>295750</v>
      </c>
      <c r="M6" s="22"/>
      <c r="N6" s="22"/>
      <c r="O6" s="22">
        <f>L6</f>
        <v>295750</v>
      </c>
      <c r="P6" s="23"/>
    </row>
    <row r="7" spans="1:16" s="18" customFormat="1" ht="14.45" customHeight="1" x14ac:dyDescent="0.25">
      <c r="A7" s="24"/>
      <c r="B7" s="25"/>
      <c r="C7" s="24"/>
      <c r="D7" s="24"/>
      <c r="E7" s="24"/>
      <c r="F7" s="26" t="s">
        <v>19</v>
      </c>
      <c r="G7" s="26">
        <v>1</v>
      </c>
      <c r="H7" s="26">
        <v>455000</v>
      </c>
      <c r="I7" s="26">
        <f t="shared" si="0"/>
        <v>455000</v>
      </c>
      <c r="J7" s="26"/>
      <c r="K7" s="66">
        <v>0.35</v>
      </c>
      <c r="L7" s="27">
        <f>I7*(1-K7)</f>
        <v>295750</v>
      </c>
      <c r="M7" s="27"/>
      <c r="N7" s="27"/>
      <c r="O7" s="27">
        <f>L7</f>
        <v>295750</v>
      </c>
      <c r="P7" s="28"/>
    </row>
    <row r="8" spans="1:16" s="35" customFormat="1" ht="12" x14ac:dyDescent="0.2">
      <c r="A8" s="29">
        <v>539</v>
      </c>
      <c r="B8" s="30">
        <v>43925</v>
      </c>
      <c r="C8" s="29" t="s">
        <v>17</v>
      </c>
      <c r="D8" s="29" t="s">
        <v>0</v>
      </c>
      <c r="E8" s="29" t="s">
        <v>18</v>
      </c>
      <c r="F8" s="31" t="s">
        <v>20</v>
      </c>
      <c r="G8" s="31">
        <v>1</v>
      </c>
      <c r="H8" s="32">
        <v>485000</v>
      </c>
      <c r="I8" s="32">
        <v>485000</v>
      </c>
      <c r="J8" s="32">
        <v>97000</v>
      </c>
      <c r="K8" s="67"/>
      <c r="L8" s="32">
        <f>I8-J8</f>
        <v>388000</v>
      </c>
      <c r="M8" s="33">
        <f>L8</f>
        <v>388000</v>
      </c>
      <c r="N8" s="33"/>
      <c r="O8" s="33"/>
      <c r="P8" s="34"/>
    </row>
    <row r="9" spans="1:16" s="35" customFormat="1" ht="12" x14ac:dyDescent="0.2">
      <c r="A9" s="29">
        <v>325</v>
      </c>
      <c r="B9" s="30">
        <v>43931</v>
      </c>
      <c r="C9" s="29" t="s">
        <v>17</v>
      </c>
      <c r="D9" s="29" t="s">
        <v>21</v>
      </c>
      <c r="E9" s="29" t="s">
        <v>18</v>
      </c>
      <c r="F9" s="31" t="s">
        <v>1</v>
      </c>
      <c r="G9" s="31">
        <v>1</v>
      </c>
      <c r="H9" s="32">
        <v>455000</v>
      </c>
      <c r="I9" s="32">
        <f t="shared" ref="I9" si="1">H9*G9</f>
        <v>455000</v>
      </c>
      <c r="J9" s="32"/>
      <c r="K9" s="67">
        <v>0.35</v>
      </c>
      <c r="L9" s="32">
        <f>I9*(1-K9)</f>
        <v>295750</v>
      </c>
      <c r="M9" s="32"/>
      <c r="N9" s="32">
        <f>L9</f>
        <v>295750</v>
      </c>
      <c r="O9" s="32"/>
      <c r="P9" s="31"/>
    </row>
    <row r="10" spans="1:16" s="35" customFormat="1" ht="12" x14ac:dyDescent="0.2">
      <c r="A10" s="37">
        <v>538</v>
      </c>
      <c r="B10" s="36">
        <v>43932</v>
      </c>
      <c r="C10" s="37" t="s">
        <v>17</v>
      </c>
      <c r="D10" s="37" t="s">
        <v>0</v>
      </c>
      <c r="E10" s="37" t="s">
        <v>18</v>
      </c>
      <c r="F10" s="38" t="s">
        <v>22</v>
      </c>
      <c r="G10" s="38">
        <v>1</v>
      </c>
      <c r="H10" s="39">
        <v>550000</v>
      </c>
      <c r="I10" s="39">
        <f>H10*G10</f>
        <v>550000</v>
      </c>
      <c r="J10" s="39"/>
      <c r="K10" s="68">
        <v>0</v>
      </c>
      <c r="L10" s="39">
        <f>I10*(1-K10)</f>
        <v>550000</v>
      </c>
      <c r="M10" s="39"/>
      <c r="N10" s="39">
        <f>L10</f>
        <v>550000</v>
      </c>
      <c r="O10" s="39"/>
      <c r="P10" s="38"/>
    </row>
    <row r="11" spans="1:16" s="44" customFormat="1" x14ac:dyDescent="0.25">
      <c r="A11" s="40">
        <v>1158</v>
      </c>
      <c r="B11" s="45">
        <v>44006</v>
      </c>
      <c r="C11" s="40" t="s">
        <v>0</v>
      </c>
      <c r="D11" s="41" t="s">
        <v>23</v>
      </c>
      <c r="E11" s="47">
        <v>0.2</v>
      </c>
      <c r="F11" s="40" t="s">
        <v>20</v>
      </c>
      <c r="G11" s="40">
        <v>2</v>
      </c>
      <c r="H11" s="42">
        <v>485000</v>
      </c>
      <c r="I11" s="42">
        <f>G11*H11</f>
        <v>970000</v>
      </c>
      <c r="J11" s="42"/>
      <c r="K11" s="43">
        <v>0.35</v>
      </c>
      <c r="L11" s="42">
        <f>I11*(1-K11)</f>
        <v>630500</v>
      </c>
      <c r="M11" s="42">
        <f>L11</f>
        <v>630500</v>
      </c>
      <c r="N11" s="42"/>
      <c r="O11" s="42"/>
      <c r="P11" s="40" t="s">
        <v>30</v>
      </c>
    </row>
    <row r="12" spans="1:16" x14ac:dyDescent="0.25">
      <c r="M12" s="46">
        <f>SUM(M4:M11)</f>
        <v>2042250</v>
      </c>
      <c r="N12" s="46">
        <f t="shared" ref="N12:O12" si="2">SUM(N4:N11)</f>
        <v>1382650</v>
      </c>
      <c r="O12" s="46">
        <f t="shared" si="2"/>
        <v>591500</v>
      </c>
    </row>
  </sheetData>
  <mergeCells count="23">
    <mergeCell ref="P1:P3"/>
    <mergeCell ref="D2:D3"/>
    <mergeCell ref="E2:E3"/>
    <mergeCell ref="F2:F3"/>
    <mergeCell ref="G2:G3"/>
    <mergeCell ref="H2:H3"/>
    <mergeCell ref="I2:I3"/>
    <mergeCell ref="J2:K2"/>
    <mergeCell ref="L2:L3"/>
    <mergeCell ref="M2:M3"/>
    <mergeCell ref="A1:A3"/>
    <mergeCell ref="B1:B3"/>
    <mergeCell ref="C1:C3"/>
    <mergeCell ref="D1:E1"/>
    <mergeCell ref="F1:L1"/>
    <mergeCell ref="M1:O1"/>
    <mergeCell ref="N2:N3"/>
    <mergeCell ref="O2:O3"/>
    <mergeCell ref="A6:A7"/>
    <mergeCell ref="B6:B7"/>
    <mergeCell ref="C6:C7"/>
    <mergeCell ref="D6:D7"/>
    <mergeCell ref="E6:E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2020-07-30T04:12:12Z</dcterms:modified>
</cp:coreProperties>
</file>