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hập hàng" sheetId="1" r:id="rId1"/>
    <sheet name="Kết luận" sheetId="3" r:id="rId2"/>
    <sheet name="Ghi chú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K8" i="1" l="1"/>
  <c r="K12" i="1"/>
  <c r="K16" i="1"/>
  <c r="K20" i="1"/>
  <c r="E27" i="1"/>
  <c r="G24" i="1"/>
  <c r="I23" i="1"/>
  <c r="K23" i="1" s="1"/>
  <c r="I22" i="1"/>
  <c r="K22" i="1" s="1"/>
  <c r="I21" i="1"/>
  <c r="K21" i="1" s="1"/>
  <c r="I20" i="1"/>
  <c r="I19" i="1"/>
  <c r="K19" i="1" s="1"/>
  <c r="I18" i="1"/>
  <c r="K18" i="1" s="1"/>
  <c r="I17" i="1"/>
  <c r="K17" i="1" s="1"/>
  <c r="I16" i="1"/>
  <c r="I15" i="1"/>
  <c r="K15" i="1" s="1"/>
  <c r="I14" i="1"/>
  <c r="K14" i="1" s="1"/>
  <c r="I13" i="1"/>
  <c r="K13" i="1" s="1"/>
  <c r="I12" i="1"/>
  <c r="I11" i="1"/>
  <c r="K11" i="1" s="1"/>
  <c r="I10" i="1"/>
  <c r="K10" i="1" s="1"/>
  <c r="I9" i="1"/>
  <c r="K9" i="1" s="1"/>
  <c r="I8" i="1"/>
  <c r="I7" i="1"/>
  <c r="I24" i="1" s="1"/>
  <c r="K7" i="1" l="1"/>
  <c r="C26" i="1" s="1"/>
  <c r="E29" i="1" s="1"/>
  <c r="D7" i="3"/>
  <c r="D9" i="3" s="1"/>
  <c r="E30" i="1" l="1"/>
  <c r="E31" i="1" s="1"/>
</calcChain>
</file>

<file path=xl/sharedStrings.xml><?xml version="1.0" encoding="utf-8"?>
<sst xmlns="http://schemas.openxmlformats.org/spreadsheetml/2006/main" count="56" uniqueCount="41">
  <si>
    <t>CÔNG TY CỔ PHẦN ĐT &amp; PT NANO MILK</t>
  </si>
  <si>
    <t xml:space="preserve"> Số:………./PKD. MST: 0108806878</t>
  </si>
  <si>
    <t>Ngày</t>
  </si>
  <si>
    <t>Người bán</t>
  </si>
  <si>
    <t>Địa chỉ</t>
  </si>
  <si>
    <t>Mã sản phẩm</t>
  </si>
  <si>
    <t>Số lượng (hộp)</t>
  </si>
  <si>
    <t>Đơn giá (VNĐ)</t>
  </si>
  <si>
    <t>Thành tiền (VNĐ)</t>
  </si>
  <si>
    <t>GCX90</t>
  </si>
  <si>
    <t>2CX90</t>
  </si>
  <si>
    <t>3CX90</t>
  </si>
  <si>
    <t>TĐ90</t>
  </si>
  <si>
    <t>GC90</t>
  </si>
  <si>
    <t>SN45</t>
  </si>
  <si>
    <t>1CX90</t>
  </si>
  <si>
    <t>Số HĐ</t>
  </si>
  <si>
    <t>1CX45</t>
  </si>
  <si>
    <t>Tình trạng thanh toán</t>
  </si>
  <si>
    <t>Cần phải thanh toán</t>
  </si>
  <si>
    <t>Còn nợ công ty</t>
  </si>
  <si>
    <t>Là đại Lý Anh Sơn liên kết</t>
  </si>
  <si>
    <t>Đại lý 38 %</t>
  </si>
  <si>
    <t>Hình thức thanh toán, thanh toán trước 200 triệu còn 100 triệu còn lại công nợ chia thành 2 kỳ, 3 tháng đầu 50tr 3 tháng sau trả nốt 50tr</t>
  </si>
  <si>
    <t>Tổng cộng</t>
  </si>
  <si>
    <t>KH</t>
  </si>
  <si>
    <t>Thông tin KH</t>
  </si>
  <si>
    <t>Thông tin SP</t>
  </si>
  <si>
    <t>Hàng Nanomilk</t>
  </si>
  <si>
    <t>Anh sơn hưởng 12%</t>
  </si>
  <si>
    <t>Thỏa thuận riêng Miên đang nợ công ty 20 triệu đã trả 5 triệu còn nợ 15trieeu</t>
  </si>
  <si>
    <t>Đại lý kí HĐ 300 triệu( bao gồm cả hàng sữa ngoài)</t>
  </si>
  <si>
    <t>Cường Milk</t>
  </si>
  <si>
    <t>Hà Giang</t>
  </si>
  <si>
    <t>2CX45</t>
  </si>
  <si>
    <t>GCX45</t>
  </si>
  <si>
    <t>BẢNG TỔNG HỢP CƯỜNG MILK NHẬP HÀNG</t>
  </si>
  <si>
    <t>Chiết khấu</t>
  </si>
  <si>
    <t>Thành tiền sau chiết khấu</t>
  </si>
  <si>
    <t xml:space="preserve">Cần phải thanh toán cho công ty </t>
  </si>
  <si>
    <t xml:space="preserve">Được nợ lại 10%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</si>
</sst>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  <numFmt numFmtId="166" formatCode="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theme="1" tint="4.9989318521683403E-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0" borderId="0" xfId="0" applyFont="1"/>
    <xf numFmtId="0" fontId="2" fillId="0" borderId="0" xfId="0" applyFont="1"/>
    <xf numFmtId="164" fontId="2" fillId="0" borderId="1" xfId="1" applyNumberFormat="1" applyFont="1" applyBorder="1" applyAlignment="1">
      <alignment horizontal="center" vertical="center" wrapText="1"/>
    </xf>
    <xf numFmtId="164" fontId="3" fillId="0" borderId="0" xfId="1" applyNumberFormat="1" applyFont="1"/>
    <xf numFmtId="0" fontId="3" fillId="0" borderId="1" xfId="0" applyFont="1" applyBorder="1"/>
    <xf numFmtId="0" fontId="2" fillId="0" borderId="1" xfId="0" applyFont="1" applyBorder="1"/>
    <xf numFmtId="165" fontId="2" fillId="0" borderId="1" xfId="1" applyNumberFormat="1" applyFont="1" applyBorder="1"/>
    <xf numFmtId="164" fontId="2" fillId="0" borderId="1" xfId="1" applyNumberFormat="1" applyFont="1" applyBorder="1"/>
    <xf numFmtId="14" fontId="3" fillId="0" borderId="0" xfId="0" applyNumberFormat="1" applyFont="1"/>
    <xf numFmtId="14" fontId="2" fillId="0" borderId="1" xfId="0" applyNumberFormat="1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/>
    <xf numFmtId="165" fontId="2" fillId="0" borderId="1" xfId="1" applyNumberFormat="1" applyFont="1" applyBorder="1" applyAlignment="1">
      <alignment wrapText="1"/>
    </xf>
    <xf numFmtId="165" fontId="7" fillId="3" borderId="1" xfId="0" applyNumberFormat="1" applyFont="1" applyFill="1" applyBorder="1" applyAlignment="1"/>
    <xf numFmtId="14" fontId="7" fillId="3" borderId="1" xfId="0" applyNumberFormat="1" applyFont="1" applyFill="1" applyBorder="1" applyAlignment="1"/>
    <xf numFmtId="165" fontId="2" fillId="0" borderId="1" xfId="0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3" fillId="0" borderId="2" xfId="2" applyFont="1" applyBorder="1"/>
    <xf numFmtId="165" fontId="3" fillId="0" borderId="2" xfId="1" applyNumberFormat="1" applyFont="1" applyBorder="1"/>
    <xf numFmtId="9" fontId="3" fillId="0" borderId="3" xfId="2" applyFont="1" applyBorder="1"/>
    <xf numFmtId="165" fontId="3" fillId="0" borderId="3" xfId="1" applyNumberFormat="1" applyFont="1" applyBorder="1"/>
    <xf numFmtId="9" fontId="3" fillId="0" borderId="4" xfId="2" applyFont="1" applyBorder="1"/>
    <xf numFmtId="165" fontId="3" fillId="0" borderId="4" xfId="1" applyNumberFormat="1" applyFont="1" applyBorder="1"/>
    <xf numFmtId="14" fontId="2" fillId="0" borderId="10" xfId="0" applyNumberFormat="1" applyFont="1" applyBorder="1" applyAlignment="1">
      <alignment wrapText="1"/>
    </xf>
    <xf numFmtId="0" fontId="8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4" fontId="8" fillId="2" borderId="2" xfId="1" applyNumberFormat="1" applyFont="1" applyFill="1" applyBorder="1"/>
    <xf numFmtId="164" fontId="8" fillId="2" borderId="3" xfId="1" applyNumberFormat="1" applyFont="1" applyFill="1" applyBorder="1"/>
    <xf numFmtId="164" fontId="8" fillId="2" borderId="4" xfId="1" applyNumberFormat="1" applyFont="1" applyFill="1" applyBorder="1"/>
    <xf numFmtId="165" fontId="7" fillId="3" borderId="8" xfId="0" applyNumberFormat="1" applyFont="1" applyFill="1" applyBorder="1" applyAlignment="1"/>
    <xf numFmtId="165" fontId="7" fillId="3" borderId="1" xfId="0" applyNumberFormat="1" applyFont="1" applyFill="1" applyBorder="1"/>
    <xf numFmtId="165" fontId="7" fillId="4" borderId="1" xfId="0" applyNumberFormat="1" applyFont="1" applyFill="1" applyBorder="1"/>
    <xf numFmtId="0" fontId="5" fillId="0" borderId="1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center" wrapText="1"/>
    </xf>
    <xf numFmtId="165" fontId="2" fillId="0" borderId="9" xfId="1" applyNumberFormat="1" applyFont="1" applyBorder="1" applyAlignment="1">
      <alignment horizontal="center" vertical="center" wrapText="1"/>
    </xf>
    <xf numFmtId="14" fontId="7" fillId="3" borderId="11" xfId="0" applyNumberFormat="1" applyFont="1" applyFill="1" applyBorder="1" applyAlignment="1">
      <alignment horizontal="center"/>
    </xf>
    <xf numFmtId="14" fontId="7" fillId="3" borderId="13" xfId="0" applyNumberFormat="1" applyFont="1" applyFill="1" applyBorder="1" applyAlignment="1">
      <alignment horizontal="center"/>
    </xf>
    <xf numFmtId="14" fontId="7" fillId="3" borderId="14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166" fontId="8" fillId="2" borderId="2" xfId="0" applyNumberFormat="1" applyFont="1" applyFill="1" applyBorder="1" applyAlignment="1">
      <alignment horizontal="center" vertical="center"/>
    </xf>
    <xf numFmtId="166" fontId="8" fillId="2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 vertical="center" wrapText="1"/>
    </xf>
    <xf numFmtId="166" fontId="8" fillId="2" borderId="3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14" fontId="7" fillId="3" borderId="5" xfId="0" applyNumberFormat="1" applyFont="1" applyFill="1" applyBorder="1" applyAlignment="1">
      <alignment horizontal="center"/>
    </xf>
    <xf numFmtId="14" fontId="7" fillId="3" borderId="7" xfId="0" applyNumberFormat="1" applyFont="1" applyFill="1" applyBorder="1" applyAlignment="1">
      <alignment horizontal="center"/>
    </xf>
    <xf numFmtId="14" fontId="2" fillId="0" borderId="11" xfId="0" applyNumberFormat="1" applyFont="1" applyBorder="1" applyAlignment="1">
      <alignment horizontal="center" vertical="center" wrapText="1"/>
    </xf>
    <xf numFmtId="165" fontId="2" fillId="0" borderId="8" xfId="1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5" fontId="2" fillId="0" borderId="5" xfId="1" applyNumberFormat="1" applyFont="1" applyBorder="1" applyAlignment="1">
      <alignment horizontal="center" wrapText="1"/>
    </xf>
    <xf numFmtId="165" fontId="2" fillId="0" borderId="7" xfId="1" applyNumberFormat="1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8" zoomScaleNormal="100" workbookViewId="0">
      <selection activeCell="H29" sqref="H29"/>
    </sheetView>
  </sheetViews>
  <sheetFormatPr defaultRowHeight="15" x14ac:dyDescent="0.25"/>
  <cols>
    <col min="1" max="1" width="10" style="3" customWidth="1"/>
    <col min="2" max="2" width="14.28515625" style="19" customWidth="1"/>
    <col min="3" max="3" width="9.140625" style="3" customWidth="1"/>
    <col min="4" max="4" width="11.7109375" style="3" customWidth="1"/>
    <col min="5" max="5" width="15.42578125" style="3" customWidth="1"/>
    <col min="6" max="6" width="8.28515625" style="3" customWidth="1"/>
    <col min="7" max="7" width="5.85546875" style="3" customWidth="1"/>
    <col min="8" max="8" width="11.7109375" style="3" customWidth="1"/>
    <col min="9" max="9" width="15.7109375" style="14" bestFit="1" customWidth="1"/>
    <col min="10" max="10" width="9.140625" style="3"/>
    <col min="11" max="11" width="15.140625" style="3" bestFit="1" customWidth="1"/>
    <col min="12" max="16384" width="9.140625" style="3"/>
  </cols>
  <sheetData>
    <row r="1" spans="1:11" x14ac:dyDescent="0.25">
      <c r="A1" s="1" t="s">
        <v>0</v>
      </c>
      <c r="B1" s="2"/>
      <c r="C1" s="21"/>
      <c r="D1" s="21"/>
      <c r="E1" s="21"/>
      <c r="H1" s="4"/>
      <c r="I1" s="5"/>
    </row>
    <row r="2" spans="1:11" x14ac:dyDescent="0.25">
      <c r="A2" s="6" t="s">
        <v>1</v>
      </c>
      <c r="B2" s="7"/>
      <c r="C2" s="8"/>
      <c r="D2" s="8"/>
      <c r="E2" s="8"/>
      <c r="H2" s="9"/>
      <c r="I2" s="10"/>
    </row>
    <row r="3" spans="1:11" x14ac:dyDescent="0.25">
      <c r="A3" s="65" t="s">
        <v>36</v>
      </c>
      <c r="B3" s="65"/>
      <c r="C3" s="65"/>
      <c r="D3" s="65"/>
      <c r="E3" s="65"/>
      <c r="F3" s="65"/>
      <c r="G3" s="65"/>
      <c r="H3" s="65"/>
      <c r="I3" s="65"/>
    </row>
    <row r="4" spans="1:11" x14ac:dyDescent="0.25">
      <c r="A4" s="66"/>
      <c r="B4" s="66"/>
      <c r="C4" s="66"/>
      <c r="D4" s="66"/>
      <c r="E4" s="66"/>
      <c r="F4" s="66"/>
      <c r="G4" s="66"/>
      <c r="H4" s="66"/>
      <c r="I4" s="66"/>
    </row>
    <row r="5" spans="1:11" s="11" customFormat="1" ht="27.75" customHeight="1" x14ac:dyDescent="0.25">
      <c r="A5" s="59" t="s">
        <v>16</v>
      </c>
      <c r="B5" s="67" t="s">
        <v>2</v>
      </c>
      <c r="C5" s="59" t="s">
        <v>3</v>
      </c>
      <c r="D5" s="72" t="s">
        <v>26</v>
      </c>
      <c r="E5" s="73"/>
      <c r="F5" s="74" t="s">
        <v>27</v>
      </c>
      <c r="G5" s="75"/>
      <c r="H5" s="76"/>
      <c r="I5" s="28"/>
      <c r="J5" s="47" t="s">
        <v>37</v>
      </c>
      <c r="K5" s="47" t="s">
        <v>38</v>
      </c>
    </row>
    <row r="6" spans="1:11" s="11" customFormat="1" ht="58.5" customHeight="1" x14ac:dyDescent="0.25">
      <c r="A6" s="59"/>
      <c r="B6" s="67"/>
      <c r="C6" s="59"/>
      <c r="D6" s="22" t="s">
        <v>25</v>
      </c>
      <c r="E6" s="29" t="s">
        <v>4</v>
      </c>
      <c r="F6" s="29" t="s">
        <v>5</v>
      </c>
      <c r="G6" s="30" t="s">
        <v>6</v>
      </c>
      <c r="H6" s="13" t="s">
        <v>7</v>
      </c>
      <c r="I6" s="13" t="s">
        <v>8</v>
      </c>
      <c r="J6" s="47"/>
      <c r="K6" s="47"/>
    </row>
    <row r="7" spans="1:11" x14ac:dyDescent="0.25">
      <c r="A7" s="60">
        <v>837</v>
      </c>
      <c r="B7" s="63">
        <v>44125</v>
      </c>
      <c r="C7" s="60"/>
      <c r="D7" s="69" t="s">
        <v>32</v>
      </c>
      <c r="E7" s="69" t="s">
        <v>33</v>
      </c>
      <c r="F7" s="38" t="s">
        <v>17</v>
      </c>
      <c r="G7" s="38">
        <v>48</v>
      </c>
      <c r="H7" s="41">
        <v>225000</v>
      </c>
      <c r="I7" s="41">
        <f t="shared" ref="I7:I23" si="0">G7*H7</f>
        <v>10800000</v>
      </c>
      <c r="J7" s="31">
        <v>0.38</v>
      </c>
      <c r="K7" s="32">
        <f>I7*(1-J7)</f>
        <v>6696000</v>
      </c>
    </row>
    <row r="8" spans="1:11" x14ac:dyDescent="0.25">
      <c r="A8" s="61"/>
      <c r="B8" s="68"/>
      <c r="C8" s="61"/>
      <c r="D8" s="70"/>
      <c r="E8" s="70"/>
      <c r="F8" s="39" t="s">
        <v>15</v>
      </c>
      <c r="G8" s="39">
        <v>24</v>
      </c>
      <c r="H8" s="42">
        <v>455000</v>
      </c>
      <c r="I8" s="42">
        <f t="shared" si="0"/>
        <v>10920000</v>
      </c>
      <c r="J8" s="33">
        <v>0.38</v>
      </c>
      <c r="K8" s="34">
        <f t="shared" ref="K8:K23" si="1">I8*(1-J8)</f>
        <v>6770400</v>
      </c>
    </row>
    <row r="9" spans="1:11" x14ac:dyDescent="0.25">
      <c r="A9" s="61"/>
      <c r="B9" s="68"/>
      <c r="C9" s="61"/>
      <c r="D9" s="70"/>
      <c r="E9" s="70"/>
      <c r="F9" s="39" t="s">
        <v>10</v>
      </c>
      <c r="G9" s="39">
        <v>24</v>
      </c>
      <c r="H9" s="42">
        <v>465000</v>
      </c>
      <c r="I9" s="42">
        <f t="shared" si="0"/>
        <v>11160000</v>
      </c>
      <c r="J9" s="33">
        <v>0.38</v>
      </c>
      <c r="K9" s="34">
        <f t="shared" si="1"/>
        <v>6919200</v>
      </c>
    </row>
    <row r="10" spans="1:11" x14ac:dyDescent="0.25">
      <c r="A10" s="61"/>
      <c r="B10" s="68"/>
      <c r="C10" s="61"/>
      <c r="D10" s="70"/>
      <c r="E10" s="70"/>
      <c r="F10" s="39" t="s">
        <v>11</v>
      </c>
      <c r="G10" s="39">
        <v>24</v>
      </c>
      <c r="H10" s="42">
        <v>475000</v>
      </c>
      <c r="I10" s="42">
        <f t="shared" si="0"/>
        <v>11400000</v>
      </c>
      <c r="J10" s="33">
        <v>0.38</v>
      </c>
      <c r="K10" s="34">
        <f t="shared" si="1"/>
        <v>7068000</v>
      </c>
    </row>
    <row r="11" spans="1:11" x14ac:dyDescent="0.25">
      <c r="A11" s="61"/>
      <c r="B11" s="68"/>
      <c r="C11" s="61"/>
      <c r="D11" s="70"/>
      <c r="E11" s="70"/>
      <c r="F11" s="39" t="s">
        <v>9</v>
      </c>
      <c r="G11" s="39">
        <v>24</v>
      </c>
      <c r="H11" s="42">
        <v>485000</v>
      </c>
      <c r="I11" s="42">
        <f t="shared" si="0"/>
        <v>11640000</v>
      </c>
      <c r="J11" s="33">
        <v>0.38</v>
      </c>
      <c r="K11" s="34">
        <f t="shared" si="1"/>
        <v>7216800</v>
      </c>
    </row>
    <row r="12" spans="1:11" x14ac:dyDescent="0.25">
      <c r="A12" s="61"/>
      <c r="B12" s="68"/>
      <c r="C12" s="61"/>
      <c r="D12" s="70"/>
      <c r="E12" s="70"/>
      <c r="F12" s="39" t="s">
        <v>14</v>
      </c>
      <c r="G12" s="39">
        <v>24</v>
      </c>
      <c r="H12" s="42">
        <v>550000</v>
      </c>
      <c r="I12" s="42">
        <f t="shared" si="0"/>
        <v>13200000</v>
      </c>
      <c r="J12" s="33">
        <v>0.38</v>
      </c>
      <c r="K12" s="34">
        <f t="shared" si="1"/>
        <v>8184000</v>
      </c>
    </row>
    <row r="13" spans="1:11" x14ac:dyDescent="0.25">
      <c r="A13" s="61"/>
      <c r="B13" s="68"/>
      <c r="C13" s="61"/>
      <c r="D13" s="70"/>
      <c r="E13" s="70"/>
      <c r="F13" s="39" t="s">
        <v>13</v>
      </c>
      <c r="G13" s="39">
        <v>24</v>
      </c>
      <c r="H13" s="42">
        <v>455000</v>
      </c>
      <c r="I13" s="42">
        <f t="shared" si="0"/>
        <v>10920000</v>
      </c>
      <c r="J13" s="33">
        <v>0.38</v>
      </c>
      <c r="K13" s="34">
        <f t="shared" si="1"/>
        <v>6770400</v>
      </c>
    </row>
    <row r="14" spans="1:11" x14ac:dyDescent="0.25">
      <c r="A14" s="62"/>
      <c r="B14" s="64"/>
      <c r="C14" s="62"/>
      <c r="D14" s="71"/>
      <c r="E14" s="71"/>
      <c r="F14" s="40" t="s">
        <v>12</v>
      </c>
      <c r="G14" s="40">
        <v>24</v>
      </c>
      <c r="H14" s="43">
        <v>455000</v>
      </c>
      <c r="I14" s="43">
        <f t="shared" si="0"/>
        <v>10920000</v>
      </c>
      <c r="J14" s="35">
        <v>0.38</v>
      </c>
      <c r="K14" s="36">
        <f t="shared" si="1"/>
        <v>6770400</v>
      </c>
    </row>
    <row r="15" spans="1:11" x14ac:dyDescent="0.25">
      <c r="A15" s="60">
        <v>850</v>
      </c>
      <c r="B15" s="63">
        <v>44130</v>
      </c>
      <c r="C15" s="60"/>
      <c r="D15" s="60" t="s">
        <v>32</v>
      </c>
      <c r="E15" s="60" t="s">
        <v>33</v>
      </c>
      <c r="F15" s="38" t="s">
        <v>17</v>
      </c>
      <c r="G15" s="38">
        <v>48</v>
      </c>
      <c r="H15" s="41">
        <v>225000</v>
      </c>
      <c r="I15" s="41">
        <f t="shared" si="0"/>
        <v>10800000</v>
      </c>
      <c r="J15" s="31">
        <v>0.38</v>
      </c>
      <c r="K15" s="32">
        <f t="shared" si="1"/>
        <v>6696000</v>
      </c>
    </row>
    <row r="16" spans="1:11" x14ac:dyDescent="0.25">
      <c r="A16" s="61"/>
      <c r="B16" s="68"/>
      <c r="C16" s="61"/>
      <c r="D16" s="61"/>
      <c r="E16" s="61"/>
      <c r="F16" s="39" t="s">
        <v>15</v>
      </c>
      <c r="G16" s="39">
        <v>48</v>
      </c>
      <c r="H16" s="42">
        <v>455000</v>
      </c>
      <c r="I16" s="42">
        <f t="shared" si="0"/>
        <v>21840000</v>
      </c>
      <c r="J16" s="33">
        <v>0.38</v>
      </c>
      <c r="K16" s="34">
        <f t="shared" si="1"/>
        <v>13540800</v>
      </c>
    </row>
    <row r="17" spans="1:11" x14ac:dyDescent="0.25">
      <c r="A17" s="61"/>
      <c r="B17" s="68"/>
      <c r="C17" s="61"/>
      <c r="D17" s="61"/>
      <c r="E17" s="61"/>
      <c r="F17" s="39" t="s">
        <v>10</v>
      </c>
      <c r="G17" s="39">
        <v>24</v>
      </c>
      <c r="H17" s="42">
        <v>465000</v>
      </c>
      <c r="I17" s="42">
        <f t="shared" si="0"/>
        <v>11160000</v>
      </c>
      <c r="J17" s="33">
        <v>0.38</v>
      </c>
      <c r="K17" s="34">
        <f t="shared" si="1"/>
        <v>6919200</v>
      </c>
    </row>
    <row r="18" spans="1:11" x14ac:dyDescent="0.25">
      <c r="A18" s="61"/>
      <c r="B18" s="68"/>
      <c r="C18" s="61"/>
      <c r="D18" s="61"/>
      <c r="E18" s="61"/>
      <c r="F18" s="39" t="s">
        <v>9</v>
      </c>
      <c r="G18" s="39">
        <v>24</v>
      </c>
      <c r="H18" s="42">
        <v>485000</v>
      </c>
      <c r="I18" s="42">
        <f t="shared" si="0"/>
        <v>11640000</v>
      </c>
      <c r="J18" s="33">
        <v>0.38</v>
      </c>
      <c r="K18" s="34">
        <f t="shared" si="1"/>
        <v>7216800</v>
      </c>
    </row>
    <row r="19" spans="1:11" x14ac:dyDescent="0.25">
      <c r="A19" s="61"/>
      <c r="B19" s="68"/>
      <c r="C19" s="61"/>
      <c r="D19" s="61"/>
      <c r="E19" s="61"/>
      <c r="F19" s="39" t="s">
        <v>14</v>
      </c>
      <c r="G19" s="39">
        <v>24</v>
      </c>
      <c r="H19" s="42">
        <v>550000</v>
      </c>
      <c r="I19" s="42">
        <f t="shared" si="0"/>
        <v>13200000</v>
      </c>
      <c r="J19" s="33">
        <v>0.38</v>
      </c>
      <c r="K19" s="34">
        <f t="shared" si="1"/>
        <v>8184000</v>
      </c>
    </row>
    <row r="20" spans="1:11" x14ac:dyDescent="0.25">
      <c r="A20" s="61"/>
      <c r="B20" s="68"/>
      <c r="C20" s="61"/>
      <c r="D20" s="61"/>
      <c r="E20" s="61"/>
      <c r="F20" s="39" t="s">
        <v>13</v>
      </c>
      <c r="G20" s="39">
        <v>24</v>
      </c>
      <c r="H20" s="42">
        <v>455000</v>
      </c>
      <c r="I20" s="42">
        <f t="shared" si="0"/>
        <v>10920000</v>
      </c>
      <c r="J20" s="33">
        <v>0.38</v>
      </c>
      <c r="K20" s="34">
        <f t="shared" si="1"/>
        <v>6770400</v>
      </c>
    </row>
    <row r="21" spans="1:11" x14ac:dyDescent="0.25">
      <c r="A21" s="62"/>
      <c r="B21" s="64"/>
      <c r="C21" s="62"/>
      <c r="D21" s="62"/>
      <c r="E21" s="62"/>
      <c r="F21" s="40" t="s">
        <v>12</v>
      </c>
      <c r="G21" s="40">
        <v>24</v>
      </c>
      <c r="H21" s="43">
        <v>455000</v>
      </c>
      <c r="I21" s="43">
        <f t="shared" si="0"/>
        <v>10920000</v>
      </c>
      <c r="J21" s="35">
        <v>0.38</v>
      </c>
      <c r="K21" s="36">
        <f t="shared" si="1"/>
        <v>6770400</v>
      </c>
    </row>
    <row r="22" spans="1:11" x14ac:dyDescent="0.25">
      <c r="A22" s="60">
        <v>1209</v>
      </c>
      <c r="B22" s="63">
        <v>44135</v>
      </c>
      <c r="C22" s="60"/>
      <c r="D22" s="60" t="s">
        <v>32</v>
      </c>
      <c r="E22" s="60" t="s">
        <v>33</v>
      </c>
      <c r="F22" s="38" t="s">
        <v>34</v>
      </c>
      <c r="G22" s="38">
        <v>48</v>
      </c>
      <c r="H22" s="41">
        <v>235000</v>
      </c>
      <c r="I22" s="41">
        <f t="shared" si="0"/>
        <v>11280000</v>
      </c>
      <c r="J22" s="31">
        <v>0.38</v>
      </c>
      <c r="K22" s="32">
        <f t="shared" si="1"/>
        <v>6993600</v>
      </c>
    </row>
    <row r="23" spans="1:11" x14ac:dyDescent="0.25">
      <c r="A23" s="62"/>
      <c r="B23" s="64"/>
      <c r="C23" s="62"/>
      <c r="D23" s="62"/>
      <c r="E23" s="62"/>
      <c r="F23" s="40" t="s">
        <v>35</v>
      </c>
      <c r="G23" s="40">
        <v>48</v>
      </c>
      <c r="H23" s="43">
        <v>255000</v>
      </c>
      <c r="I23" s="43">
        <f t="shared" si="0"/>
        <v>12240000</v>
      </c>
      <c r="J23" s="35">
        <v>0.38</v>
      </c>
      <c r="K23" s="36">
        <f t="shared" si="1"/>
        <v>7588800</v>
      </c>
    </row>
    <row r="24" spans="1:11" x14ac:dyDescent="0.25">
      <c r="A24" s="51" t="s">
        <v>24</v>
      </c>
      <c r="B24" s="52"/>
      <c r="C24" s="52"/>
      <c r="D24" s="52"/>
      <c r="E24" s="53"/>
      <c r="F24" s="16"/>
      <c r="G24" s="16">
        <f>SUM(G7:G23)</f>
        <v>528</v>
      </c>
      <c r="H24" s="16"/>
      <c r="I24" s="18">
        <f>SUM(I7:I23)</f>
        <v>204960000</v>
      </c>
      <c r="J24" s="15"/>
      <c r="K24" s="17">
        <f>SUM(K7:K23)</f>
        <v>127075200</v>
      </c>
    </row>
    <row r="26" spans="1:11" ht="57" customHeight="1" x14ac:dyDescent="0.25">
      <c r="A26" s="59" t="s">
        <v>19</v>
      </c>
      <c r="B26" s="59"/>
      <c r="C26" s="84">
        <f>K24</f>
        <v>127075200</v>
      </c>
      <c r="D26" s="84"/>
      <c r="E26" s="84"/>
    </row>
    <row r="27" spans="1:11" x14ac:dyDescent="0.25">
      <c r="A27" s="54" t="s">
        <v>18</v>
      </c>
      <c r="B27" s="37">
        <v>44125</v>
      </c>
      <c r="C27" s="85">
        <v>59124000</v>
      </c>
      <c r="D27" s="86"/>
      <c r="E27" s="55">
        <f>SUM(C27:C28)</f>
        <v>89124000</v>
      </c>
    </row>
    <row r="28" spans="1:11" ht="27.75" customHeight="1" x14ac:dyDescent="0.25">
      <c r="A28" s="54"/>
      <c r="B28" s="20">
        <v>44132</v>
      </c>
      <c r="C28" s="85">
        <v>30000000</v>
      </c>
      <c r="D28" s="86"/>
      <c r="E28" s="55"/>
    </row>
    <row r="29" spans="1:11" x14ac:dyDescent="0.25">
      <c r="A29" s="56" t="s">
        <v>20</v>
      </c>
      <c r="B29" s="57"/>
      <c r="C29" s="57"/>
      <c r="D29" s="58"/>
      <c r="E29" s="44">
        <f>C26-E27</f>
        <v>37951200</v>
      </c>
    </row>
    <row r="30" spans="1:11" x14ac:dyDescent="0.25">
      <c r="A30" s="48" t="s">
        <v>40</v>
      </c>
      <c r="B30" s="49"/>
      <c r="C30" s="49"/>
      <c r="D30" s="50"/>
      <c r="E30" s="45">
        <f>10%*E29</f>
        <v>3795120</v>
      </c>
    </row>
    <row r="31" spans="1:11" x14ac:dyDescent="0.25">
      <c r="A31" s="77" t="s">
        <v>39</v>
      </c>
      <c r="B31" s="78"/>
      <c r="C31" s="78"/>
      <c r="D31" s="79"/>
      <c r="E31" s="46">
        <f>E29-E30</f>
        <v>34156080</v>
      </c>
    </row>
    <row r="36" ht="15" customHeight="1" x14ac:dyDescent="0.25"/>
  </sheetData>
  <mergeCells count="34">
    <mergeCell ref="F5:H5"/>
    <mergeCell ref="A31:D31"/>
    <mergeCell ref="E22:E23"/>
    <mergeCell ref="A3:I3"/>
    <mergeCell ref="A4:I4"/>
    <mergeCell ref="A5:A6"/>
    <mergeCell ref="B5:B6"/>
    <mergeCell ref="C5:C6"/>
    <mergeCell ref="A7:A14"/>
    <mergeCell ref="B7:B14"/>
    <mergeCell ref="C7:C14"/>
    <mergeCell ref="D7:D14"/>
    <mergeCell ref="E7:E14"/>
    <mergeCell ref="A15:A21"/>
    <mergeCell ref="B15:B21"/>
    <mergeCell ref="C15:C21"/>
    <mergeCell ref="D15:D21"/>
    <mergeCell ref="D5:E5"/>
    <mergeCell ref="J5:J6"/>
    <mergeCell ref="K5:K6"/>
    <mergeCell ref="A30:D30"/>
    <mergeCell ref="A24:E24"/>
    <mergeCell ref="A27:A28"/>
    <mergeCell ref="E27:E28"/>
    <mergeCell ref="C27:D27"/>
    <mergeCell ref="C28:D28"/>
    <mergeCell ref="A29:D29"/>
    <mergeCell ref="A26:B26"/>
    <mergeCell ref="C26:E26"/>
    <mergeCell ref="E15:E21"/>
    <mergeCell ref="A22:A23"/>
    <mergeCell ref="B22:B23"/>
    <mergeCell ref="C22:C23"/>
    <mergeCell ref="D22:D23"/>
  </mergeCells>
  <pageMargins left="0.25" right="0.2" top="0.25" bottom="0.25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9"/>
  <sheetViews>
    <sheetView workbookViewId="0">
      <selection activeCell="A6" sqref="A6:D9"/>
    </sheetView>
  </sheetViews>
  <sheetFormatPr defaultRowHeight="15" x14ac:dyDescent="0.25"/>
  <cols>
    <col min="1" max="1" width="37" style="3" bestFit="1" customWidth="1"/>
    <col min="2" max="2" width="15.140625" style="3" bestFit="1" customWidth="1"/>
    <col min="3" max="3" width="15.7109375" style="3" bestFit="1" customWidth="1"/>
    <col min="4" max="4" width="14.7109375" style="3" bestFit="1" customWidth="1"/>
    <col min="5" max="16384" width="9.140625" style="3"/>
  </cols>
  <sheetData>
    <row r="4" spans="1:4" x14ac:dyDescent="0.25">
      <c r="A4" s="12" t="s">
        <v>18</v>
      </c>
    </row>
    <row r="6" spans="1:4" ht="15" customHeight="1" x14ac:dyDescent="0.25">
      <c r="A6" s="22" t="s">
        <v>19</v>
      </c>
      <c r="B6" s="22"/>
      <c r="C6" s="23" t="s">
        <v>28</v>
      </c>
      <c r="D6" s="27">
        <v>200000000</v>
      </c>
    </row>
    <row r="7" spans="1:4" x14ac:dyDescent="0.25">
      <c r="A7" s="82" t="s">
        <v>18</v>
      </c>
      <c r="B7" s="20">
        <v>44125</v>
      </c>
      <c r="C7" s="24">
        <v>100000000</v>
      </c>
      <c r="D7" s="83">
        <f>SUM(C7:C8)</f>
        <v>130000000</v>
      </c>
    </row>
    <row r="8" spans="1:4" x14ac:dyDescent="0.25">
      <c r="A8" s="54"/>
      <c r="B8" s="20">
        <v>44134</v>
      </c>
      <c r="C8" s="24">
        <v>30000000</v>
      </c>
      <c r="D8" s="55"/>
    </row>
    <row r="9" spans="1:4" x14ac:dyDescent="0.25">
      <c r="A9" s="80" t="s">
        <v>20</v>
      </c>
      <c r="B9" s="81"/>
      <c r="C9" s="26"/>
      <c r="D9" s="25">
        <f>D6-D7</f>
        <v>70000000</v>
      </c>
    </row>
  </sheetData>
  <mergeCells count="3">
    <mergeCell ref="A9:B9"/>
    <mergeCell ref="A7:A8"/>
    <mergeCell ref="D7:D8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D12"/>
  <sheetViews>
    <sheetView workbookViewId="0">
      <selection activeCell="D8" sqref="D8"/>
    </sheetView>
  </sheetViews>
  <sheetFormatPr defaultRowHeight="15" x14ac:dyDescent="0.25"/>
  <sheetData>
    <row r="7" spans="4:4" x14ac:dyDescent="0.25">
      <c r="D7" t="s">
        <v>31</v>
      </c>
    </row>
    <row r="8" spans="4:4" x14ac:dyDescent="0.25">
      <c r="D8" t="s">
        <v>21</v>
      </c>
    </row>
    <row r="9" spans="4:4" x14ac:dyDescent="0.25">
      <c r="D9" t="s">
        <v>29</v>
      </c>
    </row>
    <row r="10" spans="4:4" x14ac:dyDescent="0.25">
      <c r="D10" t="s">
        <v>22</v>
      </c>
    </row>
    <row r="11" spans="4:4" x14ac:dyDescent="0.25">
      <c r="D11" t="s">
        <v>23</v>
      </c>
    </row>
    <row r="12" spans="4:4" x14ac:dyDescent="0.25">
      <c r="D1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Nhập hàng</vt:lpstr>
      <vt:lpstr>Kết luận</vt:lpstr>
      <vt:lpstr>Ghi chú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2020-11-04T03:33:36Z</dcterms:modified>
</cp:coreProperties>
</file>