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Nhập Hàng" sheetId="1" r:id="rId1"/>
    <sheet name="SỮA NGOẠI" sheetId="6" r:id="rId2"/>
    <sheet name="TỔNG KẾT" sheetId="5" r:id="rId3"/>
    <sheet name="ảnh sữa ngoại" sheetId="4" r:id="rId4"/>
    <sheet name="Ghi Chú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5" l="1"/>
  <c r="N28" i="1" l="1"/>
  <c r="I10" i="6"/>
  <c r="F94" i="6" l="1"/>
  <c r="E9" i="5"/>
  <c r="I28" i="1" l="1"/>
  <c r="G28" i="1"/>
  <c r="I27" i="1"/>
  <c r="I26" i="1"/>
  <c r="F89" i="6"/>
  <c r="D89" i="6"/>
  <c r="F88" i="6"/>
  <c r="G41" i="1"/>
  <c r="I39" i="1"/>
  <c r="N29" i="1" s="1"/>
  <c r="N30" i="1" s="1"/>
  <c r="I40" i="1"/>
  <c r="I38" i="1"/>
  <c r="I37" i="1"/>
  <c r="I36" i="1"/>
  <c r="I35" i="1" l="1"/>
  <c r="I41" i="1" s="1"/>
  <c r="C3" i="5" s="1"/>
  <c r="C2" i="5" l="1"/>
  <c r="D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84" i="6" s="1"/>
  <c r="D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67" i="6" s="1"/>
  <c r="F51" i="6"/>
  <c r="D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47" i="6" s="1"/>
  <c r="F31" i="6"/>
  <c r="F26" i="6"/>
  <c r="F25" i="6"/>
  <c r="F24" i="6"/>
  <c r="F23" i="6"/>
  <c r="F22" i="6"/>
  <c r="F21" i="6"/>
  <c r="F20" i="6"/>
  <c r="F19" i="6"/>
  <c r="F18" i="6"/>
  <c r="F27" i="6" s="1"/>
  <c r="F17" i="6"/>
  <c r="D13" i="6"/>
  <c r="F12" i="6"/>
  <c r="F11" i="6"/>
  <c r="F10" i="6"/>
  <c r="F9" i="6"/>
  <c r="F8" i="6"/>
  <c r="F7" i="6"/>
  <c r="F6" i="6"/>
  <c r="F13" i="6" s="1"/>
  <c r="F5" i="6"/>
  <c r="I25" i="1"/>
  <c r="I24" i="1"/>
  <c r="I23" i="1" l="1"/>
  <c r="I22" i="1"/>
  <c r="I21" i="1"/>
  <c r="I20" i="1"/>
  <c r="I19" i="1" l="1"/>
  <c r="I18" i="1"/>
  <c r="I17" i="1"/>
  <c r="I16" i="1"/>
  <c r="I15" i="1"/>
  <c r="I14" i="1"/>
  <c r="I13" i="1"/>
  <c r="I12" i="1"/>
  <c r="I11" i="1"/>
  <c r="I10" i="1"/>
  <c r="I9" i="1"/>
  <c r="I8" i="1"/>
  <c r="I7" i="1"/>
  <c r="C4" i="5" l="1"/>
  <c r="C5" i="5" s="1"/>
  <c r="F7" i="5"/>
  <c r="F25" i="5" l="1"/>
  <c r="F30" i="5" s="1"/>
  <c r="D27" i="6"/>
</calcChain>
</file>

<file path=xl/sharedStrings.xml><?xml version="1.0" encoding="utf-8"?>
<sst xmlns="http://schemas.openxmlformats.org/spreadsheetml/2006/main" count="282" uniqueCount="133">
  <si>
    <t>CÔNG TY CỔ PHẦN ĐT &amp; PT NANO MILK</t>
  </si>
  <si>
    <t xml:space="preserve"> Số:………./PKD. MST: 0108806878</t>
  </si>
  <si>
    <t>Số HĐ</t>
  </si>
  <si>
    <t>Ngày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</si>
  <si>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</si>
  <si>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</si>
  <si>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</si>
  <si>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</si>
  <si>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</si>
  <si>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</si>
  <si>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</si>
  <si>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</si>
  <si>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 (VNĐ)</t>
  </si>
  <si>
    <t>A Sơn</t>
  </si>
  <si>
    <t>1CX45</t>
  </si>
  <si>
    <t>1CX90</t>
  </si>
  <si>
    <t>2CX90</t>
  </si>
  <si>
    <t>3CX90</t>
  </si>
  <si>
    <t>GCX90</t>
  </si>
  <si>
    <t>BCX90</t>
  </si>
  <si>
    <t>SN45</t>
  </si>
  <si>
    <t>GC90</t>
  </si>
  <si>
    <t>TĐ90</t>
  </si>
  <si>
    <t>Tổng cộng</t>
  </si>
  <si>
    <t>Như vậy:</t>
  </si>
  <si>
    <t>Tình trạng thanh toán</t>
  </si>
  <si>
    <t>Còn nợ công ty</t>
  </si>
  <si>
    <t>Là đại Lý Anh Sơn liên kết</t>
  </si>
  <si>
    <t>Anh sơn hưởng 50 %</t>
  </si>
  <si>
    <t>Đại lý 38 %</t>
  </si>
  <si>
    <t>Đại lý kí HĐ 200 triệu</t>
  </si>
  <si>
    <t>Hà Linh</t>
  </si>
  <si>
    <t>Thanh Hóa</t>
  </si>
  <si>
    <t>STT</t>
  </si>
  <si>
    <t>Tên mặt hàng</t>
  </si>
  <si>
    <t>ĐVT</t>
  </si>
  <si>
    <t>Số lượng</t>
  </si>
  <si>
    <t>Đơn giá</t>
  </si>
  <si>
    <t>Thành tiền</t>
  </si>
  <si>
    <t>Lon</t>
  </si>
  <si>
    <t>Sữa Enter Weight 900g (&gt;1 tuổi)</t>
  </si>
  <si>
    <t xml:space="preserve">Sữa Enter Gold 900g </t>
  </si>
  <si>
    <t>Sữa Onelac - IQ kid gold (900g)</t>
  </si>
  <si>
    <t>Sữa Enter Canxi Mọi lứa tuổi (Mẫu cũ)</t>
  </si>
  <si>
    <t>Sữa Nutriplus 100+ Glusure - Tiểu đường 900g</t>
  </si>
  <si>
    <t>Alphalipid 45g (N)</t>
  </si>
  <si>
    <t>Sữa Onelac - Gain plus (900g)</t>
  </si>
  <si>
    <t>Sữa Enter Life A+ 900g (NCT)</t>
  </si>
  <si>
    <t>Sữa Nutriplus 100+ Canxi gold 900g</t>
  </si>
  <si>
    <t>Sữa Enter Mama (NCT)</t>
  </si>
  <si>
    <t>Didilac Grow pro số 1</t>
  </si>
  <si>
    <t>Hộp</t>
  </si>
  <si>
    <t>Didilac Prow Plus</t>
  </si>
  <si>
    <t>Didilac mama gold</t>
  </si>
  <si>
    <t>Didilac optimum gold 2</t>
  </si>
  <si>
    <t>Didilac Grow pro số 2</t>
  </si>
  <si>
    <t>Didilac optimum gold 3</t>
  </si>
  <si>
    <t>Didilac optimum gold 4</t>
  </si>
  <si>
    <t>Didilac anpha số 3</t>
  </si>
  <si>
    <t>Blackmor số 1</t>
  </si>
  <si>
    <t>Didilac anpha số 4</t>
  </si>
  <si>
    <t>Blackmor số 2</t>
  </si>
  <si>
    <t>Perdesure 850g Úc</t>
  </si>
  <si>
    <t>Ensure Úc 850g</t>
  </si>
  <si>
    <t>Aptamin số 1</t>
  </si>
  <si>
    <t>Aptamin số 2</t>
  </si>
  <si>
    <t>Aptamin số 3</t>
  </si>
  <si>
    <t>Thanh Hà (8/8/2020)</t>
  </si>
  <si>
    <t>Thanh Hà (5/8/2020)</t>
  </si>
  <si>
    <t>Thanh Hà (2/8/2020)</t>
  </si>
  <si>
    <t>Nan Nga số 1 800g</t>
  </si>
  <si>
    <t>Nan Nga số 2 800g</t>
  </si>
  <si>
    <t>Nan Nga số 3 800g</t>
  </si>
  <si>
    <t>Nan Nga số 4 800g</t>
  </si>
  <si>
    <t>Black more số 3</t>
  </si>
  <si>
    <t>Meji lon 1-3</t>
  </si>
  <si>
    <t>Meji lon số 0</t>
  </si>
  <si>
    <t>Hikid Vani</t>
  </si>
  <si>
    <t>Ngày 3/8/2020 (Anh Lâm)</t>
  </si>
  <si>
    <t>Hughi NB1 56 Miếng lót</t>
  </si>
  <si>
    <t>Hughi S24 Sơ sinh tã quần</t>
  </si>
  <si>
    <t>Hughi M22 Tã quần</t>
  </si>
  <si>
    <t>Hughi M42 Tã quần</t>
  </si>
  <si>
    <t xml:space="preserve">Hughi XL 34 Tã quần </t>
  </si>
  <si>
    <t>Hughi M48 Tã dán tặng 4 miếng</t>
  </si>
  <si>
    <t>Pamper M40 tã quần</t>
  </si>
  <si>
    <t>Pamper XL 32 Tã quần</t>
  </si>
  <si>
    <t>Pamper L36 Tã quần</t>
  </si>
  <si>
    <t>Pamper NBS52 Tã quần</t>
  </si>
  <si>
    <t>Bobby NB 164 Miếng lót</t>
  </si>
  <si>
    <t>Bobby S56 Tã dán</t>
  </si>
  <si>
    <t>Bobby S46 Tã quần</t>
  </si>
  <si>
    <t>Bobby M48 Tã dán</t>
  </si>
  <si>
    <t>Bobby M42+6 tã quần</t>
  </si>
  <si>
    <t>Bobby L38+6 tã quần</t>
  </si>
  <si>
    <t>Bịch</t>
  </si>
  <si>
    <t>Chi phí sữa ngoại</t>
  </si>
  <si>
    <t>Thanh Hà (2/9/2020)</t>
  </si>
  <si>
    <t>Fiso Nga số 1</t>
  </si>
  <si>
    <t>Fiso Nga số 2</t>
  </si>
  <si>
    <t>Fiso Nga số 3</t>
  </si>
  <si>
    <t>Ensure úc 900g</t>
  </si>
  <si>
    <t>Ensure Đức 400g</t>
  </si>
  <si>
    <t>Bột ăn dặm Hip (4m,5,6m)</t>
  </si>
  <si>
    <t>Meji 0-3</t>
  </si>
  <si>
    <t>Closbaby số 0</t>
  </si>
  <si>
    <t>Closbaby số 1</t>
  </si>
  <si>
    <t>Pedesure 900g tím</t>
  </si>
  <si>
    <t>Blacke số 1</t>
  </si>
  <si>
    <t>Blacke số 2</t>
  </si>
  <si>
    <t>Blacke số 3</t>
  </si>
  <si>
    <t>GCX45</t>
  </si>
  <si>
    <t>Sữa Nanomilk</t>
  </si>
  <si>
    <t>Chi phí trần nhà</t>
  </si>
  <si>
    <t>1 đồng hồ (Ngoài đã tặng đại lý 2 đồng hồ + 1 đồng hồ tri ân)</t>
  </si>
  <si>
    <t>1 Mũ BH (Đã tặng 2 mũ và 1 mũ tri ân)</t>
  </si>
  <si>
    <t>Standy + khung sắt</t>
  </si>
  <si>
    <t>giấy gấp sản phẩm</t>
  </si>
  <si>
    <t>5 bộ nồi chảo chống dính</t>
  </si>
  <si>
    <t>SỮA, BỈM LẤY HỘ</t>
  </si>
  <si>
    <t>Công ty CP ĐT&amp;PT Nanomilk</t>
  </si>
  <si>
    <t>Công ty vay Linh</t>
  </si>
  <si>
    <t>Công ty trả</t>
  </si>
  <si>
    <t>BẢNG TỔNG HỢP HÀ LINH NHẬP HÀNG ĐẾN 18/11/2020</t>
  </si>
  <si>
    <t>BẢNG TỔNG HỢP HÀ LINH TRẢ HÀNG ĐẾN 18/11/2020</t>
  </si>
  <si>
    <t xml:space="preserve">Alpha Lipid </t>
  </si>
  <si>
    <t xml:space="preserve">(II) Hà Linh trả hàng </t>
  </si>
  <si>
    <t>Công ty cần chuyển cho đại lý số hàng (I)+(II)-(III)</t>
  </si>
  <si>
    <t>(III) Số hàng đã chuyển cho đại lý</t>
  </si>
  <si>
    <t>(I) Số hàng đại lý nhập hàng theo hợp đồng                                       200.000.000 + 200.000.000*38%</t>
  </si>
  <si>
    <t>=155.187.500-50.000.000+10.000.000=</t>
  </si>
  <si>
    <r>
      <t>Ngày 18/11/2020</t>
    </r>
    <r>
      <rPr>
        <b/>
        <sz val="12"/>
        <color rgb="FFFF0000"/>
        <rFont val="Times New Roman"/>
        <family val="1"/>
      </rPr>
      <t xml:space="preserve"> trả</t>
    </r>
    <r>
      <rPr>
        <b/>
        <sz val="12"/>
        <color theme="1"/>
        <rFont val="Times New Roman"/>
        <family val="1"/>
      </rPr>
      <t xml:space="preserve"> hàng sữa ngoại</t>
    </r>
  </si>
  <si>
    <t>Cần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</si>
</sst>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b/>
      <sz val="18"/>
      <color theme="1"/>
      <name val="Times New Roman"/>
      <family val="1"/>
    </font>
    <font>
      <b/>
      <sz val="12"/>
      <color rgb="FFFF0000"/>
      <name val="Times New Roman"/>
      <family val="1"/>
    </font>
    <font>
      <sz val="22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/>
    <xf numFmtId="164" fontId="3" fillId="0" borderId="2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3" fillId="0" borderId="4" xfId="0" applyFont="1" applyBorder="1"/>
    <xf numFmtId="164" fontId="3" fillId="0" borderId="4" xfId="1" applyNumberFormat="1" applyFont="1" applyBorder="1"/>
    <xf numFmtId="164" fontId="7" fillId="0" borderId="1" xfId="1" applyNumberFormat="1" applyFont="1" applyBorder="1"/>
    <xf numFmtId="0" fontId="7" fillId="0" borderId="0" xfId="0" applyFont="1"/>
    <xf numFmtId="14" fontId="3" fillId="0" borderId="0" xfId="0" applyNumberFormat="1" applyFont="1"/>
    <xf numFmtId="164" fontId="3" fillId="0" borderId="0" xfId="1" applyNumberFormat="1" applyFont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0" fontId="2" fillId="0" borderId="0" xfId="0" applyFont="1"/>
    <xf numFmtId="165" fontId="8" fillId="3" borderId="1" xfId="0" applyNumberFormat="1" applyFont="1" applyFill="1" applyBorder="1"/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14" fontId="2" fillId="0" borderId="0" xfId="0" applyNumberFormat="1" applyFont="1"/>
    <xf numFmtId="165" fontId="2" fillId="0" borderId="0" xfId="1" applyNumberFormat="1" applyFont="1"/>
    <xf numFmtId="14" fontId="8" fillId="0" borderId="6" xfId="0" applyNumberFormat="1" applyFont="1" applyBorder="1" applyAlignment="1">
      <alignment horizontal="left"/>
    </xf>
    <xf numFmtId="14" fontId="8" fillId="0" borderId="7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43" fontId="3" fillId="0" borderId="0" xfId="1" applyNumberFormat="1" applyFont="1"/>
    <xf numFmtId="14" fontId="2" fillId="0" borderId="10" xfId="0" applyNumberFormat="1" applyFont="1" applyBorder="1" applyAlignment="1">
      <alignment horizontal="left"/>
    </xf>
    <xf numFmtId="165" fontId="2" fillId="0" borderId="0" xfId="0" applyNumberFormat="1" applyFont="1"/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14" fontId="2" fillId="0" borderId="15" xfId="0" applyNumberFormat="1" applyFont="1" applyBorder="1" applyAlignment="1">
      <alignment horizontal="left"/>
    </xf>
    <xf numFmtId="164" fontId="2" fillId="0" borderId="12" xfId="1" applyNumberFormat="1" applyFont="1" applyBorder="1"/>
    <xf numFmtId="0" fontId="3" fillId="0" borderId="11" xfId="0" applyFont="1" applyBorder="1"/>
    <xf numFmtId="164" fontId="3" fillId="0" borderId="11" xfId="1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4" fontId="3" fillId="0" borderId="0" xfId="0" applyNumberFormat="1" applyFont="1" applyAlignment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5" fontId="6" fillId="0" borderId="3" xfId="1" applyNumberFormat="1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/>
    <xf numFmtId="165" fontId="12" fillId="3" borderId="1" xfId="1" applyNumberFormat="1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165" fontId="6" fillId="0" borderId="12" xfId="1" applyNumberFormat="1" applyFont="1" applyBorder="1"/>
    <xf numFmtId="0" fontId="3" fillId="0" borderId="12" xfId="0" applyFont="1" applyBorder="1"/>
    <xf numFmtId="0" fontId="3" fillId="0" borderId="0" xfId="0" applyFont="1" applyBorder="1"/>
    <xf numFmtId="0" fontId="3" fillId="0" borderId="1" xfId="0" applyFont="1" applyBorder="1"/>
    <xf numFmtId="165" fontId="8" fillId="0" borderId="0" xfId="1" applyNumberFormat="1" applyFont="1" applyFill="1" applyBorder="1"/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4" fontId="3" fillId="0" borderId="1" xfId="0" applyNumberFormat="1" applyFont="1" applyBorder="1"/>
    <xf numFmtId="164" fontId="3" fillId="0" borderId="1" xfId="1" applyNumberFormat="1" applyFont="1" applyBorder="1"/>
    <xf numFmtId="0" fontId="0" fillId="2" borderId="0" xfId="0" applyFill="1" applyAlignment="1">
      <alignment vertical="center"/>
    </xf>
    <xf numFmtId="164" fontId="3" fillId="0" borderId="13" xfId="1" applyNumberFormat="1" applyFont="1" applyBorder="1"/>
    <xf numFmtId="165" fontId="14" fillId="0" borderId="1" xfId="1" applyNumberFormat="1" applyFont="1" applyBorder="1"/>
    <xf numFmtId="165" fontId="2" fillId="0" borderId="7" xfId="1" applyNumberFormat="1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164" fontId="7" fillId="0" borderId="0" xfId="1" applyNumberFormat="1" applyFont="1" applyBorder="1"/>
    <xf numFmtId="14" fontId="2" fillId="0" borderId="8" xfId="0" applyNumberFormat="1" applyFont="1" applyBorder="1" applyAlignment="1">
      <alignment horizontal="left" wrapText="1"/>
    </xf>
    <xf numFmtId="0" fontId="15" fillId="0" borderId="0" xfId="0" applyFont="1"/>
    <xf numFmtId="14" fontId="15" fillId="0" borderId="0" xfId="0" applyNumberFormat="1" applyFont="1"/>
    <xf numFmtId="165" fontId="7" fillId="3" borderId="0" xfId="0" applyNumberFormat="1" applyFont="1" applyFill="1"/>
    <xf numFmtId="165" fontId="0" fillId="0" borderId="0" xfId="0" applyNumberFormat="1"/>
    <xf numFmtId="0" fontId="0" fillId="4" borderId="0" xfId="0" applyFill="1"/>
    <xf numFmtId="0" fontId="2" fillId="4" borderId="0" xfId="0" applyFont="1" applyFill="1"/>
    <xf numFmtId="0" fontId="5" fillId="4" borderId="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/>
    </xf>
    <xf numFmtId="0" fontId="6" fillId="4" borderId="12" xfId="0" applyFont="1" applyFill="1" applyBorder="1"/>
    <xf numFmtId="0" fontId="6" fillId="4" borderId="12" xfId="0" applyFont="1" applyFill="1" applyBorder="1" applyAlignment="1">
      <alignment horizontal="center" vertical="center"/>
    </xf>
    <xf numFmtId="165" fontId="6" fillId="4" borderId="12" xfId="1" applyNumberFormat="1" applyFont="1" applyFill="1" applyBorder="1"/>
    <xf numFmtId="0" fontId="3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165" fontId="2" fillId="4" borderId="1" xfId="1" applyNumberFormat="1" applyFont="1" applyFill="1" applyBorder="1"/>
    <xf numFmtId="165" fontId="12" fillId="4" borderId="1" xfId="1" applyNumberFormat="1" applyFont="1" applyFill="1" applyBorder="1"/>
    <xf numFmtId="164" fontId="3" fillId="0" borderId="0" xfId="0" applyNumberFormat="1" applyFont="1"/>
    <xf numFmtId="14" fontId="8" fillId="0" borderId="5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4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/>
    <xf numFmtId="0" fontId="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 wrapText="1"/>
    </xf>
    <xf numFmtId="14" fontId="3" fillId="0" borderId="14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5" fillId="0" borderId="0" xfId="0" quotePrefix="1" applyFont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14" fillId="0" borderId="1" xfId="0" applyFont="1" applyBorder="1" applyAlignment="1">
      <alignment horizontal="center" wrapText="1"/>
    </xf>
    <xf numFmtId="0" fontId="13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14" fontId="2" fillId="0" borderId="17" xfId="0" applyNumberFormat="1" applyFont="1" applyBorder="1" applyAlignment="1">
      <alignment horizontal="center" vertical="center" wrapText="1"/>
    </xf>
    <xf numFmtId="14" fontId="2" fillId="0" borderId="18" xfId="0" applyNumberFormat="1" applyFont="1" applyBorder="1" applyAlignment="1">
      <alignment horizontal="center" vertical="center" wrapText="1"/>
    </xf>
    <xf numFmtId="14" fontId="2" fillId="0" borderId="19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197899</xdr:colOff>
      <xdr:row>12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65099" cy="2447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57151</xdr:rowOff>
    </xdr:from>
    <xdr:to>
      <xdr:col>7</xdr:col>
      <xdr:colOff>188063</xdr:colOff>
      <xdr:row>31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33651"/>
          <a:ext cx="4455263" cy="3543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</xdr:rowOff>
    </xdr:from>
    <xdr:to>
      <xdr:col>7</xdr:col>
      <xdr:colOff>233224</xdr:colOff>
      <xdr:row>53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1"/>
          <a:ext cx="4500424" cy="396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8</xdr:col>
      <xdr:colOff>402055</xdr:colOff>
      <xdr:row>74</xdr:row>
      <xdr:rowOff>95250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477500"/>
          <a:ext cx="5278855" cy="3714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22" zoomScale="85" zoomScaleNormal="85" workbookViewId="0">
      <selection activeCell="H40" sqref="H40"/>
    </sheetView>
  </sheetViews>
  <sheetFormatPr defaultRowHeight="15.75" x14ac:dyDescent="0.25"/>
  <cols>
    <col min="1" max="1" width="6.28515625" style="4" customWidth="1"/>
    <col min="2" max="2" width="11.85546875" style="26" bestFit="1" customWidth="1"/>
    <col min="3" max="3" width="7" style="4" customWidth="1"/>
    <col min="4" max="4" width="12.5703125" style="4" bestFit="1" customWidth="1"/>
    <col min="5" max="5" width="14.42578125" style="4" bestFit="1" customWidth="1"/>
    <col min="6" max="6" width="15.28515625" style="4" customWidth="1"/>
    <col min="7" max="7" width="7.42578125" style="4" customWidth="1"/>
    <col min="8" max="8" width="12.42578125" style="4" bestFit="1" customWidth="1"/>
    <col min="9" max="9" width="20.7109375" style="27" bestFit="1" customWidth="1"/>
    <col min="10" max="10" width="12.5703125" style="4" bestFit="1" customWidth="1"/>
    <col min="11" max="11" width="16" style="4" bestFit="1" customWidth="1"/>
    <col min="12" max="13" width="9.140625" style="4"/>
    <col min="14" max="14" width="15.5703125" style="4" bestFit="1" customWidth="1"/>
    <col min="15" max="16384" width="9.140625" style="4"/>
  </cols>
  <sheetData>
    <row r="1" spans="1:9" x14ac:dyDescent="0.25">
      <c r="A1" s="1" t="s">
        <v>0</v>
      </c>
      <c r="B1" s="2"/>
      <c r="C1" s="3"/>
      <c r="D1" s="3"/>
      <c r="E1" s="3"/>
      <c r="H1" s="5"/>
      <c r="I1" s="6"/>
    </row>
    <row r="2" spans="1:9" x14ac:dyDescent="0.25">
      <c r="A2" s="7" t="s">
        <v>1</v>
      </c>
      <c r="B2" s="8"/>
      <c r="C2" s="9"/>
      <c r="D2" s="9"/>
      <c r="E2" s="9"/>
      <c r="H2" s="10"/>
      <c r="I2" s="11"/>
    </row>
    <row r="3" spans="1:9" x14ac:dyDescent="0.25">
      <c r="A3" s="114" t="s">
        <v>123</v>
      </c>
      <c r="B3" s="114"/>
      <c r="C3" s="114"/>
      <c r="D3" s="114"/>
      <c r="E3" s="114"/>
      <c r="F3" s="114"/>
      <c r="G3" s="114"/>
      <c r="H3" s="114"/>
      <c r="I3" s="114"/>
    </row>
    <row r="4" spans="1:9" x14ac:dyDescent="0.25">
      <c r="A4" s="122"/>
      <c r="B4" s="122"/>
      <c r="C4" s="122"/>
      <c r="D4" s="122"/>
      <c r="E4" s="122"/>
      <c r="F4" s="122"/>
      <c r="G4" s="122"/>
      <c r="H4" s="122"/>
      <c r="I4" s="122"/>
    </row>
    <row r="5" spans="1:9" s="12" customFormat="1" ht="15.75" customHeight="1" x14ac:dyDescent="0.25">
      <c r="A5" s="115" t="s">
        <v>2</v>
      </c>
      <c r="B5" s="116" t="s">
        <v>3</v>
      </c>
      <c r="C5" s="115" t="s">
        <v>4</v>
      </c>
      <c r="D5" s="117" t="s">
        <v>5</v>
      </c>
      <c r="E5" s="118"/>
      <c r="F5" s="119" t="s">
        <v>6</v>
      </c>
      <c r="G5" s="120"/>
      <c r="H5" s="120"/>
      <c r="I5" s="121"/>
    </row>
    <row r="6" spans="1:9" s="12" customFormat="1" ht="47.25" x14ac:dyDescent="0.25">
      <c r="A6" s="115"/>
      <c r="B6" s="116"/>
      <c r="C6" s="115"/>
      <c r="D6" s="13" t="s">
        <v>7</v>
      </c>
      <c r="E6" s="14" t="s">
        <v>8</v>
      </c>
      <c r="F6" s="14" t="s">
        <v>9</v>
      </c>
      <c r="G6" s="15" t="s">
        <v>10</v>
      </c>
      <c r="H6" s="16" t="s">
        <v>11</v>
      </c>
      <c r="I6" s="17" t="s">
        <v>12</v>
      </c>
    </row>
    <row r="7" spans="1:9" x14ac:dyDescent="0.25">
      <c r="A7" s="106">
        <v>638</v>
      </c>
      <c r="B7" s="108">
        <v>44048</v>
      </c>
      <c r="C7" s="106" t="s">
        <v>13</v>
      </c>
      <c r="D7" s="106" t="s">
        <v>31</v>
      </c>
      <c r="E7" s="106" t="s">
        <v>32</v>
      </c>
      <c r="F7" s="18" t="s">
        <v>14</v>
      </c>
      <c r="G7" s="51">
        <v>48</v>
      </c>
      <c r="H7" s="19">
        <v>225000</v>
      </c>
      <c r="I7" s="19">
        <f t="shared" ref="I7:I27" si="0">G7*H7</f>
        <v>10800000</v>
      </c>
    </row>
    <row r="8" spans="1:9" x14ac:dyDescent="0.25">
      <c r="A8" s="123"/>
      <c r="B8" s="124"/>
      <c r="C8" s="123"/>
      <c r="D8" s="123"/>
      <c r="E8" s="123"/>
      <c r="F8" s="20" t="s">
        <v>15</v>
      </c>
      <c r="G8" s="52">
        <v>36</v>
      </c>
      <c r="H8" s="21">
        <v>455000</v>
      </c>
      <c r="I8" s="21">
        <f t="shared" si="0"/>
        <v>16380000</v>
      </c>
    </row>
    <row r="9" spans="1:9" x14ac:dyDescent="0.25">
      <c r="A9" s="123"/>
      <c r="B9" s="124"/>
      <c r="C9" s="123"/>
      <c r="D9" s="123"/>
      <c r="E9" s="123"/>
      <c r="F9" s="20" t="s">
        <v>16</v>
      </c>
      <c r="G9" s="52">
        <v>48</v>
      </c>
      <c r="H9" s="21">
        <v>465000</v>
      </c>
      <c r="I9" s="21">
        <f t="shared" si="0"/>
        <v>22320000</v>
      </c>
    </row>
    <row r="10" spans="1:9" x14ac:dyDescent="0.25">
      <c r="A10" s="123"/>
      <c r="B10" s="124"/>
      <c r="C10" s="123"/>
      <c r="D10" s="123"/>
      <c r="E10" s="123"/>
      <c r="F10" s="20" t="s">
        <v>17</v>
      </c>
      <c r="G10" s="52">
        <v>24</v>
      </c>
      <c r="H10" s="21">
        <v>475000</v>
      </c>
      <c r="I10" s="21">
        <f t="shared" si="0"/>
        <v>11400000</v>
      </c>
    </row>
    <row r="11" spans="1:9" x14ac:dyDescent="0.25">
      <c r="A11" s="123"/>
      <c r="B11" s="124"/>
      <c r="C11" s="123"/>
      <c r="D11" s="123"/>
      <c r="E11" s="123"/>
      <c r="F11" s="20" t="s">
        <v>18</v>
      </c>
      <c r="G11" s="52">
        <v>36</v>
      </c>
      <c r="H11" s="21">
        <v>485000</v>
      </c>
      <c r="I11" s="21">
        <f t="shared" si="0"/>
        <v>17460000</v>
      </c>
    </row>
    <row r="12" spans="1:9" x14ac:dyDescent="0.25">
      <c r="A12" s="123"/>
      <c r="B12" s="124"/>
      <c r="C12" s="123"/>
      <c r="D12" s="123"/>
      <c r="E12" s="123"/>
      <c r="F12" s="20" t="s">
        <v>19</v>
      </c>
      <c r="G12" s="52">
        <v>24</v>
      </c>
      <c r="H12" s="21">
        <v>485000</v>
      </c>
      <c r="I12" s="21">
        <f t="shared" si="0"/>
        <v>11640000</v>
      </c>
    </row>
    <row r="13" spans="1:9" x14ac:dyDescent="0.25">
      <c r="A13" s="123"/>
      <c r="B13" s="124"/>
      <c r="C13" s="123"/>
      <c r="D13" s="123"/>
      <c r="E13" s="123"/>
      <c r="F13" s="20" t="s">
        <v>22</v>
      </c>
      <c r="G13" s="52">
        <v>24</v>
      </c>
      <c r="H13" s="21">
        <v>455000</v>
      </c>
      <c r="I13" s="21">
        <f t="shared" si="0"/>
        <v>10920000</v>
      </c>
    </row>
    <row r="14" spans="1:9" x14ac:dyDescent="0.25">
      <c r="A14" s="123">
        <v>622</v>
      </c>
      <c r="B14" s="124">
        <v>44040</v>
      </c>
      <c r="C14" s="123" t="s">
        <v>13</v>
      </c>
      <c r="D14" s="123" t="s">
        <v>31</v>
      </c>
      <c r="E14" s="123" t="s">
        <v>32</v>
      </c>
      <c r="F14" s="20" t="s">
        <v>16</v>
      </c>
      <c r="G14" s="52">
        <v>24</v>
      </c>
      <c r="H14" s="21">
        <v>465000</v>
      </c>
      <c r="I14" s="21">
        <f t="shared" si="0"/>
        <v>11160000</v>
      </c>
    </row>
    <row r="15" spans="1:9" x14ac:dyDescent="0.25">
      <c r="A15" s="123"/>
      <c r="B15" s="124"/>
      <c r="C15" s="123"/>
      <c r="D15" s="123"/>
      <c r="E15" s="123"/>
      <c r="F15" s="20" t="s">
        <v>17</v>
      </c>
      <c r="G15" s="52">
        <v>36</v>
      </c>
      <c r="H15" s="21">
        <v>475000</v>
      </c>
      <c r="I15" s="21">
        <f t="shared" si="0"/>
        <v>17100000</v>
      </c>
    </row>
    <row r="16" spans="1:9" x14ac:dyDescent="0.25">
      <c r="A16" s="123"/>
      <c r="B16" s="124"/>
      <c r="C16" s="123"/>
      <c r="D16" s="123"/>
      <c r="E16" s="123"/>
      <c r="F16" s="20" t="s">
        <v>19</v>
      </c>
      <c r="G16" s="52">
        <v>24</v>
      </c>
      <c r="H16" s="21">
        <v>485000</v>
      </c>
      <c r="I16" s="21">
        <f t="shared" si="0"/>
        <v>11640000</v>
      </c>
    </row>
    <row r="17" spans="1:14" x14ac:dyDescent="0.25">
      <c r="A17" s="123"/>
      <c r="B17" s="124"/>
      <c r="C17" s="123"/>
      <c r="D17" s="123"/>
      <c r="E17" s="123"/>
      <c r="F17" s="20" t="s">
        <v>20</v>
      </c>
      <c r="G17" s="52">
        <v>48</v>
      </c>
      <c r="H17" s="21">
        <v>550000</v>
      </c>
      <c r="I17" s="21">
        <f t="shared" si="0"/>
        <v>26400000</v>
      </c>
    </row>
    <row r="18" spans="1:14" x14ac:dyDescent="0.25">
      <c r="A18" s="123"/>
      <c r="B18" s="124"/>
      <c r="C18" s="123"/>
      <c r="D18" s="123"/>
      <c r="E18" s="123"/>
      <c r="F18" s="20" t="s">
        <v>21</v>
      </c>
      <c r="G18" s="52">
        <v>48</v>
      </c>
      <c r="H18" s="21">
        <v>455000</v>
      </c>
      <c r="I18" s="21">
        <f t="shared" si="0"/>
        <v>21840000</v>
      </c>
    </row>
    <row r="19" spans="1:14" x14ac:dyDescent="0.25">
      <c r="A19" s="107"/>
      <c r="B19" s="109"/>
      <c r="C19" s="107"/>
      <c r="D19" s="107"/>
      <c r="E19" s="107"/>
      <c r="F19" s="22" t="s">
        <v>22</v>
      </c>
      <c r="G19" s="53">
        <v>36</v>
      </c>
      <c r="H19" s="23">
        <v>455000</v>
      </c>
      <c r="I19" s="23">
        <f t="shared" si="0"/>
        <v>16380000</v>
      </c>
    </row>
    <row r="20" spans="1:14" s="25" customFormat="1" ht="18.75" x14ac:dyDescent="0.3">
      <c r="A20" s="127">
        <v>662</v>
      </c>
      <c r="B20" s="125">
        <v>44077</v>
      </c>
      <c r="C20" s="127" t="s">
        <v>13</v>
      </c>
      <c r="D20" s="127" t="s">
        <v>31</v>
      </c>
      <c r="E20" s="127" t="s">
        <v>32</v>
      </c>
      <c r="F20" s="20" t="s">
        <v>15</v>
      </c>
      <c r="G20" s="52">
        <v>24</v>
      </c>
      <c r="H20" s="21">
        <v>455000</v>
      </c>
      <c r="I20" s="21">
        <f t="shared" si="0"/>
        <v>10920000</v>
      </c>
    </row>
    <row r="21" spans="1:14" x14ac:dyDescent="0.25">
      <c r="A21" s="128"/>
      <c r="B21" s="126"/>
      <c r="C21" s="128"/>
      <c r="D21" s="128"/>
      <c r="E21" s="128"/>
      <c r="F21" s="20" t="s">
        <v>16</v>
      </c>
      <c r="G21" s="52">
        <v>12</v>
      </c>
      <c r="H21" s="21">
        <v>465000</v>
      </c>
      <c r="I21" s="21">
        <f t="shared" si="0"/>
        <v>5580000</v>
      </c>
    </row>
    <row r="22" spans="1:14" x14ac:dyDescent="0.25">
      <c r="A22" s="128"/>
      <c r="B22" s="126"/>
      <c r="C22" s="128"/>
      <c r="D22" s="128"/>
      <c r="E22" s="128"/>
      <c r="F22" s="20" t="s">
        <v>111</v>
      </c>
      <c r="G22" s="52">
        <v>24</v>
      </c>
      <c r="H22" s="21">
        <v>255000</v>
      </c>
      <c r="I22" s="21">
        <f t="shared" si="0"/>
        <v>6120000</v>
      </c>
    </row>
    <row r="23" spans="1:14" x14ac:dyDescent="0.25">
      <c r="A23" s="128"/>
      <c r="B23" s="126"/>
      <c r="C23" s="128"/>
      <c r="D23" s="128"/>
      <c r="E23" s="128"/>
      <c r="F23" s="49" t="s">
        <v>18</v>
      </c>
      <c r="G23" s="54">
        <v>12</v>
      </c>
      <c r="H23" s="50">
        <v>485000</v>
      </c>
      <c r="I23" s="50">
        <f t="shared" si="0"/>
        <v>5820000</v>
      </c>
    </row>
    <row r="24" spans="1:14" x14ac:dyDescent="0.25">
      <c r="A24" s="106">
        <v>792</v>
      </c>
      <c r="B24" s="108">
        <v>44085</v>
      </c>
      <c r="C24" s="106" t="s">
        <v>13</v>
      </c>
      <c r="D24" s="106" t="s">
        <v>31</v>
      </c>
      <c r="E24" s="106" t="s">
        <v>32</v>
      </c>
      <c r="F24" s="18" t="s">
        <v>14</v>
      </c>
      <c r="G24" s="51">
        <v>9</v>
      </c>
      <c r="H24" s="50">
        <v>225000</v>
      </c>
      <c r="I24" s="19">
        <f t="shared" si="0"/>
        <v>2025000</v>
      </c>
    </row>
    <row r="25" spans="1:14" x14ac:dyDescent="0.25">
      <c r="A25" s="107"/>
      <c r="B25" s="109"/>
      <c r="C25" s="107"/>
      <c r="D25" s="107"/>
      <c r="E25" s="107"/>
      <c r="F25" s="22" t="s">
        <v>15</v>
      </c>
      <c r="G25" s="53">
        <v>36</v>
      </c>
      <c r="H25" s="50">
        <v>455000</v>
      </c>
      <c r="I25" s="23">
        <f t="shared" si="0"/>
        <v>16380000</v>
      </c>
    </row>
    <row r="26" spans="1:14" x14ac:dyDescent="0.25">
      <c r="A26" s="106">
        <v>1234</v>
      </c>
      <c r="B26" s="108">
        <v>44150</v>
      </c>
      <c r="C26" s="106" t="s">
        <v>13</v>
      </c>
      <c r="D26" s="106" t="s">
        <v>31</v>
      </c>
      <c r="E26" s="106" t="s">
        <v>32</v>
      </c>
      <c r="F26" s="18" t="s">
        <v>15</v>
      </c>
      <c r="G26" s="51">
        <v>48</v>
      </c>
      <c r="H26" s="50">
        <v>455000</v>
      </c>
      <c r="I26" s="19">
        <f t="shared" si="0"/>
        <v>21840000</v>
      </c>
    </row>
    <row r="27" spans="1:14" x14ac:dyDescent="0.25">
      <c r="A27" s="107"/>
      <c r="B27" s="109"/>
      <c r="C27" s="107"/>
      <c r="D27" s="107"/>
      <c r="E27" s="107"/>
      <c r="F27" s="22" t="s">
        <v>18</v>
      </c>
      <c r="G27" s="53">
        <v>12</v>
      </c>
      <c r="H27" s="50">
        <v>485000</v>
      </c>
      <c r="I27" s="23">
        <f t="shared" si="0"/>
        <v>5820000</v>
      </c>
    </row>
    <row r="28" spans="1:14" ht="18.75" x14ac:dyDescent="0.3">
      <c r="A28" s="105" t="s">
        <v>23</v>
      </c>
      <c r="B28" s="105"/>
      <c r="C28" s="105"/>
      <c r="D28" s="105"/>
      <c r="E28" s="105"/>
      <c r="F28" s="105"/>
      <c r="G28" s="44">
        <f>SUM(G7:G27)</f>
        <v>633</v>
      </c>
      <c r="H28" s="43"/>
      <c r="I28" s="24">
        <f>SUM(I7:I27)</f>
        <v>279945000</v>
      </c>
      <c r="N28" s="103">
        <f>I26+I27</f>
        <v>27660000</v>
      </c>
    </row>
    <row r="29" spans="1:14" ht="18.75" x14ac:dyDescent="0.3">
      <c r="A29" s="83"/>
      <c r="B29" s="83"/>
      <c r="C29" s="83"/>
      <c r="D29" s="83"/>
      <c r="E29" s="83"/>
      <c r="F29" s="83"/>
      <c r="G29" s="83"/>
      <c r="H29" s="84"/>
      <c r="I29" s="85"/>
      <c r="N29" s="103">
        <f>I40+I39+I38</f>
        <v>32650000</v>
      </c>
    </row>
    <row r="30" spans="1:14" x14ac:dyDescent="0.25">
      <c r="N30" s="103">
        <f>N29-N28</f>
        <v>4990000</v>
      </c>
    </row>
    <row r="31" spans="1:14" x14ac:dyDescent="0.25">
      <c r="A31" s="114" t="s">
        <v>124</v>
      </c>
      <c r="B31" s="114"/>
      <c r="C31" s="114"/>
      <c r="D31" s="114"/>
      <c r="E31" s="114"/>
      <c r="F31" s="114"/>
      <c r="G31" s="114"/>
      <c r="H31" s="114"/>
      <c r="I31" s="114"/>
    </row>
    <row r="33" spans="1:9" s="12" customFormat="1" ht="15.75" customHeight="1" x14ac:dyDescent="0.25">
      <c r="A33" s="115" t="s">
        <v>2</v>
      </c>
      <c r="B33" s="116" t="s">
        <v>3</v>
      </c>
      <c r="C33" s="115" t="s">
        <v>4</v>
      </c>
      <c r="D33" s="117" t="s">
        <v>5</v>
      </c>
      <c r="E33" s="118"/>
      <c r="F33" s="119" t="s">
        <v>6</v>
      </c>
      <c r="G33" s="120"/>
      <c r="H33" s="120"/>
      <c r="I33" s="121"/>
    </row>
    <row r="34" spans="1:9" s="12" customFormat="1" ht="47.25" x14ac:dyDescent="0.25">
      <c r="A34" s="115"/>
      <c r="B34" s="116"/>
      <c r="C34" s="115"/>
      <c r="D34" s="13" t="s">
        <v>7</v>
      </c>
      <c r="E34" s="75" t="s">
        <v>8</v>
      </c>
      <c r="F34" s="75" t="s">
        <v>9</v>
      </c>
      <c r="G34" s="15" t="s">
        <v>10</v>
      </c>
      <c r="H34" s="16" t="s">
        <v>11</v>
      </c>
      <c r="I34" s="17" t="s">
        <v>12</v>
      </c>
    </row>
    <row r="35" spans="1:9" x14ac:dyDescent="0.25">
      <c r="A35" s="73">
        <v>663</v>
      </c>
      <c r="B35" s="77">
        <v>44077</v>
      </c>
      <c r="C35" s="73" t="s">
        <v>13</v>
      </c>
      <c r="D35" s="73" t="s">
        <v>31</v>
      </c>
      <c r="E35" s="73" t="s">
        <v>32</v>
      </c>
      <c r="F35" s="18" t="s">
        <v>19</v>
      </c>
      <c r="G35" s="51">
        <v>4</v>
      </c>
      <c r="H35" s="78">
        <v>485000</v>
      </c>
      <c r="I35" s="19">
        <f>G35*H35</f>
        <v>1940000</v>
      </c>
    </row>
    <row r="36" spans="1:9" s="79" customFormat="1" x14ac:dyDescent="0.25">
      <c r="A36" s="106">
        <v>815</v>
      </c>
      <c r="B36" s="108">
        <v>44112</v>
      </c>
      <c r="C36" s="106" t="s">
        <v>13</v>
      </c>
      <c r="D36" s="106" t="s">
        <v>31</v>
      </c>
      <c r="E36" s="106" t="s">
        <v>32</v>
      </c>
      <c r="F36" s="18" t="s">
        <v>14</v>
      </c>
      <c r="G36" s="51">
        <v>4</v>
      </c>
      <c r="H36" s="80">
        <v>225000</v>
      </c>
      <c r="I36" s="19">
        <f t="shared" ref="I36:I37" si="1">H36*G36</f>
        <v>900000</v>
      </c>
    </row>
    <row r="37" spans="1:9" s="79" customFormat="1" x14ac:dyDescent="0.25">
      <c r="A37" s="107"/>
      <c r="B37" s="109"/>
      <c r="C37" s="107"/>
      <c r="D37" s="107"/>
      <c r="E37" s="107"/>
      <c r="F37" s="22" t="s">
        <v>15</v>
      </c>
      <c r="G37" s="53">
        <v>12</v>
      </c>
      <c r="H37" s="23">
        <v>455000</v>
      </c>
      <c r="I37" s="23">
        <f t="shared" si="1"/>
        <v>5460000</v>
      </c>
    </row>
    <row r="38" spans="1:9" s="25" customFormat="1" ht="18.75" x14ac:dyDescent="0.3">
      <c r="A38" s="110">
        <v>1241</v>
      </c>
      <c r="B38" s="112">
        <v>44153</v>
      </c>
      <c r="C38" s="110" t="s">
        <v>13</v>
      </c>
      <c r="D38" s="110" t="s">
        <v>31</v>
      </c>
      <c r="E38" s="110" t="s">
        <v>32</v>
      </c>
      <c r="F38" s="18" t="s">
        <v>19</v>
      </c>
      <c r="G38" s="51">
        <v>12</v>
      </c>
      <c r="H38" s="19">
        <v>485000</v>
      </c>
      <c r="I38" s="19">
        <f>G38*H38</f>
        <v>5820000</v>
      </c>
    </row>
    <row r="39" spans="1:9" x14ac:dyDescent="0.25">
      <c r="A39" s="111"/>
      <c r="B39" s="113"/>
      <c r="C39" s="111"/>
      <c r="D39" s="111"/>
      <c r="E39" s="111"/>
      <c r="F39" s="20" t="s">
        <v>21</v>
      </c>
      <c r="G39" s="52">
        <v>36</v>
      </c>
      <c r="H39" s="21">
        <v>455000</v>
      </c>
      <c r="I39" s="21">
        <f t="shared" ref="I39:I40" si="2">G39*H39</f>
        <v>16380000</v>
      </c>
    </row>
    <row r="40" spans="1:9" x14ac:dyDescent="0.25">
      <c r="A40" s="111"/>
      <c r="B40" s="113"/>
      <c r="C40" s="111"/>
      <c r="D40" s="111"/>
      <c r="E40" s="111"/>
      <c r="F40" s="22" t="s">
        <v>20</v>
      </c>
      <c r="G40" s="53">
        <v>19</v>
      </c>
      <c r="H40" s="23">
        <v>550000</v>
      </c>
      <c r="I40" s="23">
        <f t="shared" si="2"/>
        <v>10450000</v>
      </c>
    </row>
    <row r="41" spans="1:9" ht="18.75" x14ac:dyDescent="0.3">
      <c r="A41" s="105" t="s">
        <v>23</v>
      </c>
      <c r="B41" s="105"/>
      <c r="C41" s="105"/>
      <c r="D41" s="105"/>
      <c r="E41" s="105"/>
      <c r="F41" s="105"/>
      <c r="G41" s="76">
        <f>SUM(G35:G40)</f>
        <v>87</v>
      </c>
      <c r="H41" s="43"/>
      <c r="I41" s="24">
        <f>SUM(I35:I40)</f>
        <v>40950000</v>
      </c>
    </row>
    <row r="47" spans="1:9" ht="18.75" customHeight="1" x14ac:dyDescent="0.3">
      <c r="B47" s="55"/>
      <c r="C47" s="55"/>
      <c r="H47" s="25" t="s">
        <v>120</v>
      </c>
    </row>
    <row r="48" spans="1:9" ht="15.75" customHeight="1" x14ac:dyDescent="0.25"/>
    <row r="49" ht="18.75" customHeight="1" x14ac:dyDescent="0.25"/>
    <row r="50" ht="18.75" customHeight="1" x14ac:dyDescent="0.25"/>
    <row r="51" ht="18.75" customHeight="1" x14ac:dyDescent="0.25"/>
    <row r="53" ht="50.25" customHeight="1" x14ac:dyDescent="0.25"/>
    <row r="54" ht="45" customHeight="1" x14ac:dyDescent="0.25"/>
    <row r="55" ht="33" customHeight="1" x14ac:dyDescent="0.25"/>
    <row r="56" ht="21" customHeight="1" x14ac:dyDescent="0.25"/>
    <row r="57" ht="30.75" customHeight="1" x14ac:dyDescent="0.25"/>
    <row r="58" ht="63" customHeight="1" x14ac:dyDescent="0.25"/>
    <row r="62" ht="18.75" customHeight="1" x14ac:dyDescent="0.25"/>
    <row r="68" spans="2:6" x14ac:dyDescent="0.25">
      <c r="B68" s="31"/>
      <c r="C68" s="35"/>
      <c r="D68" s="31"/>
      <c r="E68" s="31"/>
      <c r="F68" s="36"/>
    </row>
    <row r="69" spans="2:6" x14ac:dyDescent="0.25">
      <c r="B69" s="35"/>
      <c r="C69" s="31"/>
      <c r="D69" s="31"/>
      <c r="E69" s="31"/>
      <c r="F69" s="42"/>
    </row>
    <row r="70" spans="2:6" x14ac:dyDescent="0.25">
      <c r="B70" s="35"/>
      <c r="C70" s="31"/>
      <c r="D70" s="31"/>
      <c r="E70" s="31"/>
      <c r="F70" s="42"/>
    </row>
    <row r="71" spans="2:6" x14ac:dyDescent="0.25">
      <c r="B71" s="45"/>
      <c r="C71" s="45"/>
      <c r="D71" s="46"/>
      <c r="E71" s="46"/>
      <c r="F71" s="42"/>
    </row>
    <row r="72" spans="2:6" x14ac:dyDescent="0.25">
      <c r="B72" s="35"/>
      <c r="C72" s="31"/>
      <c r="D72" s="31"/>
      <c r="E72" s="31"/>
      <c r="F72" s="42"/>
    </row>
  </sheetData>
  <mergeCells count="50">
    <mergeCell ref="D14:D19"/>
    <mergeCell ref="E14:E19"/>
    <mergeCell ref="A28:F28"/>
    <mergeCell ref="B20:B23"/>
    <mergeCell ref="A20:A23"/>
    <mergeCell ref="C20:C23"/>
    <mergeCell ref="D20:D23"/>
    <mergeCell ref="E20:E23"/>
    <mergeCell ref="A24:A25"/>
    <mergeCell ref="B24:B25"/>
    <mergeCell ref="C24:C25"/>
    <mergeCell ref="D24:D25"/>
    <mergeCell ref="E24:E25"/>
    <mergeCell ref="F33:I33"/>
    <mergeCell ref="A3:I3"/>
    <mergeCell ref="A4:I4"/>
    <mergeCell ref="A5:A6"/>
    <mergeCell ref="B5:B6"/>
    <mergeCell ref="C5:C6"/>
    <mergeCell ref="D5:E5"/>
    <mergeCell ref="F5:I5"/>
    <mergeCell ref="A7:A13"/>
    <mergeCell ref="B7:B13"/>
    <mergeCell ref="C7:C13"/>
    <mergeCell ref="D7:D13"/>
    <mergeCell ref="E7:E13"/>
    <mergeCell ref="A14:A19"/>
    <mergeCell ref="B14:B19"/>
    <mergeCell ref="C14:C19"/>
    <mergeCell ref="E36:E37"/>
    <mergeCell ref="A33:A34"/>
    <mergeCell ref="B33:B34"/>
    <mergeCell ref="C33:C34"/>
    <mergeCell ref="D33:E33"/>
    <mergeCell ref="A41:F41"/>
    <mergeCell ref="A26:A27"/>
    <mergeCell ref="B26:B27"/>
    <mergeCell ref="C26:C27"/>
    <mergeCell ref="D26:D27"/>
    <mergeCell ref="E26:E27"/>
    <mergeCell ref="A38:A40"/>
    <mergeCell ref="B38:B40"/>
    <mergeCell ref="C38:C40"/>
    <mergeCell ref="D38:D40"/>
    <mergeCell ref="E38:E40"/>
    <mergeCell ref="A31:I31"/>
    <mergeCell ref="A36:A37"/>
    <mergeCell ref="B36:B37"/>
    <mergeCell ref="C36:C37"/>
    <mergeCell ref="D36:D37"/>
  </mergeCells>
  <pageMargins left="0.33" right="0.25" top="0.75" bottom="0.66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4"/>
  <sheetViews>
    <sheetView topLeftCell="A85" workbookViewId="0">
      <selection activeCell="I11" sqref="I11"/>
    </sheetView>
  </sheetViews>
  <sheetFormatPr defaultRowHeight="15" x14ac:dyDescent="0.25"/>
  <cols>
    <col min="1" max="1" width="7.140625" customWidth="1"/>
    <col min="2" max="2" width="43.7109375" customWidth="1"/>
    <col min="3" max="3" width="8.140625" customWidth="1"/>
    <col min="4" max="4" width="10.7109375" customWidth="1"/>
    <col min="5" max="5" width="12.7109375" customWidth="1"/>
    <col min="6" max="6" width="16" bestFit="1" customWidth="1"/>
    <col min="9" max="9" width="11.5703125" bestFit="1" customWidth="1"/>
  </cols>
  <sheetData>
    <row r="2" spans="1:9" ht="22.5" x14ac:dyDescent="0.3">
      <c r="A2" s="129" t="s">
        <v>119</v>
      </c>
      <c r="B2" s="129"/>
      <c r="C2" s="129"/>
      <c r="D2" s="129"/>
      <c r="E2" s="129"/>
      <c r="F2" s="129"/>
    </row>
    <row r="3" spans="1:9" ht="15.75" x14ac:dyDescent="0.25">
      <c r="A3" s="4"/>
      <c r="B3" s="56" t="s">
        <v>69</v>
      </c>
      <c r="C3" s="4"/>
      <c r="D3" s="4"/>
      <c r="E3" s="4"/>
      <c r="F3" s="4"/>
    </row>
    <row r="4" spans="1:9" ht="15.75" x14ac:dyDescent="0.25">
      <c r="A4" s="57" t="s">
        <v>33</v>
      </c>
      <c r="B4" s="57" t="s">
        <v>34</v>
      </c>
      <c r="C4" s="57" t="s">
        <v>35</v>
      </c>
      <c r="D4" s="57" t="s">
        <v>36</v>
      </c>
      <c r="E4" s="57" t="s">
        <v>37</v>
      </c>
      <c r="F4" s="57" t="s">
        <v>38</v>
      </c>
    </row>
    <row r="5" spans="1:9" ht="15.75" x14ac:dyDescent="0.25">
      <c r="A5" s="52">
        <v>1</v>
      </c>
      <c r="B5" s="20" t="s">
        <v>70</v>
      </c>
      <c r="C5" s="58" t="s">
        <v>51</v>
      </c>
      <c r="D5" s="58">
        <v>2</v>
      </c>
      <c r="E5" s="59">
        <v>345000</v>
      </c>
      <c r="F5" s="59">
        <f t="shared" ref="F5:F12" si="0">D5*E5</f>
        <v>690000</v>
      </c>
    </row>
    <row r="6" spans="1:9" ht="15.75" x14ac:dyDescent="0.25">
      <c r="A6" s="52">
        <v>2</v>
      </c>
      <c r="B6" s="20" t="s">
        <v>71</v>
      </c>
      <c r="C6" s="58" t="s">
        <v>51</v>
      </c>
      <c r="D6" s="58">
        <v>1</v>
      </c>
      <c r="E6" s="59">
        <v>350000</v>
      </c>
      <c r="F6" s="59">
        <f t="shared" si="0"/>
        <v>350000</v>
      </c>
    </row>
    <row r="7" spans="1:9" ht="15.75" x14ac:dyDescent="0.25">
      <c r="A7" s="52">
        <v>3</v>
      </c>
      <c r="B7" s="4" t="s">
        <v>72</v>
      </c>
      <c r="C7" s="58" t="s">
        <v>51</v>
      </c>
      <c r="D7" s="58">
        <v>2</v>
      </c>
      <c r="E7" s="59">
        <v>345000</v>
      </c>
      <c r="F7" s="59">
        <f t="shared" si="0"/>
        <v>690000</v>
      </c>
    </row>
    <row r="8" spans="1:9" ht="15.75" x14ac:dyDescent="0.25">
      <c r="A8" s="52">
        <v>4</v>
      </c>
      <c r="B8" s="49" t="s">
        <v>73</v>
      </c>
      <c r="C8" s="58" t="s">
        <v>51</v>
      </c>
      <c r="D8" s="58">
        <v>2</v>
      </c>
      <c r="E8" s="59">
        <v>345000</v>
      </c>
      <c r="F8" s="59">
        <f t="shared" si="0"/>
        <v>690000</v>
      </c>
    </row>
    <row r="9" spans="1:9" ht="15.75" x14ac:dyDescent="0.25">
      <c r="A9" s="52">
        <v>5</v>
      </c>
      <c r="B9" s="20" t="s">
        <v>74</v>
      </c>
      <c r="C9" s="58" t="s">
        <v>51</v>
      </c>
      <c r="D9" s="58">
        <v>1</v>
      </c>
      <c r="E9" s="59">
        <v>475000</v>
      </c>
      <c r="F9" s="59">
        <f t="shared" si="0"/>
        <v>475000</v>
      </c>
    </row>
    <row r="10" spans="1:9" ht="15.75" x14ac:dyDescent="0.25">
      <c r="A10" s="52">
        <v>6</v>
      </c>
      <c r="B10" s="20" t="s">
        <v>75</v>
      </c>
      <c r="C10" s="58" t="s">
        <v>51</v>
      </c>
      <c r="D10" s="58">
        <v>2</v>
      </c>
      <c r="E10" s="59">
        <v>380000</v>
      </c>
      <c r="F10" s="59">
        <f t="shared" si="0"/>
        <v>760000</v>
      </c>
      <c r="I10" s="90">
        <f>F13+F27+F47+F67+F84</f>
        <v>43227500</v>
      </c>
    </row>
    <row r="11" spans="1:9" ht="15.75" x14ac:dyDescent="0.25">
      <c r="A11" s="52">
        <v>7</v>
      </c>
      <c r="B11" s="20" t="s">
        <v>76</v>
      </c>
      <c r="C11" s="58" t="s">
        <v>51</v>
      </c>
      <c r="D11" s="58">
        <v>2</v>
      </c>
      <c r="E11" s="59">
        <v>490000</v>
      </c>
      <c r="F11" s="59">
        <f t="shared" si="0"/>
        <v>980000</v>
      </c>
    </row>
    <row r="12" spans="1:9" ht="15.75" x14ac:dyDescent="0.25">
      <c r="A12" s="52">
        <v>8</v>
      </c>
      <c r="B12" s="20" t="s">
        <v>77</v>
      </c>
      <c r="C12" s="58" t="s">
        <v>51</v>
      </c>
      <c r="D12" s="58">
        <v>2</v>
      </c>
      <c r="E12" s="59">
        <v>445000</v>
      </c>
      <c r="F12" s="59">
        <f t="shared" si="0"/>
        <v>890000</v>
      </c>
    </row>
    <row r="13" spans="1:9" ht="15.75" x14ac:dyDescent="0.25">
      <c r="A13" s="60"/>
      <c r="B13" s="61" t="s">
        <v>23</v>
      </c>
      <c r="C13" s="62"/>
      <c r="D13" s="62">
        <f>SUM(D5:D12)</f>
        <v>14</v>
      </c>
      <c r="E13" s="63"/>
      <c r="F13" s="64">
        <f>SUM(F5:F12)</f>
        <v>5525000</v>
      </c>
    </row>
    <row r="14" spans="1:9" ht="15.75" x14ac:dyDescent="0.25">
      <c r="A14" s="46"/>
      <c r="B14" s="4"/>
      <c r="C14" s="10"/>
      <c r="D14" s="10"/>
      <c r="E14" s="4"/>
      <c r="F14" s="4"/>
    </row>
    <row r="15" spans="1:9" ht="15.75" x14ac:dyDescent="0.25">
      <c r="A15" s="65"/>
      <c r="B15" s="56" t="s">
        <v>78</v>
      </c>
      <c r="C15" s="66"/>
      <c r="D15" s="66"/>
      <c r="E15" s="12"/>
      <c r="F15" s="12"/>
    </row>
    <row r="16" spans="1:9" ht="15.75" x14ac:dyDescent="0.25">
      <c r="A16" s="57" t="s">
        <v>33</v>
      </c>
      <c r="B16" s="57" t="s">
        <v>34</v>
      </c>
      <c r="C16" s="57" t="s">
        <v>35</v>
      </c>
      <c r="D16" s="57" t="s">
        <v>36</v>
      </c>
      <c r="E16" s="57" t="s">
        <v>37</v>
      </c>
      <c r="F16" s="57" t="s">
        <v>38</v>
      </c>
    </row>
    <row r="17" spans="1:6" ht="15.75" x14ac:dyDescent="0.25">
      <c r="A17" s="67">
        <v>1</v>
      </c>
      <c r="B17" s="68" t="s">
        <v>43</v>
      </c>
      <c r="C17" s="69" t="s">
        <v>39</v>
      </c>
      <c r="D17" s="69">
        <v>12</v>
      </c>
      <c r="E17" s="70">
        <v>180000</v>
      </c>
      <c r="F17" s="70">
        <f t="shared" ref="F17:F26" si="1">D17*E17</f>
        <v>2160000</v>
      </c>
    </row>
    <row r="18" spans="1:6" ht="15.75" x14ac:dyDescent="0.25">
      <c r="A18" s="52">
        <v>2</v>
      </c>
      <c r="B18" s="20" t="s">
        <v>41</v>
      </c>
      <c r="C18" s="58" t="s">
        <v>39</v>
      </c>
      <c r="D18" s="58">
        <v>12</v>
      </c>
      <c r="E18" s="59">
        <v>180000</v>
      </c>
      <c r="F18" s="59">
        <f t="shared" si="1"/>
        <v>2160000</v>
      </c>
    </row>
    <row r="19" spans="1:6" ht="15.75" x14ac:dyDescent="0.25">
      <c r="A19" s="52">
        <v>3</v>
      </c>
      <c r="B19" s="20" t="s">
        <v>44</v>
      </c>
      <c r="C19" s="58" t="s">
        <v>39</v>
      </c>
      <c r="D19" s="58">
        <v>12</v>
      </c>
      <c r="E19" s="59">
        <v>180000</v>
      </c>
      <c r="F19" s="59">
        <f t="shared" si="1"/>
        <v>2160000</v>
      </c>
    </row>
    <row r="20" spans="1:6" ht="15.75" x14ac:dyDescent="0.25">
      <c r="A20" s="52">
        <v>4</v>
      </c>
      <c r="B20" s="20" t="s">
        <v>42</v>
      </c>
      <c r="C20" s="58" t="s">
        <v>39</v>
      </c>
      <c r="D20" s="58">
        <v>12</v>
      </c>
      <c r="E20" s="59">
        <v>180000</v>
      </c>
      <c r="F20" s="59">
        <f t="shared" si="1"/>
        <v>2160000</v>
      </c>
    </row>
    <row r="21" spans="1:6" ht="15.75" x14ac:dyDescent="0.25">
      <c r="A21" s="52">
        <v>5</v>
      </c>
      <c r="B21" s="4" t="s">
        <v>45</v>
      </c>
      <c r="C21" s="58" t="s">
        <v>39</v>
      </c>
      <c r="D21" s="58">
        <v>12</v>
      </c>
      <c r="E21" s="59">
        <v>180000</v>
      </c>
      <c r="F21" s="59">
        <f t="shared" si="1"/>
        <v>2160000</v>
      </c>
    </row>
    <row r="22" spans="1:6" ht="15.75" x14ac:dyDescent="0.25">
      <c r="A22" s="52">
        <v>6</v>
      </c>
      <c r="B22" s="49" t="s">
        <v>46</v>
      </c>
      <c r="C22" s="58" t="s">
        <v>39</v>
      </c>
      <c r="D22" s="58">
        <v>12</v>
      </c>
      <c r="E22" s="59">
        <v>180000</v>
      </c>
      <c r="F22" s="59">
        <f t="shared" si="1"/>
        <v>2160000</v>
      </c>
    </row>
    <row r="23" spans="1:6" ht="15.75" x14ac:dyDescent="0.25">
      <c r="A23" s="52">
        <v>7</v>
      </c>
      <c r="B23" s="20" t="s">
        <v>40</v>
      </c>
      <c r="C23" s="58" t="s">
        <v>39</v>
      </c>
      <c r="D23" s="58">
        <v>12</v>
      </c>
      <c r="E23" s="59">
        <v>180000</v>
      </c>
      <c r="F23" s="59">
        <f t="shared" si="1"/>
        <v>2160000</v>
      </c>
    </row>
    <row r="24" spans="1:6" ht="15.75" x14ac:dyDescent="0.25">
      <c r="A24" s="52">
        <v>8</v>
      </c>
      <c r="B24" s="20" t="s">
        <v>47</v>
      </c>
      <c r="C24" s="58" t="s">
        <v>39</v>
      </c>
      <c r="D24" s="58">
        <v>12</v>
      </c>
      <c r="E24" s="59">
        <v>180000</v>
      </c>
      <c r="F24" s="59">
        <f t="shared" si="1"/>
        <v>2160000</v>
      </c>
    </row>
    <row r="25" spans="1:6" ht="15.75" x14ac:dyDescent="0.25">
      <c r="A25" s="52">
        <v>9</v>
      </c>
      <c r="B25" s="20" t="s">
        <v>48</v>
      </c>
      <c r="C25" s="58" t="s">
        <v>39</v>
      </c>
      <c r="D25" s="58">
        <v>12</v>
      </c>
      <c r="E25" s="59">
        <v>180000</v>
      </c>
      <c r="F25" s="59">
        <f t="shared" si="1"/>
        <v>2160000</v>
      </c>
    </row>
    <row r="26" spans="1:6" ht="15.75" x14ac:dyDescent="0.25">
      <c r="A26" s="52">
        <v>10</v>
      </c>
      <c r="B26" s="20" t="s">
        <v>49</v>
      </c>
      <c r="C26" s="58" t="s">
        <v>39</v>
      </c>
      <c r="D26" s="58">
        <v>12</v>
      </c>
      <c r="E26" s="59">
        <v>180000</v>
      </c>
      <c r="F26" s="59">
        <f t="shared" si="1"/>
        <v>2160000</v>
      </c>
    </row>
    <row r="27" spans="1:6" ht="15.75" x14ac:dyDescent="0.25">
      <c r="A27" s="60"/>
      <c r="B27" s="61" t="s">
        <v>23</v>
      </c>
      <c r="C27" s="62"/>
      <c r="D27" s="62">
        <f ca="1">SUM(D17:D58)</f>
        <v>168</v>
      </c>
      <c r="E27" s="63"/>
      <c r="F27" s="64">
        <f>SUM(F17:F26)</f>
        <v>21600000</v>
      </c>
    </row>
    <row r="28" spans="1:6" ht="15.75" x14ac:dyDescent="0.25">
      <c r="A28" s="46"/>
      <c r="B28" s="4"/>
      <c r="C28" s="10"/>
      <c r="D28" s="10"/>
      <c r="E28" s="4"/>
      <c r="F28" s="4"/>
    </row>
    <row r="29" spans="1:6" ht="15.75" x14ac:dyDescent="0.25">
      <c r="A29" s="46"/>
      <c r="B29" s="31" t="s">
        <v>68</v>
      </c>
      <c r="C29" s="10"/>
      <c r="D29" s="10"/>
      <c r="E29" s="4"/>
      <c r="F29" s="4"/>
    </row>
    <row r="30" spans="1:6" ht="15.75" x14ac:dyDescent="0.25">
      <c r="A30" s="57" t="s">
        <v>33</v>
      </c>
      <c r="B30" s="57" t="s">
        <v>34</v>
      </c>
      <c r="C30" s="57" t="s">
        <v>35</v>
      </c>
      <c r="D30" s="57" t="s">
        <v>36</v>
      </c>
      <c r="E30" s="57" t="s">
        <v>37</v>
      </c>
      <c r="F30" s="57" t="s">
        <v>38</v>
      </c>
    </row>
    <row r="31" spans="1:6" ht="15.75" x14ac:dyDescent="0.25">
      <c r="A31" s="52">
        <v>1</v>
      </c>
      <c r="B31" s="20" t="s">
        <v>79</v>
      </c>
      <c r="C31" s="58" t="s">
        <v>95</v>
      </c>
      <c r="D31" s="58">
        <v>1</v>
      </c>
      <c r="E31" s="59">
        <v>67000</v>
      </c>
      <c r="F31" s="59">
        <f t="shared" ref="F31:F46" si="2">D31*E31</f>
        <v>67000</v>
      </c>
    </row>
    <row r="32" spans="1:6" ht="15.75" x14ac:dyDescent="0.25">
      <c r="A32" s="52">
        <v>2</v>
      </c>
      <c r="B32" s="20" t="s">
        <v>80</v>
      </c>
      <c r="C32" s="58" t="s">
        <v>95</v>
      </c>
      <c r="D32" s="58">
        <v>1</v>
      </c>
      <c r="E32" s="59">
        <v>94000</v>
      </c>
      <c r="F32" s="59">
        <f t="shared" si="2"/>
        <v>94000</v>
      </c>
    </row>
    <row r="33" spans="1:6" ht="15.75" x14ac:dyDescent="0.25">
      <c r="A33" s="52">
        <v>3</v>
      </c>
      <c r="B33" s="4" t="s">
        <v>81</v>
      </c>
      <c r="C33" s="58" t="s">
        <v>95</v>
      </c>
      <c r="D33" s="58">
        <v>1</v>
      </c>
      <c r="E33" s="59">
        <v>102000</v>
      </c>
      <c r="F33" s="59">
        <f t="shared" si="2"/>
        <v>102000</v>
      </c>
    </row>
    <row r="34" spans="1:6" ht="15.75" x14ac:dyDescent="0.25">
      <c r="A34" s="52">
        <v>4</v>
      </c>
      <c r="B34" s="49" t="s">
        <v>82</v>
      </c>
      <c r="C34" s="58" t="s">
        <v>95</v>
      </c>
      <c r="D34" s="58">
        <v>1</v>
      </c>
      <c r="E34" s="59">
        <v>187000</v>
      </c>
      <c r="F34" s="59">
        <f t="shared" si="2"/>
        <v>187000</v>
      </c>
    </row>
    <row r="35" spans="1:6" ht="15.75" x14ac:dyDescent="0.25">
      <c r="A35" s="52">
        <v>5</v>
      </c>
      <c r="B35" s="20" t="s">
        <v>83</v>
      </c>
      <c r="C35" s="58" t="s">
        <v>95</v>
      </c>
      <c r="D35" s="58">
        <v>1</v>
      </c>
      <c r="E35" s="59">
        <v>187000</v>
      </c>
      <c r="F35" s="59">
        <f t="shared" si="2"/>
        <v>187000</v>
      </c>
    </row>
    <row r="36" spans="1:6" ht="15.75" x14ac:dyDescent="0.25">
      <c r="A36" s="52">
        <v>6</v>
      </c>
      <c r="B36" s="20" t="s">
        <v>84</v>
      </c>
      <c r="C36" s="58" t="s">
        <v>95</v>
      </c>
      <c r="D36" s="58">
        <v>1</v>
      </c>
      <c r="E36" s="59">
        <v>173000</v>
      </c>
      <c r="F36" s="59">
        <f t="shared" si="2"/>
        <v>173000</v>
      </c>
    </row>
    <row r="37" spans="1:6" ht="15.75" x14ac:dyDescent="0.25">
      <c r="A37" s="52">
        <v>7</v>
      </c>
      <c r="B37" s="20" t="s">
        <v>85</v>
      </c>
      <c r="C37" s="58" t="s">
        <v>95</v>
      </c>
      <c r="D37" s="58">
        <v>2</v>
      </c>
      <c r="E37" s="59">
        <v>170000</v>
      </c>
      <c r="F37" s="59">
        <f t="shared" si="2"/>
        <v>340000</v>
      </c>
    </row>
    <row r="38" spans="1:6" ht="15.75" x14ac:dyDescent="0.25">
      <c r="A38" s="52">
        <v>8</v>
      </c>
      <c r="B38" s="20" t="s">
        <v>86</v>
      </c>
      <c r="C38" s="58" t="s">
        <v>95</v>
      </c>
      <c r="D38" s="58">
        <v>2</v>
      </c>
      <c r="E38" s="59">
        <v>170000</v>
      </c>
      <c r="F38" s="59">
        <f t="shared" si="2"/>
        <v>340000</v>
      </c>
    </row>
    <row r="39" spans="1:6" ht="15.75" x14ac:dyDescent="0.25">
      <c r="A39" s="52">
        <v>9</v>
      </c>
      <c r="B39" s="20" t="s">
        <v>87</v>
      </c>
      <c r="C39" s="58" t="s">
        <v>95</v>
      </c>
      <c r="D39" s="58">
        <v>2</v>
      </c>
      <c r="E39" s="59">
        <v>170000</v>
      </c>
      <c r="F39" s="59">
        <f t="shared" si="2"/>
        <v>340000</v>
      </c>
    </row>
    <row r="40" spans="1:6" ht="15.75" x14ac:dyDescent="0.25">
      <c r="A40" s="52">
        <v>10</v>
      </c>
      <c r="B40" s="20" t="s">
        <v>88</v>
      </c>
      <c r="C40" s="58" t="s">
        <v>95</v>
      </c>
      <c r="D40" s="58">
        <v>1</v>
      </c>
      <c r="E40" s="59">
        <v>170000</v>
      </c>
      <c r="F40" s="59">
        <f t="shared" si="2"/>
        <v>170000</v>
      </c>
    </row>
    <row r="41" spans="1:6" ht="15.75" x14ac:dyDescent="0.25">
      <c r="A41" s="52">
        <v>11</v>
      </c>
      <c r="B41" s="4" t="s">
        <v>89</v>
      </c>
      <c r="C41" s="58" t="s">
        <v>95</v>
      </c>
      <c r="D41" s="58">
        <v>1</v>
      </c>
      <c r="E41" s="59">
        <v>76500</v>
      </c>
      <c r="F41" s="59">
        <f t="shared" si="2"/>
        <v>76500</v>
      </c>
    </row>
    <row r="42" spans="1:6" ht="15.75" x14ac:dyDescent="0.25">
      <c r="A42" s="52">
        <v>12</v>
      </c>
      <c r="B42" s="49" t="s">
        <v>90</v>
      </c>
      <c r="C42" s="58" t="s">
        <v>95</v>
      </c>
      <c r="D42" s="58">
        <v>1</v>
      </c>
      <c r="E42" s="59">
        <v>162000</v>
      </c>
      <c r="F42" s="59">
        <f t="shared" si="2"/>
        <v>162000</v>
      </c>
    </row>
    <row r="43" spans="1:6" ht="15.75" x14ac:dyDescent="0.25">
      <c r="A43" s="52">
        <v>13</v>
      </c>
      <c r="B43" s="20" t="s">
        <v>91</v>
      </c>
      <c r="C43" s="58" t="s">
        <v>95</v>
      </c>
      <c r="D43" s="58">
        <v>1</v>
      </c>
      <c r="E43" s="59">
        <v>178000</v>
      </c>
      <c r="F43" s="59">
        <f t="shared" si="2"/>
        <v>178000</v>
      </c>
    </row>
    <row r="44" spans="1:6" ht="15.75" x14ac:dyDescent="0.25">
      <c r="A44" s="52">
        <v>14</v>
      </c>
      <c r="B44" s="20" t="s">
        <v>92</v>
      </c>
      <c r="C44" s="58" t="s">
        <v>95</v>
      </c>
      <c r="D44" s="58">
        <v>1</v>
      </c>
      <c r="E44" s="59">
        <v>162000</v>
      </c>
      <c r="F44" s="59">
        <f t="shared" si="2"/>
        <v>162000</v>
      </c>
    </row>
    <row r="45" spans="1:6" ht="15.75" x14ac:dyDescent="0.25">
      <c r="A45" s="52">
        <v>15</v>
      </c>
      <c r="B45" s="20" t="s">
        <v>93</v>
      </c>
      <c r="C45" s="58" t="s">
        <v>95</v>
      </c>
      <c r="D45" s="58">
        <v>1</v>
      </c>
      <c r="E45" s="59">
        <v>178000</v>
      </c>
      <c r="F45" s="59">
        <f t="shared" si="2"/>
        <v>178000</v>
      </c>
    </row>
    <row r="46" spans="1:6" ht="15.75" x14ac:dyDescent="0.25">
      <c r="A46" s="52">
        <v>16</v>
      </c>
      <c r="B46" s="4" t="s">
        <v>94</v>
      </c>
      <c r="C46" s="58" t="s">
        <v>95</v>
      </c>
      <c r="D46" s="58">
        <v>1</v>
      </c>
      <c r="E46" s="59">
        <v>178000</v>
      </c>
      <c r="F46" s="59">
        <f t="shared" si="2"/>
        <v>178000</v>
      </c>
    </row>
    <row r="47" spans="1:6" ht="15.75" x14ac:dyDescent="0.25">
      <c r="A47" s="60"/>
      <c r="B47" s="61" t="s">
        <v>23</v>
      </c>
      <c r="C47" s="62"/>
      <c r="D47" s="62">
        <f>SUM(D31:D46)</f>
        <v>19</v>
      </c>
      <c r="E47" s="63"/>
      <c r="F47" s="64">
        <f>SUM(F31:F46)</f>
        <v>2934500</v>
      </c>
    </row>
    <row r="48" spans="1:6" ht="15.75" x14ac:dyDescent="0.25">
      <c r="A48" s="52"/>
      <c r="B48" s="20"/>
      <c r="C48" s="58"/>
      <c r="D48" s="58"/>
      <c r="E48" s="59"/>
      <c r="F48" s="59"/>
    </row>
    <row r="49" spans="1:6" ht="15.75" x14ac:dyDescent="0.25">
      <c r="A49" s="46"/>
      <c r="B49" s="31" t="s">
        <v>67</v>
      </c>
      <c r="C49" s="10"/>
      <c r="D49" s="10"/>
      <c r="E49" s="4"/>
      <c r="F49" s="4"/>
    </row>
    <row r="50" spans="1:6" ht="15.75" x14ac:dyDescent="0.25">
      <c r="A50" s="57" t="s">
        <v>33</v>
      </c>
      <c r="B50" s="57" t="s">
        <v>34</v>
      </c>
      <c r="C50" s="57" t="s">
        <v>35</v>
      </c>
      <c r="D50" s="57" t="s">
        <v>36</v>
      </c>
      <c r="E50" s="57" t="s">
        <v>37</v>
      </c>
      <c r="F50" s="57" t="s">
        <v>38</v>
      </c>
    </row>
    <row r="51" spans="1:6" ht="15.75" x14ac:dyDescent="0.25">
      <c r="A51" s="67">
        <v>1</v>
      </c>
      <c r="B51" s="68" t="s">
        <v>50</v>
      </c>
      <c r="C51" s="69" t="s">
        <v>51</v>
      </c>
      <c r="D51" s="69">
        <v>1</v>
      </c>
      <c r="E51" s="70">
        <v>192000</v>
      </c>
      <c r="F51" s="70">
        <f t="shared" ref="F51:F66" si="3">E51*D51</f>
        <v>192000</v>
      </c>
    </row>
    <row r="52" spans="1:6" ht="15.75" x14ac:dyDescent="0.25">
      <c r="A52" s="52">
        <v>2</v>
      </c>
      <c r="B52" s="20" t="s">
        <v>52</v>
      </c>
      <c r="C52" s="69" t="s">
        <v>51</v>
      </c>
      <c r="D52" s="69">
        <v>1</v>
      </c>
      <c r="E52" s="59">
        <v>262000</v>
      </c>
      <c r="F52" s="70">
        <f t="shared" si="3"/>
        <v>262000</v>
      </c>
    </row>
    <row r="53" spans="1:6" ht="15.75" x14ac:dyDescent="0.25">
      <c r="A53" s="52">
        <v>3</v>
      </c>
      <c r="B53" s="20" t="s">
        <v>53</v>
      </c>
      <c r="C53" s="69" t="s">
        <v>51</v>
      </c>
      <c r="D53" s="69">
        <v>1</v>
      </c>
      <c r="E53" s="59">
        <v>218000</v>
      </c>
      <c r="F53" s="70">
        <f t="shared" si="3"/>
        <v>218000</v>
      </c>
    </row>
    <row r="54" spans="1:6" ht="15.75" x14ac:dyDescent="0.25">
      <c r="A54" s="52">
        <v>4</v>
      </c>
      <c r="B54" s="20" t="s">
        <v>54</v>
      </c>
      <c r="C54" s="69" t="s">
        <v>51</v>
      </c>
      <c r="D54" s="69">
        <v>1</v>
      </c>
      <c r="E54" s="59">
        <v>403000</v>
      </c>
      <c r="F54" s="70">
        <f t="shared" si="3"/>
        <v>403000</v>
      </c>
    </row>
    <row r="55" spans="1:6" ht="15.75" x14ac:dyDescent="0.25">
      <c r="A55" s="52">
        <v>5</v>
      </c>
      <c r="B55" s="68" t="s">
        <v>55</v>
      </c>
      <c r="C55" s="69" t="s">
        <v>51</v>
      </c>
      <c r="D55" s="69">
        <v>1</v>
      </c>
      <c r="E55" s="59">
        <v>186000</v>
      </c>
      <c r="F55" s="70">
        <f t="shared" si="3"/>
        <v>186000</v>
      </c>
    </row>
    <row r="56" spans="1:6" ht="15.75" x14ac:dyDescent="0.25">
      <c r="A56" s="52">
        <v>6</v>
      </c>
      <c r="B56" s="20" t="s">
        <v>56</v>
      </c>
      <c r="C56" s="69" t="s">
        <v>51</v>
      </c>
      <c r="D56" s="69">
        <v>1</v>
      </c>
      <c r="E56" s="59">
        <v>341000</v>
      </c>
      <c r="F56" s="70">
        <f t="shared" si="3"/>
        <v>341000</v>
      </c>
    </row>
    <row r="57" spans="1:6" ht="15.75" x14ac:dyDescent="0.25">
      <c r="A57" s="52">
        <v>7</v>
      </c>
      <c r="B57" s="20" t="s">
        <v>57</v>
      </c>
      <c r="C57" s="69" t="s">
        <v>51</v>
      </c>
      <c r="D57" s="69">
        <v>1</v>
      </c>
      <c r="E57" s="59">
        <v>305000</v>
      </c>
      <c r="F57" s="70">
        <f t="shared" si="3"/>
        <v>305000</v>
      </c>
    </row>
    <row r="58" spans="1:6" ht="15.75" x14ac:dyDescent="0.25">
      <c r="A58" s="52">
        <v>8</v>
      </c>
      <c r="B58" s="20" t="s">
        <v>58</v>
      </c>
      <c r="C58" s="69" t="s">
        <v>51</v>
      </c>
      <c r="D58" s="69">
        <v>1</v>
      </c>
      <c r="E58" s="59">
        <v>168000</v>
      </c>
      <c r="F58" s="70">
        <f t="shared" si="3"/>
        <v>168000</v>
      </c>
    </row>
    <row r="59" spans="1:6" ht="15.75" x14ac:dyDescent="0.25">
      <c r="A59" s="52">
        <v>9</v>
      </c>
      <c r="B59" s="20" t="s">
        <v>60</v>
      </c>
      <c r="C59" s="69" t="s">
        <v>51</v>
      </c>
      <c r="D59" s="69">
        <v>1</v>
      </c>
      <c r="E59" s="59">
        <v>168000</v>
      </c>
      <c r="F59" s="70">
        <f t="shared" si="3"/>
        <v>168000</v>
      </c>
    </row>
    <row r="60" spans="1:6" ht="15.75" x14ac:dyDescent="0.25">
      <c r="A60" s="52">
        <v>10</v>
      </c>
      <c r="B60" s="20" t="s">
        <v>59</v>
      </c>
      <c r="C60" s="69" t="s">
        <v>51</v>
      </c>
      <c r="D60" s="69">
        <v>1</v>
      </c>
      <c r="E60" s="59">
        <v>480000</v>
      </c>
      <c r="F60" s="70">
        <f t="shared" si="3"/>
        <v>480000</v>
      </c>
    </row>
    <row r="61" spans="1:6" ht="15.75" x14ac:dyDescent="0.25">
      <c r="A61" s="52">
        <v>11</v>
      </c>
      <c r="B61" s="20" t="s">
        <v>61</v>
      </c>
      <c r="C61" s="69" t="s">
        <v>51</v>
      </c>
      <c r="D61" s="69">
        <v>1</v>
      </c>
      <c r="E61" s="59">
        <v>480000</v>
      </c>
      <c r="F61" s="70">
        <f t="shared" si="3"/>
        <v>480000</v>
      </c>
    </row>
    <row r="62" spans="1:6" ht="15.75" x14ac:dyDescent="0.25">
      <c r="A62" s="52">
        <v>12</v>
      </c>
      <c r="B62" s="20" t="s">
        <v>62</v>
      </c>
      <c r="C62" s="69" t="s">
        <v>51</v>
      </c>
      <c r="D62" s="69">
        <v>1</v>
      </c>
      <c r="E62" s="59">
        <v>620000</v>
      </c>
      <c r="F62" s="70">
        <f t="shared" si="3"/>
        <v>620000</v>
      </c>
    </row>
    <row r="63" spans="1:6" ht="15.75" x14ac:dyDescent="0.25">
      <c r="A63" s="52">
        <v>13</v>
      </c>
      <c r="B63" s="4" t="s">
        <v>63</v>
      </c>
      <c r="C63" s="69" t="s">
        <v>51</v>
      </c>
      <c r="D63" s="69">
        <v>1</v>
      </c>
      <c r="E63" s="59">
        <v>515000</v>
      </c>
      <c r="F63" s="70">
        <f t="shared" si="3"/>
        <v>515000</v>
      </c>
    </row>
    <row r="64" spans="1:6" ht="15.75" x14ac:dyDescent="0.25">
      <c r="A64" s="52">
        <v>14</v>
      </c>
      <c r="B64" s="49" t="s">
        <v>64</v>
      </c>
      <c r="C64" s="69" t="s">
        <v>51</v>
      </c>
      <c r="D64" s="69">
        <v>1</v>
      </c>
      <c r="E64" s="59">
        <v>610000</v>
      </c>
      <c r="F64" s="70">
        <f t="shared" si="3"/>
        <v>610000</v>
      </c>
    </row>
    <row r="65" spans="1:6" ht="15.75" x14ac:dyDescent="0.25">
      <c r="A65" s="52">
        <v>15</v>
      </c>
      <c r="B65" s="20" t="s">
        <v>65</v>
      </c>
      <c r="C65" s="69" t="s">
        <v>51</v>
      </c>
      <c r="D65" s="69">
        <v>1</v>
      </c>
      <c r="E65" s="59">
        <v>670000</v>
      </c>
      <c r="F65" s="70">
        <f t="shared" si="3"/>
        <v>670000</v>
      </c>
    </row>
    <row r="66" spans="1:6" ht="15.75" x14ac:dyDescent="0.25">
      <c r="A66" s="52">
        <v>16</v>
      </c>
      <c r="B66" s="20" t="s">
        <v>66</v>
      </c>
      <c r="C66" s="69" t="s">
        <v>51</v>
      </c>
      <c r="D66" s="69">
        <v>1</v>
      </c>
      <c r="E66" s="59">
        <v>590000</v>
      </c>
      <c r="F66" s="70">
        <f t="shared" si="3"/>
        <v>590000</v>
      </c>
    </row>
    <row r="67" spans="1:6" ht="15.75" x14ac:dyDescent="0.25">
      <c r="A67" s="60"/>
      <c r="B67" s="61" t="s">
        <v>23</v>
      </c>
      <c r="C67" s="62"/>
      <c r="D67" s="62">
        <f>SUM(D51:D66)</f>
        <v>16</v>
      </c>
      <c r="E67" s="63"/>
      <c r="F67" s="64">
        <f>SUM(F51:F66)</f>
        <v>6208000</v>
      </c>
    </row>
    <row r="68" spans="1:6" ht="15.75" x14ac:dyDescent="0.25">
      <c r="A68" s="46"/>
      <c r="B68" s="4"/>
      <c r="C68" s="10"/>
      <c r="D68" s="10"/>
      <c r="E68" s="4"/>
      <c r="F68" s="4"/>
    </row>
    <row r="69" spans="1:6" ht="15.75" x14ac:dyDescent="0.25">
      <c r="A69" s="46"/>
      <c r="B69" s="31" t="s">
        <v>97</v>
      </c>
      <c r="C69" s="10"/>
      <c r="D69" s="10"/>
      <c r="E69" s="4"/>
      <c r="F69" s="4"/>
    </row>
    <row r="70" spans="1:6" ht="15.75" x14ac:dyDescent="0.25">
      <c r="A70" s="57" t="s">
        <v>33</v>
      </c>
      <c r="B70" s="57" t="s">
        <v>34</v>
      </c>
      <c r="C70" s="57" t="s">
        <v>35</v>
      </c>
      <c r="D70" s="57" t="s">
        <v>36</v>
      </c>
      <c r="E70" s="57" t="s">
        <v>37</v>
      </c>
      <c r="F70" s="57" t="s">
        <v>38</v>
      </c>
    </row>
    <row r="71" spans="1:6" ht="15.75" x14ac:dyDescent="0.25">
      <c r="A71" s="67">
        <v>1</v>
      </c>
      <c r="B71" s="68" t="s">
        <v>98</v>
      </c>
      <c r="C71" s="69" t="s">
        <v>51</v>
      </c>
      <c r="D71" s="69">
        <v>1</v>
      </c>
      <c r="E71" s="70">
        <v>340000</v>
      </c>
      <c r="F71" s="70">
        <f t="shared" ref="F71:F83" si="4">E71*D71</f>
        <v>340000</v>
      </c>
    </row>
    <row r="72" spans="1:6" ht="15.75" x14ac:dyDescent="0.25">
      <c r="A72" s="52">
        <v>2</v>
      </c>
      <c r="B72" s="20" t="s">
        <v>99</v>
      </c>
      <c r="C72" s="69" t="s">
        <v>51</v>
      </c>
      <c r="D72" s="69">
        <v>1</v>
      </c>
      <c r="E72" s="59">
        <v>340000</v>
      </c>
      <c r="F72" s="70">
        <f t="shared" si="4"/>
        <v>340000</v>
      </c>
    </row>
    <row r="73" spans="1:6" ht="15.75" x14ac:dyDescent="0.25">
      <c r="A73" s="52">
        <v>3</v>
      </c>
      <c r="B73" s="20" t="s">
        <v>100</v>
      </c>
      <c r="C73" s="69" t="s">
        <v>51</v>
      </c>
      <c r="D73" s="69">
        <v>1</v>
      </c>
      <c r="E73" s="59">
        <v>340000</v>
      </c>
      <c r="F73" s="70">
        <f t="shared" si="4"/>
        <v>340000</v>
      </c>
    </row>
    <row r="74" spans="1:6" ht="15.75" x14ac:dyDescent="0.25">
      <c r="A74" s="52">
        <v>4</v>
      </c>
      <c r="B74" s="20" t="s">
        <v>101</v>
      </c>
      <c r="C74" s="69" t="s">
        <v>51</v>
      </c>
      <c r="D74" s="69">
        <v>2</v>
      </c>
      <c r="E74" s="59">
        <v>530000</v>
      </c>
      <c r="F74" s="70">
        <f t="shared" si="4"/>
        <v>1060000</v>
      </c>
    </row>
    <row r="75" spans="1:6" ht="15.75" x14ac:dyDescent="0.25">
      <c r="A75" s="52">
        <v>5</v>
      </c>
      <c r="B75" s="71" t="s">
        <v>102</v>
      </c>
      <c r="C75" s="69" t="s">
        <v>51</v>
      </c>
      <c r="D75" s="69">
        <v>2</v>
      </c>
      <c r="E75" s="59">
        <v>250000</v>
      </c>
      <c r="F75" s="70">
        <f t="shared" si="4"/>
        <v>500000</v>
      </c>
    </row>
    <row r="76" spans="1:6" ht="15.75" x14ac:dyDescent="0.25">
      <c r="A76" s="52">
        <v>6</v>
      </c>
      <c r="B76" s="20" t="s">
        <v>103</v>
      </c>
      <c r="C76" s="69" t="s">
        <v>51</v>
      </c>
      <c r="D76" s="69">
        <v>3</v>
      </c>
      <c r="E76" s="59">
        <v>120000</v>
      </c>
      <c r="F76" s="70">
        <f t="shared" si="4"/>
        <v>360000</v>
      </c>
    </row>
    <row r="77" spans="1:6" ht="15.75" x14ac:dyDescent="0.25">
      <c r="A77" s="52">
        <v>7</v>
      </c>
      <c r="B77" s="20" t="s">
        <v>104</v>
      </c>
      <c r="C77" s="69" t="s">
        <v>51</v>
      </c>
      <c r="D77" s="69">
        <v>1</v>
      </c>
      <c r="E77" s="59">
        <v>550000</v>
      </c>
      <c r="F77" s="70">
        <f t="shared" si="4"/>
        <v>550000</v>
      </c>
    </row>
    <row r="78" spans="1:6" ht="15.75" x14ac:dyDescent="0.25">
      <c r="A78" s="52">
        <v>8</v>
      </c>
      <c r="B78" s="20" t="s">
        <v>105</v>
      </c>
      <c r="C78" s="69" t="s">
        <v>51</v>
      </c>
      <c r="D78" s="69">
        <v>1</v>
      </c>
      <c r="E78" s="59">
        <v>415000</v>
      </c>
      <c r="F78" s="70">
        <f t="shared" si="4"/>
        <v>415000</v>
      </c>
    </row>
    <row r="79" spans="1:6" ht="15.75" x14ac:dyDescent="0.25">
      <c r="A79" s="52">
        <v>9</v>
      </c>
      <c r="B79" s="20" t="s">
        <v>106</v>
      </c>
      <c r="C79" s="69" t="s">
        <v>51</v>
      </c>
      <c r="D79" s="69">
        <v>1</v>
      </c>
      <c r="E79" s="59">
        <v>380000</v>
      </c>
      <c r="F79" s="70">
        <f t="shared" si="4"/>
        <v>380000</v>
      </c>
    </row>
    <row r="80" spans="1:6" ht="15.75" x14ac:dyDescent="0.25">
      <c r="A80" s="52">
        <v>10</v>
      </c>
      <c r="B80" s="20" t="s">
        <v>107</v>
      </c>
      <c r="C80" s="69" t="s">
        <v>51</v>
      </c>
      <c r="D80" s="69">
        <v>2</v>
      </c>
      <c r="E80" s="59">
        <v>620000</v>
      </c>
      <c r="F80" s="70">
        <f t="shared" si="4"/>
        <v>1240000</v>
      </c>
    </row>
    <row r="81" spans="1:6" ht="15.75" x14ac:dyDescent="0.25">
      <c r="A81" s="52">
        <v>11</v>
      </c>
      <c r="B81" s="20" t="s">
        <v>108</v>
      </c>
      <c r="C81" s="69" t="s">
        <v>51</v>
      </c>
      <c r="D81" s="69">
        <v>1</v>
      </c>
      <c r="E81" s="59">
        <v>480000</v>
      </c>
      <c r="F81" s="70">
        <f t="shared" si="4"/>
        <v>480000</v>
      </c>
    </row>
    <row r="82" spans="1:6" ht="15.75" x14ac:dyDescent="0.25">
      <c r="A82" s="52">
        <v>12</v>
      </c>
      <c r="B82" s="20" t="s">
        <v>109</v>
      </c>
      <c r="C82" s="69" t="s">
        <v>51</v>
      </c>
      <c r="D82" s="69">
        <v>1</v>
      </c>
      <c r="E82" s="59">
        <v>480000</v>
      </c>
      <c r="F82" s="70">
        <f t="shared" si="4"/>
        <v>480000</v>
      </c>
    </row>
    <row r="83" spans="1:6" ht="15.75" x14ac:dyDescent="0.25">
      <c r="A83" s="52">
        <v>13</v>
      </c>
      <c r="B83" s="72" t="s">
        <v>110</v>
      </c>
      <c r="C83" s="69" t="s">
        <v>51</v>
      </c>
      <c r="D83" s="69">
        <v>1</v>
      </c>
      <c r="E83" s="59">
        <v>475000</v>
      </c>
      <c r="F83" s="70">
        <f t="shared" si="4"/>
        <v>475000</v>
      </c>
    </row>
    <row r="84" spans="1:6" ht="15.75" x14ac:dyDescent="0.25">
      <c r="A84" s="73"/>
      <c r="B84" s="61" t="s">
        <v>23</v>
      </c>
      <c r="C84" s="62"/>
      <c r="D84" s="62">
        <f>SUM(D71:D83)</f>
        <v>18</v>
      </c>
      <c r="E84" s="63"/>
      <c r="F84" s="64">
        <f>SUM(F71:F83)</f>
        <v>6960000</v>
      </c>
    </row>
    <row r="86" spans="1:6" ht="15.75" x14ac:dyDescent="0.25">
      <c r="A86" s="91"/>
      <c r="B86" s="92" t="s">
        <v>131</v>
      </c>
      <c r="C86" s="91"/>
      <c r="D86" s="91"/>
      <c r="E86" s="91"/>
      <c r="F86" s="91"/>
    </row>
    <row r="87" spans="1:6" ht="15.75" x14ac:dyDescent="0.25">
      <c r="A87" s="93" t="s">
        <v>33</v>
      </c>
      <c r="B87" s="93" t="s">
        <v>34</v>
      </c>
      <c r="C87" s="93" t="s">
        <v>35</v>
      </c>
      <c r="D87" s="93" t="s">
        <v>36</v>
      </c>
      <c r="E87" s="93" t="s">
        <v>37</v>
      </c>
      <c r="F87" s="93" t="s">
        <v>38</v>
      </c>
    </row>
    <row r="88" spans="1:6" ht="15.75" x14ac:dyDescent="0.25">
      <c r="A88" s="94">
        <v>1</v>
      </c>
      <c r="B88" s="95" t="s">
        <v>125</v>
      </c>
      <c r="C88" s="96" t="s">
        <v>51</v>
      </c>
      <c r="D88" s="96">
        <v>19</v>
      </c>
      <c r="E88" s="97">
        <v>160000</v>
      </c>
      <c r="F88" s="97">
        <f t="shared" ref="F88" si="5">E88*D88</f>
        <v>3040000</v>
      </c>
    </row>
    <row r="89" spans="1:6" ht="15.75" x14ac:dyDescent="0.25">
      <c r="A89" s="98"/>
      <c r="B89" s="99" t="s">
        <v>23</v>
      </c>
      <c r="C89" s="100"/>
      <c r="D89" s="100">
        <f>D88</f>
        <v>19</v>
      </c>
      <c r="E89" s="101"/>
      <c r="F89" s="102">
        <f>F88</f>
        <v>3040000</v>
      </c>
    </row>
    <row r="91" spans="1:6" ht="18.75" x14ac:dyDescent="0.3">
      <c r="D91" s="25" t="s">
        <v>120</v>
      </c>
    </row>
    <row r="94" spans="1:6" x14ac:dyDescent="0.25">
      <c r="F94" s="90">
        <f>F13+F27+F47+F67+F84-F89</f>
        <v>40187500</v>
      </c>
    </row>
  </sheetData>
  <mergeCells count="1">
    <mergeCell ref="A2:F2"/>
  </mergeCells>
  <pageMargins left="0.39" right="0.25" top="0.38" bottom="0.42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9" zoomScale="85" zoomScaleNormal="85" workbookViewId="0">
      <selection activeCell="H26" sqref="H26"/>
    </sheetView>
  </sheetViews>
  <sheetFormatPr defaultRowHeight="15" x14ac:dyDescent="0.25"/>
  <cols>
    <col min="2" max="2" width="54.5703125" customWidth="1"/>
    <col min="3" max="3" width="16.7109375" bestFit="1" customWidth="1"/>
    <col min="4" max="4" width="9.42578125" customWidth="1"/>
    <col min="5" max="5" width="14.42578125" bestFit="1" customWidth="1"/>
    <col min="6" max="6" width="17.5703125" bestFit="1" customWidth="1"/>
    <col min="7" max="7" width="15.7109375" bestFit="1" customWidth="1"/>
  </cols>
  <sheetData>
    <row r="1" spans="1:7" ht="18.75" x14ac:dyDescent="0.3">
      <c r="A1" s="25" t="s">
        <v>24</v>
      </c>
      <c r="B1" s="26"/>
      <c r="C1" s="4"/>
      <c r="D1" s="4"/>
      <c r="E1" s="4"/>
      <c r="F1" s="4"/>
      <c r="G1" s="27"/>
    </row>
    <row r="2" spans="1:7" ht="31.5" x14ac:dyDescent="0.25">
      <c r="A2" s="4"/>
      <c r="B2" s="86" t="s">
        <v>129</v>
      </c>
      <c r="C2" s="28">
        <f>200000000+200000000*38%</f>
        <v>276000000</v>
      </c>
    </row>
    <row r="3" spans="1:7" ht="15.75" x14ac:dyDescent="0.25">
      <c r="A3" s="4"/>
      <c r="B3" s="47" t="s">
        <v>126</v>
      </c>
      <c r="C3" s="48">
        <f>'Nhập Hàng'!I41</f>
        <v>40950000</v>
      </c>
    </row>
    <row r="4" spans="1:7" ht="15.75" x14ac:dyDescent="0.25">
      <c r="A4" s="4"/>
      <c r="B4" s="39" t="s">
        <v>128</v>
      </c>
      <c r="C4" s="29">
        <f>'Nhập Hàng'!I28</f>
        <v>279945000</v>
      </c>
    </row>
    <row r="5" spans="1:7" ht="15.75" x14ac:dyDescent="0.25">
      <c r="A5" s="4"/>
      <c r="B5" s="41" t="s">
        <v>127</v>
      </c>
      <c r="C5" s="30">
        <f>C2-C4+C3</f>
        <v>37005000</v>
      </c>
    </row>
    <row r="6" spans="1:7" ht="18.75" x14ac:dyDescent="0.3">
      <c r="A6" s="25" t="s">
        <v>25</v>
      </c>
      <c r="B6" s="26"/>
      <c r="C6" s="4"/>
      <c r="D6" s="4"/>
      <c r="E6" s="4"/>
      <c r="F6" s="4"/>
      <c r="G6" s="27"/>
    </row>
    <row r="7" spans="1:7" ht="15.75" x14ac:dyDescent="0.25">
      <c r="A7" s="4"/>
      <c r="B7" s="132" t="s">
        <v>132</v>
      </c>
      <c r="C7" s="133" t="s">
        <v>112</v>
      </c>
      <c r="D7" s="133"/>
      <c r="E7" s="81">
        <v>200000000</v>
      </c>
      <c r="F7" s="131">
        <f>SUM(E7:E14)</f>
        <v>250187500</v>
      </c>
      <c r="G7" s="27"/>
    </row>
    <row r="8" spans="1:7" ht="15.75" x14ac:dyDescent="0.25">
      <c r="A8" s="4"/>
      <c r="B8" s="132"/>
      <c r="C8" s="133" t="s">
        <v>113</v>
      </c>
      <c r="D8" s="133"/>
      <c r="E8" s="81">
        <v>6800000</v>
      </c>
      <c r="F8" s="131"/>
      <c r="G8" s="27"/>
    </row>
    <row r="9" spans="1:7" ht="15.75" x14ac:dyDescent="0.25">
      <c r="A9" s="4"/>
      <c r="B9" s="132"/>
      <c r="C9" s="133" t="s">
        <v>96</v>
      </c>
      <c r="D9" s="133"/>
      <c r="E9" s="81">
        <f>'SỮA NGOẠI'!F13+'SỮA NGOẠI'!F27+'SỮA NGOẠI'!F47+'SỮA NGOẠI'!F67+'SỮA NGOẠI'!F84-'SỮA NGOẠI'!F89</f>
        <v>40187500</v>
      </c>
      <c r="F9" s="131"/>
      <c r="G9" s="27"/>
    </row>
    <row r="10" spans="1:7" ht="47.25" customHeight="1" x14ac:dyDescent="0.25">
      <c r="A10" s="4"/>
      <c r="B10" s="132"/>
      <c r="C10" s="133" t="s">
        <v>114</v>
      </c>
      <c r="D10" s="133"/>
      <c r="E10" s="81">
        <v>130000</v>
      </c>
      <c r="F10" s="131"/>
      <c r="G10" s="27"/>
    </row>
    <row r="11" spans="1:7" ht="30.75" customHeight="1" x14ac:dyDescent="0.25">
      <c r="A11" s="4"/>
      <c r="B11" s="132"/>
      <c r="C11" s="133" t="s">
        <v>115</v>
      </c>
      <c r="D11" s="133"/>
      <c r="E11" s="81">
        <v>130000</v>
      </c>
      <c r="F11" s="131"/>
      <c r="G11" s="27"/>
    </row>
    <row r="12" spans="1:7" ht="15.75" x14ac:dyDescent="0.25">
      <c r="A12" s="4"/>
      <c r="B12" s="132"/>
      <c r="C12" s="133" t="s">
        <v>116</v>
      </c>
      <c r="D12" s="133"/>
      <c r="E12" s="81">
        <v>260000</v>
      </c>
      <c r="F12" s="131"/>
      <c r="G12" s="27"/>
    </row>
    <row r="13" spans="1:7" ht="15.75" x14ac:dyDescent="0.25">
      <c r="A13" s="4"/>
      <c r="B13" s="132"/>
      <c r="C13" s="133" t="s">
        <v>117</v>
      </c>
      <c r="D13" s="133"/>
      <c r="E13" s="81">
        <v>1300000</v>
      </c>
      <c r="F13" s="131"/>
      <c r="G13" s="27"/>
    </row>
    <row r="14" spans="1:7" ht="15.75" x14ac:dyDescent="0.25">
      <c r="A14" s="4"/>
      <c r="B14" s="132"/>
      <c r="C14" s="133" t="s">
        <v>118</v>
      </c>
      <c r="D14" s="133"/>
      <c r="E14" s="81">
        <v>1380000</v>
      </c>
      <c r="F14" s="131"/>
      <c r="G14" s="27"/>
    </row>
    <row r="15" spans="1:7" ht="15.75" x14ac:dyDescent="0.25">
      <c r="A15" s="4"/>
      <c r="B15" s="140" t="s">
        <v>25</v>
      </c>
      <c r="C15" s="135">
        <v>44040</v>
      </c>
      <c r="D15" s="135"/>
      <c r="E15" s="82">
        <v>5000000</v>
      </c>
      <c r="F15" s="136">
        <f>SUM(E15:E24)</f>
        <v>102000000</v>
      </c>
      <c r="G15" s="27"/>
    </row>
    <row r="16" spans="1:7" ht="15.75" x14ac:dyDescent="0.25">
      <c r="A16" s="4"/>
      <c r="B16" s="141"/>
      <c r="C16" s="135">
        <v>44040</v>
      </c>
      <c r="D16" s="135"/>
      <c r="E16" s="82">
        <v>10000000</v>
      </c>
      <c r="F16" s="137"/>
      <c r="G16" s="27"/>
    </row>
    <row r="17" spans="1:7" ht="15.75" x14ac:dyDescent="0.25">
      <c r="A17" s="4"/>
      <c r="B17" s="141"/>
      <c r="C17" s="135">
        <v>44049</v>
      </c>
      <c r="D17" s="135"/>
      <c r="E17" s="82">
        <v>30000000</v>
      </c>
      <c r="F17" s="137"/>
      <c r="G17" s="27"/>
    </row>
    <row r="18" spans="1:7" ht="15.75" x14ac:dyDescent="0.25">
      <c r="A18" s="4"/>
      <c r="B18" s="141"/>
      <c r="C18" s="135">
        <v>44054</v>
      </c>
      <c r="D18" s="135"/>
      <c r="E18" s="82">
        <v>20000000</v>
      </c>
      <c r="F18" s="137"/>
      <c r="G18" s="27"/>
    </row>
    <row r="19" spans="1:7" ht="15.75" x14ac:dyDescent="0.25">
      <c r="A19" s="4"/>
      <c r="B19" s="141"/>
      <c r="C19" s="135">
        <v>44060</v>
      </c>
      <c r="D19" s="135"/>
      <c r="E19" s="82">
        <v>8000000</v>
      </c>
      <c r="F19" s="137"/>
      <c r="G19" s="27"/>
    </row>
    <row r="20" spans="1:7" ht="15.75" x14ac:dyDescent="0.25">
      <c r="A20" s="4"/>
      <c r="B20" s="141"/>
      <c r="C20" s="135">
        <v>44068</v>
      </c>
      <c r="D20" s="135"/>
      <c r="E20" s="82">
        <v>10000000</v>
      </c>
      <c r="F20" s="137"/>
      <c r="G20" s="27"/>
    </row>
    <row r="21" spans="1:7" ht="15.75" x14ac:dyDescent="0.25">
      <c r="A21" s="4"/>
      <c r="B21" s="141"/>
      <c r="C21" s="135">
        <v>44076</v>
      </c>
      <c r="D21" s="135"/>
      <c r="E21" s="82">
        <v>2000000</v>
      </c>
      <c r="F21" s="137"/>
      <c r="G21" s="40"/>
    </row>
    <row r="22" spans="1:7" ht="15.75" x14ac:dyDescent="0.25">
      <c r="A22" s="4"/>
      <c r="B22" s="141"/>
      <c r="C22" s="135">
        <v>44085</v>
      </c>
      <c r="D22" s="135"/>
      <c r="E22" s="82">
        <v>3000000</v>
      </c>
      <c r="F22" s="137"/>
      <c r="G22" s="40"/>
    </row>
    <row r="23" spans="1:7" ht="15.75" x14ac:dyDescent="0.25">
      <c r="A23" s="4"/>
      <c r="B23" s="141"/>
      <c r="C23" s="135">
        <v>44137</v>
      </c>
      <c r="D23" s="135"/>
      <c r="E23" s="82">
        <v>7000000</v>
      </c>
      <c r="F23" s="137"/>
      <c r="G23" s="27"/>
    </row>
    <row r="24" spans="1:7" ht="15.75" x14ac:dyDescent="0.25">
      <c r="A24" s="4"/>
      <c r="B24" s="142"/>
      <c r="C24" s="135">
        <v>44202</v>
      </c>
      <c r="D24" s="135"/>
      <c r="E24" s="82">
        <v>7000000</v>
      </c>
      <c r="F24" s="138"/>
      <c r="G24" s="27"/>
    </row>
    <row r="25" spans="1:7" ht="15.75" x14ac:dyDescent="0.25">
      <c r="A25" s="4"/>
      <c r="B25" s="104" t="s">
        <v>26</v>
      </c>
      <c r="C25" s="37"/>
      <c r="D25" s="37"/>
      <c r="E25" s="38"/>
      <c r="F25" s="32">
        <f>F7-F15</f>
        <v>148187500</v>
      </c>
      <c r="G25" s="27"/>
    </row>
    <row r="27" spans="1:7" s="87" customFormat="1" ht="15.75" x14ac:dyDescent="0.25">
      <c r="B27" s="88">
        <v>43982</v>
      </c>
      <c r="C27" s="139" t="s">
        <v>121</v>
      </c>
      <c r="D27" s="139"/>
      <c r="E27" s="74">
        <v>50000000</v>
      </c>
      <c r="F27" s="134"/>
    </row>
    <row r="28" spans="1:7" s="87" customFormat="1" ht="15.75" x14ac:dyDescent="0.25">
      <c r="B28" s="88">
        <v>43982</v>
      </c>
      <c r="C28" s="139" t="s">
        <v>122</v>
      </c>
      <c r="D28" s="139"/>
      <c r="E28" s="74">
        <v>10000000</v>
      </c>
      <c r="F28" s="134"/>
    </row>
    <row r="29" spans="1:7" s="87" customFormat="1" x14ac:dyDescent="0.25"/>
    <row r="30" spans="1:7" s="87" customFormat="1" ht="18.75" x14ac:dyDescent="0.3">
      <c r="C30" s="130" t="s">
        <v>130</v>
      </c>
      <c r="D30" s="130"/>
      <c r="E30" s="130"/>
      <c r="F30" s="89">
        <f>F25-E27+E28</f>
        <v>108187500</v>
      </c>
    </row>
  </sheetData>
  <mergeCells count="26">
    <mergeCell ref="B15:B24"/>
    <mergeCell ref="C24:D24"/>
    <mergeCell ref="F15:F24"/>
    <mergeCell ref="C27:D27"/>
    <mergeCell ref="C28:D28"/>
    <mergeCell ref="C23:D23"/>
    <mergeCell ref="C18:D18"/>
    <mergeCell ref="C19:D19"/>
    <mergeCell ref="C20:D20"/>
    <mergeCell ref="C21:D21"/>
    <mergeCell ref="C22:D22"/>
    <mergeCell ref="C30:E30"/>
    <mergeCell ref="F7:F14"/>
    <mergeCell ref="B7:B14"/>
    <mergeCell ref="C7:D7"/>
    <mergeCell ref="C8:D8"/>
    <mergeCell ref="C9:D9"/>
    <mergeCell ref="C10:D10"/>
    <mergeCell ref="C11:D11"/>
    <mergeCell ref="C12:D12"/>
    <mergeCell ref="C13:D13"/>
    <mergeCell ref="C14:D14"/>
    <mergeCell ref="F27:F28"/>
    <mergeCell ref="C15:D15"/>
    <mergeCell ref="C16:D16"/>
    <mergeCell ref="C17:D17"/>
  </mergeCells>
  <pageMargins left="0.12" right="0.21" top="0.46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A56" sqref="A5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16"/>
  <sheetViews>
    <sheetView workbookViewId="0">
      <selection activeCell="C25" sqref="C25"/>
    </sheetView>
  </sheetViews>
  <sheetFormatPr defaultRowHeight="15" x14ac:dyDescent="0.25"/>
  <cols>
    <col min="3" max="3" width="97.28515625" customWidth="1"/>
  </cols>
  <sheetData>
    <row r="8" spans="3:3" x14ac:dyDescent="0.25">
      <c r="C8" t="s">
        <v>30</v>
      </c>
    </row>
    <row r="9" spans="3:3" x14ac:dyDescent="0.25">
      <c r="C9" t="s">
        <v>27</v>
      </c>
    </row>
    <row r="10" spans="3:3" x14ac:dyDescent="0.25">
      <c r="C10" t="s">
        <v>28</v>
      </c>
    </row>
    <row r="11" spans="3:3" x14ac:dyDescent="0.25">
      <c r="C11" t="s">
        <v>29</v>
      </c>
    </row>
    <row r="13" spans="3:3" ht="20.25" x14ac:dyDescent="0.25">
      <c r="C13" s="33"/>
    </row>
    <row r="14" spans="3:3" ht="20.25" x14ac:dyDescent="0.25">
      <c r="C14" s="34"/>
    </row>
    <row r="15" spans="3:3" ht="20.25" x14ac:dyDescent="0.25">
      <c r="C15" s="34"/>
    </row>
    <row r="16" spans="3:3" ht="20.25" x14ac:dyDescent="0.25">
      <c r="C16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Nhập Hàng</vt:lpstr>
      <vt:lpstr>SỮA NGOẠI</vt:lpstr>
      <vt:lpstr>TỔNG KẾT</vt:lpstr>
      <vt:lpstr>ảnh sữa ngoại</vt:lpstr>
      <vt:lpstr>Ghi Chú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2021-01-30T01:58:06Z</dcterms:modified>
</cp:coreProperties>
</file>