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5" windowWidth="13095" windowHeight="7980" activeTab="1"/>
  </bookViews>
  <sheets>
    <sheet name="THU CHI" sheetId="2" r:id="rId1"/>
    <sheet name="DOANH SỐ" sheetId="3" r:id="rId2"/>
    <sheet name="BÁO CÁO" sheetId="4" r:id="rId3"/>
  </sheets>
  <definedNames>
    <definedName name="_xlnm._FilterDatabase" localSheetId="0" hidden="1">'THU CHI'!$A$7:$J$81</definedName>
  </definedNames>
  <calcPr calcId="162913"/>
</workbook>
</file>

<file path=xl/calcChain.xml><?xml version="1.0" encoding="utf-8"?>
<calcChain xmlns="http://schemas.openxmlformats.org/spreadsheetml/2006/main">
  <c r="D18" i="4" l="1"/>
  <c r="D19" i="4"/>
  <c r="D26" i="4"/>
  <c r="D21" i="4"/>
  <c r="H93" i="3"/>
  <c r="H94" i="3" s="1"/>
  <c r="C8" i="4" s="1"/>
  <c r="L92" i="3"/>
  <c r="O92" i="3" s="1"/>
  <c r="J92" i="3"/>
  <c r="L91" i="3"/>
  <c r="O91" i="3" s="1"/>
  <c r="J91" i="3"/>
  <c r="L90" i="3"/>
  <c r="O90" i="3" s="1"/>
  <c r="J90" i="3"/>
  <c r="L89" i="3"/>
  <c r="J89" i="3"/>
  <c r="L88" i="3"/>
  <c r="O88" i="3" s="1"/>
  <c r="J88" i="3"/>
  <c r="L87" i="3"/>
  <c r="N87" i="3" s="1"/>
  <c r="J87" i="3"/>
  <c r="L86" i="3"/>
  <c r="J86" i="3"/>
  <c r="L85" i="3"/>
  <c r="J85" i="3"/>
  <c r="L84" i="3"/>
  <c r="J84" i="3"/>
  <c r="L83" i="3"/>
  <c r="J83" i="3"/>
  <c r="L82" i="3"/>
  <c r="O82" i="3" s="1"/>
  <c r="J82" i="3"/>
  <c r="L81" i="3"/>
  <c r="J81" i="3"/>
  <c r="L80" i="3"/>
  <c r="O80" i="3" s="1"/>
  <c r="J80" i="3"/>
  <c r="L79" i="3"/>
  <c r="J79" i="3"/>
  <c r="L78" i="3"/>
  <c r="J78" i="3"/>
  <c r="L77" i="3"/>
  <c r="J77" i="3"/>
  <c r="L76" i="3"/>
  <c r="J76" i="3"/>
  <c r="L75" i="3"/>
  <c r="J75" i="3"/>
  <c r="L74" i="3"/>
  <c r="J74" i="3"/>
  <c r="L73" i="3"/>
  <c r="J73" i="3"/>
  <c r="L72" i="3"/>
  <c r="J72" i="3"/>
  <c r="L71" i="3"/>
  <c r="J71" i="3"/>
  <c r="L70" i="3"/>
  <c r="O70" i="3" s="1"/>
  <c r="J70" i="3"/>
  <c r="L69" i="3"/>
  <c r="M69" i="3" s="1"/>
  <c r="J69" i="3"/>
  <c r="L68" i="3"/>
  <c r="N68" i="3" s="1"/>
  <c r="J68" i="3"/>
  <c r="L67" i="3"/>
  <c r="J67" i="3"/>
  <c r="L66" i="3"/>
  <c r="J66" i="3"/>
  <c r="L65" i="3"/>
  <c r="J65" i="3"/>
  <c r="L64" i="3"/>
  <c r="J64" i="3"/>
  <c r="L63" i="3"/>
  <c r="J63" i="3"/>
  <c r="L62" i="3"/>
  <c r="J62" i="3"/>
  <c r="L61" i="3"/>
  <c r="J61" i="3"/>
  <c r="L60" i="3"/>
  <c r="O60" i="3" s="1"/>
  <c r="J60" i="3"/>
  <c r="L59" i="3"/>
  <c r="O59" i="3" s="1"/>
  <c r="J59" i="3"/>
  <c r="L58" i="3"/>
  <c r="O58" i="3" s="1"/>
  <c r="J58" i="3"/>
  <c r="L57" i="3"/>
  <c r="O57" i="3" s="1"/>
  <c r="J57" i="3"/>
  <c r="L56" i="3"/>
  <c r="O54" i="3" s="1"/>
  <c r="J56" i="3"/>
  <c r="L55" i="3"/>
  <c r="J55" i="3"/>
  <c r="L54" i="3"/>
  <c r="J54" i="3"/>
  <c r="L53" i="3"/>
  <c r="O53" i="3" s="1"/>
  <c r="J53" i="3"/>
  <c r="L52" i="3"/>
  <c r="O52" i="3" s="1"/>
  <c r="J52" i="3"/>
  <c r="L51" i="3"/>
  <c r="J51" i="3"/>
  <c r="L50" i="3"/>
  <c r="J50" i="3"/>
  <c r="L49" i="3"/>
  <c r="J49" i="3"/>
  <c r="L48" i="3"/>
  <c r="J48" i="3"/>
  <c r="L47" i="3"/>
  <c r="O47" i="3" s="1"/>
  <c r="J47" i="3"/>
  <c r="L46" i="3"/>
  <c r="O46" i="3" s="1"/>
  <c r="J46" i="3"/>
  <c r="L45" i="3"/>
  <c r="J45" i="3"/>
  <c r="L44" i="3"/>
  <c r="J44" i="3"/>
  <c r="L43" i="3"/>
  <c r="O43" i="3" s="1"/>
  <c r="J43" i="3"/>
  <c r="L42" i="3"/>
  <c r="O42" i="3" s="1"/>
  <c r="J42" i="3"/>
  <c r="L41" i="3"/>
  <c r="O41" i="3" s="1"/>
  <c r="J41" i="3"/>
  <c r="L40" i="3"/>
  <c r="J40" i="3"/>
  <c r="L39" i="3"/>
  <c r="M39" i="3" s="1"/>
  <c r="J39" i="3"/>
  <c r="L38" i="3"/>
  <c r="J38" i="3"/>
  <c r="L37" i="3"/>
  <c r="J37" i="3"/>
  <c r="L36" i="3"/>
  <c r="J36" i="3"/>
  <c r="L35" i="3"/>
  <c r="J35" i="3"/>
  <c r="L34" i="3"/>
  <c r="J34" i="3"/>
  <c r="L33" i="3"/>
  <c r="M33" i="3" s="1"/>
  <c r="J33" i="3"/>
  <c r="L32" i="3"/>
  <c r="J32" i="3"/>
  <c r="L31" i="3"/>
  <c r="N31" i="3" s="1"/>
  <c r="J31" i="3"/>
  <c r="L30" i="3"/>
  <c r="O30" i="3" s="1"/>
  <c r="J30" i="3"/>
  <c r="L29" i="3"/>
  <c r="J29" i="3"/>
  <c r="L28" i="3"/>
  <c r="J28" i="3"/>
  <c r="L27" i="3"/>
  <c r="J27" i="3"/>
  <c r="L26" i="3"/>
  <c r="J26" i="3"/>
  <c r="L25" i="3"/>
  <c r="J25" i="3"/>
  <c r="L24" i="3"/>
  <c r="O24" i="3" s="1"/>
  <c r="J24" i="3"/>
  <c r="L23" i="3"/>
  <c r="O23" i="3" s="1"/>
  <c r="J23" i="3"/>
  <c r="L22" i="3"/>
  <c r="O22" i="3" s="1"/>
  <c r="J22" i="3"/>
  <c r="L21" i="3"/>
  <c r="J21" i="3"/>
  <c r="L20" i="3"/>
  <c r="J20" i="3"/>
  <c r="L19" i="3"/>
  <c r="J19" i="3"/>
  <c r="L18" i="3"/>
  <c r="J18" i="3"/>
  <c r="L17" i="3"/>
  <c r="J17" i="3"/>
  <c r="L16" i="3"/>
  <c r="O16" i="3" s="1"/>
  <c r="J16" i="3"/>
  <c r="L15" i="3"/>
  <c r="M15" i="3" s="1"/>
  <c r="J15" i="3"/>
  <c r="L14" i="3"/>
  <c r="J14" i="3"/>
  <c r="L13" i="3"/>
  <c r="J13" i="3"/>
  <c r="L12" i="3"/>
  <c r="J12" i="3"/>
  <c r="L11" i="3"/>
  <c r="J11" i="3"/>
  <c r="L10" i="3"/>
  <c r="J10" i="3"/>
  <c r="L9" i="3"/>
  <c r="J9" i="3"/>
  <c r="L8" i="3"/>
  <c r="L7" i="3"/>
  <c r="O7" i="3" s="1"/>
  <c r="J7" i="3"/>
  <c r="E225" i="2"/>
  <c r="F225" i="2"/>
  <c r="G225" i="2"/>
  <c r="H225" i="2"/>
  <c r="I225" i="2"/>
  <c r="D25" i="4" s="1"/>
  <c r="D225" i="2"/>
  <c r="E216" i="2"/>
  <c r="F216" i="2"/>
  <c r="G216" i="2"/>
  <c r="H216" i="2"/>
  <c r="I216" i="2"/>
  <c r="D24" i="4" s="1"/>
  <c r="D216" i="2"/>
  <c r="E205" i="2"/>
  <c r="F205" i="2"/>
  <c r="G205" i="2"/>
  <c r="H205" i="2"/>
  <c r="I205" i="2"/>
  <c r="D205" i="2"/>
  <c r="C16" i="4" s="1"/>
  <c r="E199" i="2"/>
  <c r="F199" i="2"/>
  <c r="G199" i="2"/>
  <c r="H199" i="2"/>
  <c r="I199" i="2"/>
  <c r="D199" i="2"/>
  <c r="E191" i="2"/>
  <c r="F191" i="2"/>
  <c r="G191" i="2"/>
  <c r="H191" i="2"/>
  <c r="I191" i="2"/>
  <c r="D23" i="4" s="1"/>
  <c r="D191" i="2"/>
  <c r="E165" i="2"/>
  <c r="F165" i="2"/>
  <c r="G165" i="2"/>
  <c r="H165" i="2"/>
  <c r="I165" i="2"/>
  <c r="D165" i="2"/>
  <c r="E158" i="2"/>
  <c r="F158" i="2"/>
  <c r="G158" i="2"/>
  <c r="H158" i="2"/>
  <c r="I158" i="2"/>
  <c r="D22" i="4" s="1"/>
  <c r="D158" i="2"/>
  <c r="E140" i="2"/>
  <c r="F140" i="2"/>
  <c r="G140" i="2"/>
  <c r="H140" i="2"/>
  <c r="I140" i="2"/>
  <c r="D140" i="2"/>
  <c r="G128" i="2"/>
  <c r="H128" i="2"/>
  <c r="I128" i="2"/>
  <c r="D17" i="4" s="1"/>
  <c r="J128" i="2"/>
  <c r="E128" i="2"/>
  <c r="F128" i="2"/>
  <c r="C17" i="4" s="1"/>
  <c r="C27" i="4" s="1"/>
  <c r="D128" i="2"/>
  <c r="E117" i="2"/>
  <c r="F117" i="2"/>
  <c r="G117" i="2"/>
  <c r="H117" i="2"/>
  <c r="I117" i="2"/>
  <c r="J117" i="2"/>
  <c r="D117" i="2"/>
  <c r="E108" i="2"/>
  <c r="F108" i="2"/>
  <c r="G108" i="2"/>
  <c r="H108" i="2"/>
  <c r="I108" i="2"/>
  <c r="J108" i="2"/>
  <c r="D108" i="2"/>
  <c r="E91" i="2"/>
  <c r="F91" i="2"/>
  <c r="G91" i="2"/>
  <c r="H91" i="2"/>
  <c r="I91" i="2"/>
  <c r="D20" i="4" s="1"/>
  <c r="D91" i="2"/>
  <c r="J93" i="3" l="1"/>
  <c r="O27" i="3"/>
  <c r="O44" i="3"/>
  <c r="O93" i="3" s="1"/>
  <c r="L97" i="3" s="1"/>
  <c r="M48" i="3"/>
  <c r="M50" i="3"/>
  <c r="O83" i="3"/>
  <c r="M34" i="3"/>
  <c r="M36" i="3"/>
  <c r="M93" i="3" s="1"/>
  <c r="L95" i="3" s="1"/>
  <c r="D9" i="4" s="1"/>
  <c r="L93" i="3"/>
  <c r="D27" i="4"/>
  <c r="D28" i="4" s="1"/>
  <c r="L94" i="3"/>
  <c r="D8" i="4" s="1"/>
  <c r="N93" i="3"/>
  <c r="L96" i="3" s="1"/>
  <c r="D10" i="4" s="1"/>
  <c r="D11" i="4" l="1"/>
  <c r="E81" i="2" l="1"/>
  <c r="F81" i="2"/>
  <c r="G81" i="2"/>
  <c r="H81" i="2"/>
  <c r="J81" i="2"/>
  <c r="D81" i="2"/>
  <c r="I74" i="2" l="1"/>
  <c r="I36" i="2"/>
  <c r="I81" i="2" s="1"/>
</calcChain>
</file>

<file path=xl/sharedStrings.xml><?xml version="1.0" encoding="utf-8"?>
<sst xmlns="http://schemas.openxmlformats.org/spreadsheetml/2006/main" count="832" uniqueCount="215">
  <si>
    <t>Thu từ tiền góp vốn cổ phần của Triệu Anh Sơn</t>
  </si>
  <si>
    <t>Thu tiền vay Nhất để đóng thuế Môn Bài</t>
  </si>
  <si>
    <t>Đi lễ</t>
  </si>
  <si>
    <t>Chi tiếp khách ẩm thực gà ngon</t>
  </si>
  <si>
    <t>Thu tiền hàng Đlý anh Minh Gia Lâm</t>
  </si>
  <si>
    <t>Chi phí xăng xe</t>
  </si>
  <si>
    <t>Chi lễ đầu năm đền Mẫu</t>
  </si>
  <si>
    <t>Phí ck</t>
  </si>
  <si>
    <t>Thu tiền góp vốn cổ phần Triệu Anh Sơn</t>
  </si>
  <si>
    <t>Trả tiền mua xe TPBank</t>
  </si>
  <si>
    <t>Nộp thuế môn bài 2020</t>
  </si>
  <si>
    <t>Cà phê tiếp khách</t>
  </si>
  <si>
    <t>ăn tối tiếp khách</t>
  </si>
  <si>
    <t>Vé máy bay CT SG Về HN( ngày bay về 10/2)</t>
  </si>
  <si>
    <t>Tiến ăn sáng</t>
  </si>
  <si>
    <t>Thanh toán tiền thuê phòng nghỉ khách sạn Hà Ngọc TP HCM</t>
  </si>
  <si>
    <t>Thanh toán tiền ăn tiếp khách</t>
  </si>
  <si>
    <t>Thu tiền hàng Chị Na Đồng Nai</t>
  </si>
  <si>
    <t>14/2</t>
  </si>
  <si>
    <t>Chi em Tâm văn phòng</t>
  </si>
  <si>
    <t>Tạm ứng đội anh Quang MN( Nguyễn Văn Dũng</t>
  </si>
  <si>
    <t>Tạm ứng đội Anh Quang MN( TK Phan Văn Trung)</t>
  </si>
  <si>
    <t>Tạm ứng lương cho anh Nguyễn Văn Sơn</t>
  </si>
  <si>
    <t>15/2</t>
  </si>
  <si>
    <t>Thanh toán tiền nhập hàng cho Cty THL</t>
  </si>
  <si>
    <t>16/2</t>
  </si>
  <si>
    <t>17/2</t>
  </si>
  <si>
    <t>Chi tiếp khách Vĩnh Tường</t>
  </si>
  <si>
    <t>18/2</t>
  </si>
  <si>
    <t>19/2</t>
  </si>
  <si>
    <t>Cước vận chuyển hàng</t>
  </si>
  <si>
    <t>Lẩu hải sản họp cổ đông</t>
  </si>
  <si>
    <t>Thu tiền góp vốn cổ phần Nguyễn Đình Nam</t>
  </si>
  <si>
    <t xml:space="preserve">Chi phí cước vận chuyển hàng </t>
  </si>
  <si>
    <t>22/2</t>
  </si>
  <si>
    <t>Kệ giá Nhật Thành</t>
  </si>
  <si>
    <t>Thu tiền công nợ Hòa Thanh</t>
  </si>
  <si>
    <t>24/2</t>
  </si>
  <si>
    <t>Phí cầu đường</t>
  </si>
  <si>
    <t>Anh Quang chuyển tiền hàng</t>
  </si>
  <si>
    <t>Chi mua giường gấp</t>
  </si>
  <si>
    <t>Thanh toán tiền Ghế gấp văn phòng</t>
  </si>
  <si>
    <t>Thanh toán tiền Kệ hàng sữa Thổ Tang</t>
  </si>
  <si>
    <t>26/2</t>
  </si>
  <si>
    <t>Thanh toán lương KT Vũ Hoài Thanh T1</t>
  </si>
  <si>
    <t>Thu tiền hàng Đại lý Thu Tình</t>
  </si>
  <si>
    <t xml:space="preserve">Trẻ nợ gốc vay Bạn Nhất </t>
  </si>
  <si>
    <t>Thanh toán tiền Lãi vay Nhất( 25 ngày)</t>
  </si>
  <si>
    <t>Chi tiền mua hoa khai trương Đại lý Thu Tình</t>
  </si>
  <si>
    <t>Đổ dầu máy ôtô ở T50 Vĩnh Yên</t>
  </si>
  <si>
    <t>Lẩu ngựa tiếp khách Lập Thạch</t>
  </si>
  <si>
    <t>Cà\ phê</t>
  </si>
  <si>
    <t>Nước lọc</t>
  </si>
  <si>
    <t>27/2</t>
  </si>
  <si>
    <t>Phí vận chuyển sữa</t>
  </si>
  <si>
    <t>Thanh toán tiền gửi xe otô T2</t>
  </si>
  <si>
    <t>Thanh toán tiền lương cho triệu anh Sơn</t>
  </si>
  <si>
    <t>Thanh toán tiền hưởng hoa hồng từ đại lý cho Triệu Sơn T1 và T2</t>
  </si>
  <si>
    <t>Phí\ cầu đường</t>
  </si>
  <si>
    <t>Thanh toán tiền thuê Kho</t>
  </si>
  <si>
    <t>Chi Trả tiền lương Nguyễn Thị Lan( đối trừ sang tiền hàng T9,10)</t>
  </si>
  <si>
    <t>Chi trả tiền lương Nguyễn Văn Long( đối trừ sang tiền hàng T11)</t>
  </si>
  <si>
    <t>Chi trả tiền lương Nguyễn Văn Sơn( đối trừ sang tiền hàng T9,10,11)</t>
  </si>
  <si>
    <t>Chi trả tiền lương Lò Thị Minh Tâm( Đối trừ sang tiền lấy hàng T9,10,11,12,1,2)</t>
  </si>
  <si>
    <t>Chi phí lương Nguyễn Tiến Lâm năm 2019 và tháng 1 tháng 2 2020</t>
  </si>
  <si>
    <t xml:space="preserve">Các khoản Thu </t>
  </si>
  <si>
    <t>Các khoản chi</t>
  </si>
  <si>
    <t>Ghi chú</t>
  </si>
  <si>
    <t>Ngày thàng</t>
  </si>
  <si>
    <t xml:space="preserve">Loại chi phí </t>
  </si>
  <si>
    <t>Nội dung Diễn giải</t>
  </si>
  <si>
    <t>BIDV</t>
  </si>
  <si>
    <t>ACB</t>
  </si>
  <si>
    <t>Anh Lâm</t>
  </si>
  <si>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</si>
  <si>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</si>
  <si>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</si>
  <si>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</si>
  <si>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BẢNG TỔNG HỢP THU CHI THÁNG 2 / 2020</t>
  </si>
  <si>
    <t>Góp cổ phần</t>
  </si>
  <si>
    <t>Vay</t>
  </si>
  <si>
    <t>Khác</t>
  </si>
  <si>
    <t>Tiếp khách, Công tác</t>
  </si>
  <si>
    <t>Hàng hóa</t>
  </si>
  <si>
    <t>Đi Đường</t>
  </si>
  <si>
    <t>Trả Nợ</t>
  </si>
  <si>
    <t>Nộp Thuế</t>
  </si>
  <si>
    <t>Văn phòng</t>
  </si>
  <si>
    <t>Lương, Thưởng</t>
  </si>
  <si>
    <t>Vận chuyển</t>
  </si>
  <si>
    <t>Biển Bảng</t>
  </si>
  <si>
    <t>Tổng cộng</t>
  </si>
  <si>
    <t>Trong đó:</t>
  </si>
  <si>
    <t>Chi phí biển bảng</t>
  </si>
  <si>
    <t>Chi phí đi đường</t>
  </si>
  <si>
    <t>Thu góp vốn cổ phần</t>
  </si>
  <si>
    <t>Chi phí khác</t>
  </si>
  <si>
    <t>Chi phí lương, thưởng</t>
  </si>
  <si>
    <t>Chi phí tiếp khác, Công tác</t>
  </si>
  <si>
    <t>Trả nợ</t>
  </si>
  <si>
    <t>Đi Vay</t>
  </si>
  <si>
    <t>Chi phí văn phòng</t>
  </si>
  <si>
    <t>Chi phí vận chuyển</t>
  </si>
  <si>
    <t xml:space="preserve">SỔ THEO DÕI ĐƠN HÀNG </t>
  </si>
  <si>
    <t xml:space="preserve">       TỪ 1/2 ĐẾN 29/2/2020</t>
  </si>
  <si>
    <t>STT</t>
  </si>
  <si>
    <t>Ngày, tháng</t>
  </si>
  <si>
    <t>Người bán</t>
  </si>
  <si>
    <t>Thông tin khách hàng</t>
  </si>
  <si>
    <t>Thông tin về sản phẩm</t>
  </si>
  <si>
    <t>Thành tiền sau CK(VNĐ)</t>
  </si>
  <si>
    <t>Tên khách hàng</t>
  </si>
  <si>
    <t>Địa chỉ</t>
  </si>
  <si>
    <t>Số điện thoại</t>
  </si>
  <si>
    <t>Mã sản phẩm</t>
  </si>
  <si>
    <t>Số lượng (hộp)</t>
  </si>
  <si>
    <t>Đơn giá (VNĐ)</t>
  </si>
  <si>
    <t>Thành tiền (VNĐ)</t>
  </si>
  <si>
    <t>Chiết khấu</t>
  </si>
  <si>
    <t>Số tiền</t>
  </si>
  <si>
    <t>Hàng mẫu</t>
  </si>
  <si>
    <t>Trưng bày bàn thờ</t>
  </si>
  <si>
    <t>2CX45</t>
  </si>
  <si>
    <t>SN45</t>
  </si>
  <si>
    <t>Hàng Mẫu</t>
  </si>
  <si>
    <t>Anh Quang</t>
  </si>
  <si>
    <t>Miền Nam</t>
  </si>
  <si>
    <t>1CX90</t>
  </si>
  <si>
    <t>2CX90</t>
  </si>
  <si>
    <t>3CX90</t>
  </si>
  <si>
    <t>GCX90</t>
  </si>
  <si>
    <t>GC90</t>
  </si>
  <si>
    <t>Chị Quân</t>
  </si>
  <si>
    <t>Đlý Thủy Vi</t>
  </si>
  <si>
    <t>Tuyên Quang</t>
  </si>
  <si>
    <t>1CX45</t>
  </si>
  <si>
    <t>Sơn CTV</t>
  </si>
  <si>
    <t>Vĩnh Phúc</t>
  </si>
  <si>
    <t>Chị Na</t>
  </si>
  <si>
    <t>Đồng Nai</t>
  </si>
  <si>
    <t>Lấy hàng từ chị  Trương Tuyết chuyển sang</t>
  </si>
  <si>
    <t>Anh Minh</t>
  </si>
  <si>
    <t xml:space="preserve">Châu Quỳ </t>
  </si>
  <si>
    <t>TD90</t>
  </si>
  <si>
    <t>Đly Cường Oanh</t>
  </si>
  <si>
    <t>Hạ Hòa - Phú Thọ</t>
  </si>
  <si>
    <t>Chị Hằng</t>
  </si>
  <si>
    <t>112 Xuân Đỉnh</t>
  </si>
  <si>
    <t>113 Xuân Đỉnh</t>
  </si>
  <si>
    <t>Em Tâm</t>
  </si>
  <si>
    <t>Cty Nanomilk</t>
  </si>
  <si>
    <t>3CX45</t>
  </si>
  <si>
    <t>Hương</t>
  </si>
  <si>
    <t>Chị Tuyết Mai</t>
  </si>
  <si>
    <t>Tây Hồ</t>
  </si>
  <si>
    <t>ĐLý Dung Phi</t>
  </si>
  <si>
    <t>Lập Thạch</t>
  </si>
  <si>
    <t>Thắm</t>
  </si>
  <si>
    <t>Yên Bái</t>
  </si>
  <si>
    <t>Chị Huyền Phương</t>
  </si>
  <si>
    <t>Đlý Dung Phi</t>
  </si>
  <si>
    <t>Đlý Anh Minh</t>
  </si>
  <si>
    <t>Gia Lâm</t>
  </si>
  <si>
    <t>chị Phương</t>
  </si>
  <si>
    <t>Sơn La</t>
  </si>
  <si>
    <t>20/2</t>
  </si>
  <si>
    <t>C. Hảo</t>
  </si>
  <si>
    <t>Linh Đàm</t>
  </si>
  <si>
    <t>Lấy hàng từ Thủy Vi chuyển sang</t>
  </si>
  <si>
    <t>Đlý Cường Oanh</t>
  </si>
  <si>
    <t>Chị Minh</t>
  </si>
  <si>
    <t>Hà Nam</t>
  </si>
  <si>
    <t>BCX90</t>
  </si>
  <si>
    <t>25/02</t>
  </si>
  <si>
    <t>Đlý Thu Tình</t>
  </si>
  <si>
    <t>SOY</t>
  </si>
  <si>
    <t>Pha trải nghiệm</t>
  </si>
  <si>
    <t>Đlý Thanh Hòa</t>
  </si>
  <si>
    <t>Em Huệ</t>
  </si>
  <si>
    <t>Điện Biên</t>
  </si>
  <si>
    <t>Đề mô tặng mẫu</t>
  </si>
  <si>
    <t>28/2</t>
  </si>
  <si>
    <t>Tổng doanh số bán hàng toàn công ty tháng 02/2020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</si>
  <si>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</si>
  <si>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</si>
  <si>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</si>
  <si>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BÁO CÁO TỔNG QUAN</t>
  </si>
  <si>
    <t>NỘI DUNG DIỄN GIẢI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</si>
  <si>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</si>
  <si>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</si>
  <si>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</si>
  <si>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</si>
  <si>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</si>
  <si>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 xml:space="preserve">Thu </t>
  </si>
  <si>
    <t>Chi</t>
  </si>
  <si>
    <t>Thu tiền hàng</t>
  </si>
  <si>
    <t>Chi phí lương thưởng</t>
  </si>
  <si>
    <t>Chi phí tiếp khách, công tác</t>
  </si>
  <si>
    <t>Tổng</t>
  </si>
  <si>
    <t>Lợi nhuận: Thu - Chi</t>
  </si>
  <si>
    <t>Tháng 2/2020</t>
  </si>
  <si>
    <t>Trong đó 80tr từ Tk BIDV công ty, 40tr từ TK a Lâm</t>
  </si>
  <si>
    <t>Chi nộp thuế</t>
  </si>
  <si>
    <t>Chi trả nợ</t>
  </si>
  <si>
    <t>Đi vay</t>
  </si>
  <si>
    <t>Thu từ TK BIDV của công ty</t>
  </si>
  <si>
    <t>Chi, thu từ tài khoản cá nhân anh lâm</t>
  </si>
  <si>
    <t>Người lập biều</t>
  </si>
  <si>
    <t>Giám đốc</t>
  </si>
  <si>
    <t>Ký, ghi rõ họ tên)</t>
  </si>
  <si>
    <t>(Ký tên, đóng dấu)</t>
  </si>
  <si>
    <t xml:space="preserve">Thanh toán tiền thuê phòng nghỉ </t>
  </si>
  <si>
    <t>TM</t>
  </si>
  <si>
    <t>CK</t>
  </si>
  <si>
    <t>Chưa 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</si>
</sst>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\ _₫_-;\-* #,##0.00\ _₫_-;_-* &quot;-&quot;??\ _₫_-;_-@_-"/>
    <numFmt numFmtId="165" formatCode="_(* #,##0_);_(* \(#,##0\);_(* &quot;-&quot;??_);_(@_)"/>
    <numFmt numFmtId="166" formatCode="m/d;@"/>
    <numFmt numFmtId="167" formatCode="_-* #,##0\ _₫_-;\-* #,##0\ _₫_-;_-* &quot;-&quot;??\ _₫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b/>
      <sz val="11"/>
      <color theme="1" tint="-0.499984740745262"/>
      <name val="Times New Roman"/>
      <family val="1"/>
    </font>
    <font>
      <sz val="8"/>
      <color theme="1" tint="-0.499984740745262"/>
      <name val="Times New Roman"/>
      <family val="1"/>
      <charset val="163"/>
    </font>
    <font>
      <b/>
      <sz val="22"/>
      <color theme="1" tint="-0.499984740745262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b/>
      <sz val="14"/>
      <color theme="1" tint="-0.499984740745262"/>
      <name val="Times New Roman"/>
      <family val="1"/>
    </font>
    <font>
      <b/>
      <sz val="20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  <font>
      <sz val="9"/>
      <color theme="1" tint="-0.499984740745262"/>
      <name val="Calibri"/>
      <family val="2"/>
      <scheme val="minor"/>
    </font>
    <font>
      <i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  <charset val="163"/>
    </font>
    <font>
      <b/>
      <sz val="9"/>
      <color theme="1" tint="-0.499984740745262"/>
      <name val="Times New Roman"/>
      <family val="1"/>
      <charset val="163"/>
    </font>
    <font>
      <b/>
      <sz val="8"/>
      <color theme="1" tint="-0.499984740745262"/>
      <name val="Times New Roman"/>
      <family val="1"/>
    </font>
    <font>
      <i/>
      <sz val="8"/>
      <color theme="1" tint="-0.499984740745262"/>
      <name val="Times New Roman"/>
      <family val="1"/>
    </font>
    <font>
      <sz val="8"/>
      <color theme="1" tint="-0.499984740745262"/>
      <name val="Times New Roman"/>
      <family val="1"/>
    </font>
    <font>
      <sz val="8"/>
      <color theme="1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3">
    <xf numFmtId="0" fontId="0" fillId="0" borderId="0" xfId="0"/>
    <xf numFmtId="0" fontId="3" fillId="2" borderId="0" xfId="0" applyFont="1" applyFill="1" applyAlignment="1">
      <alignment vertical="center"/>
    </xf>
    <xf numFmtId="0" fontId="4" fillId="0" borderId="0" xfId="0" applyFont="1" applyAlignment="1"/>
    <xf numFmtId="0" fontId="3" fillId="0" borderId="0" xfId="0" applyFont="1" applyAlignment="1">
      <alignment horizontal="center" vertical="center" wrapText="1"/>
    </xf>
    <xf numFmtId="0" fontId="5" fillId="0" borderId="0" xfId="0" applyFont="1"/>
    <xf numFmtId="0" fontId="6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165" fontId="8" fillId="0" borderId="4" xfId="1" applyNumberFormat="1" applyFont="1" applyBorder="1"/>
    <xf numFmtId="0" fontId="5" fillId="0" borderId="0" xfId="0" applyFont="1" applyBorder="1"/>
    <xf numFmtId="0" fontId="5" fillId="0" borderId="4" xfId="0" applyFont="1" applyBorder="1"/>
    <xf numFmtId="0" fontId="4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9" fillId="0" borderId="4" xfId="0" applyFont="1" applyBorder="1"/>
    <xf numFmtId="14" fontId="3" fillId="0" borderId="0" xfId="0" applyNumberFormat="1" applyFont="1" applyAlignment="1">
      <alignment vertical="center"/>
    </xf>
    <xf numFmtId="14" fontId="6" fillId="0" borderId="0" xfId="0" applyNumberFormat="1" applyFont="1" applyAlignment="1">
      <alignment vertical="center"/>
    </xf>
    <xf numFmtId="0" fontId="5" fillId="0" borderId="0" xfId="0" applyFont="1" applyFill="1"/>
    <xf numFmtId="165" fontId="11" fillId="0" borderId="4" xfId="1" applyNumberFormat="1" applyFont="1" applyFill="1" applyBorder="1" applyAlignment="1">
      <alignment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/>
    <xf numFmtId="0" fontId="12" fillId="0" borderId="1" xfId="0" applyFont="1" applyBorder="1" applyAlignment="1">
      <alignment horizontal="left" vertical="center" wrapText="1"/>
    </xf>
    <xf numFmtId="165" fontId="12" fillId="0" borderId="1" xfId="1" applyNumberFormat="1" applyFont="1" applyBorder="1"/>
    <xf numFmtId="14" fontId="12" fillId="0" borderId="2" xfId="0" applyNumberFormat="1" applyFont="1" applyBorder="1" applyAlignment="1">
      <alignment horizontal="center"/>
    </xf>
    <xf numFmtId="0" fontId="12" fillId="0" borderId="2" xfId="0" applyFont="1" applyBorder="1"/>
    <xf numFmtId="0" fontId="12" fillId="0" borderId="2" xfId="0" applyFont="1" applyBorder="1" applyAlignment="1">
      <alignment horizontal="left" vertical="center" wrapText="1"/>
    </xf>
    <xf numFmtId="165" fontId="12" fillId="0" borderId="2" xfId="1" applyNumberFormat="1" applyFont="1" applyBorder="1"/>
    <xf numFmtId="164" fontId="12" fillId="0" borderId="2" xfId="1" applyFont="1" applyBorder="1"/>
    <xf numFmtId="0" fontId="12" fillId="0" borderId="2" xfId="0" applyFont="1" applyBorder="1" applyAlignment="1">
      <alignment wrapText="1"/>
    </xf>
    <xf numFmtId="0" fontId="12" fillId="2" borderId="2" xfId="0" applyFont="1" applyFill="1" applyBorder="1"/>
    <xf numFmtId="165" fontId="12" fillId="2" borderId="2" xfId="1" applyNumberFormat="1" applyFont="1" applyFill="1" applyBorder="1"/>
    <xf numFmtId="164" fontId="12" fillId="2" borderId="2" xfId="1" applyFont="1" applyFill="1" applyBorder="1"/>
    <xf numFmtId="165" fontId="12" fillId="0" borderId="2" xfId="1" applyNumberFormat="1" applyFont="1" applyFill="1" applyBorder="1"/>
    <xf numFmtId="14" fontId="12" fillId="0" borderId="2" xfId="1" applyNumberFormat="1" applyFont="1" applyBorder="1" applyAlignment="1">
      <alignment horizontal="center"/>
    </xf>
    <xf numFmtId="14" fontId="12" fillId="0" borderId="2" xfId="1" applyNumberFormat="1" applyFont="1" applyFill="1" applyBorder="1" applyAlignment="1">
      <alignment horizontal="center"/>
    </xf>
    <xf numFmtId="14" fontId="12" fillId="0" borderId="6" xfId="1" applyNumberFormat="1" applyFont="1" applyBorder="1" applyAlignment="1">
      <alignment horizontal="center"/>
    </xf>
    <xf numFmtId="0" fontId="12" fillId="0" borderId="6" xfId="0" applyFont="1" applyBorder="1"/>
    <xf numFmtId="165" fontId="12" fillId="0" borderId="6" xfId="1" applyNumberFormat="1" applyFont="1" applyBorder="1"/>
    <xf numFmtId="0" fontId="13" fillId="0" borderId="0" xfId="0" applyFont="1"/>
    <xf numFmtId="14" fontId="13" fillId="0" borderId="0" xfId="0" applyNumberFormat="1" applyFont="1" applyBorder="1" applyAlignment="1">
      <alignment horizontal="center"/>
    </xf>
    <xf numFmtId="165" fontId="13" fillId="0" borderId="0" xfId="1" applyNumberFormat="1" applyFont="1" applyBorder="1"/>
    <xf numFmtId="0" fontId="5" fillId="0" borderId="0" xfId="0" applyFont="1" applyAlignment="1">
      <alignment vertical="center"/>
    </xf>
    <xf numFmtId="165" fontId="5" fillId="0" borderId="0" xfId="1" applyNumberFormat="1" applyFont="1" applyAlignment="1">
      <alignment vertical="center"/>
    </xf>
    <xf numFmtId="14" fontId="5" fillId="0" borderId="0" xfId="0" applyNumberFormat="1" applyFont="1"/>
    <xf numFmtId="14" fontId="12" fillId="0" borderId="11" xfId="1" applyNumberFormat="1" applyFont="1" applyBorder="1" applyAlignment="1">
      <alignment horizontal="center"/>
    </xf>
    <xf numFmtId="165" fontId="12" fillId="0" borderId="1" xfId="1" applyNumberFormat="1" applyFont="1" applyFill="1" applyBorder="1"/>
    <xf numFmtId="165" fontId="12" fillId="0" borderId="11" xfId="1" applyNumberFormat="1" applyFont="1" applyBorder="1"/>
    <xf numFmtId="0" fontId="12" fillId="0" borderId="3" xfId="0" applyFont="1" applyBorder="1"/>
    <xf numFmtId="165" fontId="12" fillId="0" borderId="3" xfId="1" applyNumberFormat="1" applyFont="1" applyBorder="1"/>
    <xf numFmtId="165" fontId="5" fillId="0" borderId="4" xfId="0" applyNumberFormat="1" applyFont="1" applyBorder="1"/>
    <xf numFmtId="14" fontId="12" fillId="0" borderId="11" xfId="0" applyNumberFormat="1" applyFont="1" applyBorder="1" applyAlignment="1">
      <alignment horizontal="center"/>
    </xf>
    <xf numFmtId="0" fontId="12" fillId="0" borderId="11" xfId="0" applyFont="1" applyBorder="1"/>
    <xf numFmtId="165" fontId="12" fillId="0" borderId="4" xfId="1" applyNumberFormat="1" applyFont="1" applyBorder="1"/>
    <xf numFmtId="14" fontId="11" fillId="0" borderId="11" xfId="0" applyNumberFormat="1" applyFont="1" applyBorder="1" applyAlignment="1">
      <alignment horizontal="center" vertical="center" wrapText="1"/>
    </xf>
    <xf numFmtId="0" fontId="12" fillId="0" borderId="11" xfId="0" applyFont="1" applyBorder="1" applyAlignment="1">
      <alignment horizontal="left" vertical="center" wrapText="1"/>
    </xf>
    <xf numFmtId="165" fontId="12" fillId="0" borderId="6" xfId="1" applyNumberFormat="1" applyFont="1" applyFill="1" applyBorder="1"/>
    <xf numFmtId="14" fontId="5" fillId="0" borderId="4" xfId="0" applyNumberFormat="1" applyFont="1" applyBorder="1"/>
    <xf numFmtId="14" fontId="12" fillId="0" borderId="3" xfId="1" applyNumberFormat="1" applyFont="1" applyBorder="1" applyAlignment="1">
      <alignment horizontal="center"/>
    </xf>
    <xf numFmtId="165" fontId="12" fillId="0" borderId="0" xfId="1" applyNumberFormat="1" applyFont="1" applyBorder="1"/>
    <xf numFmtId="14" fontId="12" fillId="0" borderId="1" xfId="0" applyNumberFormat="1" applyFont="1" applyBorder="1" applyAlignment="1">
      <alignment horizontal="center"/>
    </xf>
    <xf numFmtId="164" fontId="12" fillId="0" borderId="1" xfId="1" applyFont="1" applyBorder="1"/>
    <xf numFmtId="14" fontId="12" fillId="0" borderId="4" xfId="0" applyNumberFormat="1" applyFont="1" applyBorder="1" applyAlignment="1">
      <alignment horizontal="center"/>
    </xf>
    <xf numFmtId="0" fontId="12" fillId="0" borderId="4" xfId="0" applyFont="1" applyBorder="1"/>
    <xf numFmtId="164" fontId="12" fillId="0" borderId="4" xfId="1" applyFont="1" applyBorder="1"/>
    <xf numFmtId="167" fontId="5" fillId="0" borderId="4" xfId="1" applyNumberFormat="1" applyFont="1" applyBorder="1"/>
    <xf numFmtId="0" fontId="12" fillId="0" borderId="3" xfId="0" applyFont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7" fillId="0" borderId="0" xfId="0" applyFont="1"/>
    <xf numFmtId="0" fontId="15" fillId="0" borderId="0" xfId="0" applyFont="1" applyAlignment="1">
      <alignment vertical="center"/>
    </xf>
    <xf numFmtId="0" fontId="15" fillId="2" borderId="0" xfId="0" applyFont="1" applyFill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165" fontId="15" fillId="0" borderId="0" xfId="1" applyNumberFormat="1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165" fontId="4" fillId="0" borderId="4" xfId="1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165" fontId="7" fillId="0" borderId="11" xfId="1" applyNumberFormat="1" applyFont="1" applyBorder="1"/>
    <xf numFmtId="0" fontId="7" fillId="0" borderId="2" xfId="0" applyFont="1" applyBorder="1" applyAlignment="1">
      <alignment horizontal="center"/>
    </xf>
    <xf numFmtId="0" fontId="7" fillId="0" borderId="2" xfId="0" applyFont="1" applyBorder="1"/>
    <xf numFmtId="165" fontId="7" fillId="0" borderId="2" xfId="1" applyNumberFormat="1" applyFont="1" applyBorder="1"/>
    <xf numFmtId="0" fontId="7" fillId="0" borderId="6" xfId="0" applyFont="1" applyBorder="1" applyAlignment="1">
      <alignment horizontal="center"/>
    </xf>
    <xf numFmtId="0" fontId="7" fillId="0" borderId="6" xfId="0" applyFont="1" applyBorder="1"/>
    <xf numFmtId="165" fontId="7" fillId="0" borderId="6" xfId="1" applyNumberFormat="1" applyFont="1" applyBorder="1"/>
    <xf numFmtId="0" fontId="4" fillId="0" borderId="4" xfId="0" applyFont="1" applyBorder="1"/>
    <xf numFmtId="165" fontId="4" fillId="0" borderId="4" xfId="1" applyNumberFormat="1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165" fontId="7" fillId="0" borderId="0" xfId="1" applyNumberFormat="1" applyFont="1" applyBorder="1"/>
    <xf numFmtId="165" fontId="4" fillId="0" borderId="4" xfId="1" applyNumberFormat="1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165" fontId="4" fillId="0" borderId="11" xfId="1" applyNumberFormat="1" applyFont="1" applyBorder="1" applyAlignment="1">
      <alignment horizontal="center"/>
    </xf>
    <xf numFmtId="0" fontId="7" fillId="0" borderId="11" xfId="0" applyFont="1" applyBorder="1" applyAlignment="1">
      <alignment horizontal="center" wrapText="1"/>
    </xf>
    <xf numFmtId="0" fontId="4" fillId="0" borderId="2" xfId="0" applyFont="1" applyBorder="1" applyAlignment="1">
      <alignment horizontal="center" vertical="center"/>
    </xf>
    <xf numFmtId="165" fontId="4" fillId="0" borderId="2" xfId="1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/>
    <xf numFmtId="165" fontId="4" fillId="0" borderId="4" xfId="0" applyNumberFormat="1" applyFont="1" applyBorder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16" fillId="0" borderId="0" xfId="0" applyFont="1"/>
    <xf numFmtId="0" fontId="17" fillId="0" borderId="0" xfId="0" applyFont="1" applyAlignment="1"/>
    <xf numFmtId="0" fontId="17" fillId="0" borderId="0" xfId="0" applyFont="1" applyAlignment="1">
      <alignment horizontal="center"/>
    </xf>
    <xf numFmtId="165" fontId="7" fillId="0" borderId="0" xfId="1" applyNumberFormat="1" applyFont="1"/>
    <xf numFmtId="165" fontId="8" fillId="4" borderId="4" xfId="0" applyNumberFormat="1" applyFont="1" applyFill="1" applyBorder="1"/>
    <xf numFmtId="167" fontId="8" fillId="4" borderId="4" xfId="1" applyNumberFormat="1" applyFont="1" applyFill="1" applyBorder="1"/>
    <xf numFmtId="165" fontId="11" fillId="4" borderId="4" xfId="1" applyNumberFormat="1" applyFont="1" applyFill="1" applyBorder="1"/>
    <xf numFmtId="0" fontId="8" fillId="0" borderId="0" xfId="0" applyFont="1"/>
    <xf numFmtId="165" fontId="8" fillId="0" borderId="0" xfId="0" applyNumberFormat="1" applyFont="1"/>
    <xf numFmtId="165" fontId="12" fillId="0" borderId="2" xfId="1" applyNumberFormat="1" applyFont="1" applyBorder="1" applyAlignment="1">
      <alignment wrapText="1"/>
    </xf>
    <xf numFmtId="0" fontId="12" fillId="2" borderId="2" xfId="0" applyFont="1" applyFill="1" applyBorder="1" applyAlignment="1">
      <alignment wrapText="1"/>
    </xf>
    <xf numFmtId="165" fontId="12" fillId="0" borderId="2" xfId="1" applyNumberFormat="1" applyFont="1" applyFill="1" applyBorder="1" applyAlignment="1">
      <alignment wrapText="1"/>
    </xf>
    <xf numFmtId="165" fontId="12" fillId="0" borderId="6" xfId="1" applyNumberFormat="1" applyFont="1" applyBorder="1" applyAlignment="1">
      <alignment wrapText="1"/>
    </xf>
    <xf numFmtId="14" fontId="13" fillId="0" borderId="0" xfId="0" applyNumberFormat="1" applyFont="1" applyBorder="1" applyAlignment="1">
      <alignment horizontal="center" wrapText="1"/>
    </xf>
    <xf numFmtId="0" fontId="5" fillId="0" borderId="0" xfId="0" applyFont="1" applyAlignment="1">
      <alignment vertical="center" wrapText="1"/>
    </xf>
    <xf numFmtId="165" fontId="12" fillId="0" borderId="1" xfId="1" applyNumberFormat="1" applyFont="1" applyFill="1" applyBorder="1" applyAlignment="1">
      <alignment wrapText="1"/>
    </xf>
    <xf numFmtId="165" fontId="12" fillId="0" borderId="3" xfId="1" applyNumberFormat="1" applyFont="1" applyBorder="1" applyAlignment="1">
      <alignment wrapText="1"/>
    </xf>
    <xf numFmtId="0" fontId="12" fillId="0" borderId="1" xfId="0" applyFont="1" applyBorder="1" applyAlignment="1">
      <alignment wrapText="1"/>
    </xf>
    <xf numFmtId="165" fontId="12" fillId="0" borderId="6" xfId="1" applyNumberFormat="1" applyFont="1" applyFill="1" applyBorder="1" applyAlignment="1">
      <alignment wrapText="1"/>
    </xf>
    <xf numFmtId="0" fontId="5" fillId="0" borderId="4" xfId="0" applyFont="1" applyBorder="1" applyAlignment="1">
      <alignment wrapText="1"/>
    </xf>
    <xf numFmtId="0" fontId="12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12" fillId="0" borderId="4" xfId="0" applyFont="1" applyBorder="1" applyAlignment="1">
      <alignment wrapText="1"/>
    </xf>
    <xf numFmtId="165" fontId="11" fillId="0" borderId="4" xfId="1" applyNumberFormat="1" applyFont="1" applyFill="1" applyBorder="1" applyAlignment="1">
      <alignment vertic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18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18" fillId="0" borderId="0" xfId="0" applyFont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9" fontId="19" fillId="0" borderId="0" xfId="2" applyFont="1" applyAlignment="1">
      <alignment horizontal="center"/>
    </xf>
    <xf numFmtId="0" fontId="20" fillId="0" borderId="0" xfId="0" applyFont="1"/>
    <xf numFmtId="0" fontId="21" fillId="0" borderId="0" xfId="0" applyFont="1" applyAlignment="1">
      <alignment vertical="center"/>
    </xf>
    <xf numFmtId="0" fontId="21" fillId="2" borderId="0" xfId="0" applyFont="1" applyFill="1" applyAlignment="1">
      <alignment vertical="center"/>
    </xf>
    <xf numFmtId="0" fontId="2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9" fontId="19" fillId="0" borderId="0" xfId="2" applyFont="1" applyAlignment="1">
      <alignment horizontal="center" vertical="center"/>
    </xf>
    <xf numFmtId="0" fontId="18" fillId="0" borderId="4" xfId="0" applyFont="1" applyBorder="1" applyAlignment="1">
      <alignment vertical="center" wrapText="1"/>
    </xf>
    <xf numFmtId="0" fontId="18" fillId="0" borderId="4" xfId="0" applyFont="1" applyBorder="1" applyAlignment="1">
      <alignment horizontal="center" vertical="center" wrapText="1"/>
    </xf>
    <xf numFmtId="9" fontId="18" fillId="0" borderId="4" xfId="2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4" xfId="0" applyFont="1" applyBorder="1" applyAlignment="1">
      <alignment vertical="center" wrapText="1"/>
    </xf>
    <xf numFmtId="165" fontId="19" fillId="0" borderId="4" xfId="1" applyNumberFormat="1" applyFont="1" applyBorder="1" applyAlignment="1">
      <alignment horizontal="center" vertical="center" wrapText="1"/>
    </xf>
    <xf numFmtId="165" fontId="22" fillId="0" borderId="4" xfId="1" applyNumberFormat="1" applyFont="1" applyBorder="1" applyAlignment="1">
      <alignment horizontal="center" vertical="center" wrapText="1"/>
    </xf>
    <xf numFmtId="9" fontId="19" fillId="0" borderId="4" xfId="2" applyFont="1" applyBorder="1" applyAlignment="1">
      <alignment horizontal="center" vertical="center" wrapText="1"/>
    </xf>
    <xf numFmtId="165" fontId="22" fillId="0" borderId="7" xfId="1" applyNumberFormat="1" applyFont="1" applyBorder="1" applyAlignment="1">
      <alignment horizontal="center" vertical="center" wrapText="1"/>
    </xf>
    <xf numFmtId="165" fontId="19" fillId="0" borderId="4" xfId="0" applyNumberFormat="1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166" fontId="22" fillId="2" borderId="4" xfId="0" applyNumberFormat="1" applyFont="1" applyFill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22" fillId="0" borderId="4" xfId="0" applyFont="1" applyBorder="1" applyAlignment="1">
      <alignment vertical="center" wrapText="1"/>
    </xf>
    <xf numFmtId="0" fontId="22" fillId="0" borderId="10" xfId="0" applyFont="1" applyBorder="1" applyAlignment="1">
      <alignment horizontal="center" vertical="center" wrapText="1"/>
    </xf>
    <xf numFmtId="9" fontId="22" fillId="0" borderId="4" xfId="2" applyFont="1" applyBorder="1" applyAlignment="1">
      <alignment horizontal="center" vertical="center" wrapText="1"/>
    </xf>
    <xf numFmtId="165" fontId="18" fillId="0" borderId="4" xfId="0" applyNumberFormat="1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165" fontId="22" fillId="0" borderId="4" xfId="1" applyNumberFormat="1" applyFont="1" applyBorder="1" applyAlignment="1">
      <alignment vertical="center" wrapText="1"/>
    </xf>
    <xf numFmtId="165" fontId="22" fillId="0" borderId="4" xfId="0" applyNumberFormat="1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2" borderId="4" xfId="0" applyFont="1" applyFill="1" applyBorder="1" applyAlignment="1">
      <alignment horizontal="center" vertical="center" wrapText="1"/>
    </xf>
    <xf numFmtId="16" fontId="22" fillId="2" borderId="4" xfId="0" applyNumberFormat="1" applyFont="1" applyFill="1" applyBorder="1" applyAlignment="1">
      <alignment horizontal="center" vertical="center" wrapText="1"/>
    </xf>
    <xf numFmtId="1" fontId="22" fillId="0" borderId="4" xfId="0" applyNumberFormat="1" applyFont="1" applyBorder="1" applyAlignment="1">
      <alignment horizontal="center"/>
    </xf>
    <xf numFmtId="166" fontId="22" fillId="0" borderId="4" xfId="0" applyNumberFormat="1" applyFont="1" applyBorder="1" applyAlignment="1">
      <alignment horizontal="center"/>
    </xf>
    <xf numFmtId="0" fontId="22" fillId="0" borderId="4" xfId="0" applyFont="1" applyBorder="1"/>
    <xf numFmtId="0" fontId="22" fillId="0" borderId="4" xfId="0" applyFont="1" applyBorder="1" applyAlignment="1">
      <alignment horizontal="center"/>
    </xf>
    <xf numFmtId="165" fontId="22" fillId="0" borderId="4" xfId="1" applyNumberFormat="1" applyFont="1" applyBorder="1" applyAlignment="1"/>
    <xf numFmtId="165" fontId="22" fillId="0" borderId="4" xfId="1" applyNumberFormat="1" applyFont="1" applyBorder="1"/>
    <xf numFmtId="9" fontId="22" fillId="0" borderId="4" xfId="0" applyNumberFormat="1" applyFont="1" applyBorder="1"/>
    <xf numFmtId="165" fontId="22" fillId="0" borderId="4" xfId="0" applyNumberFormat="1" applyFont="1" applyBorder="1"/>
    <xf numFmtId="0" fontId="22" fillId="0" borderId="4" xfId="0" applyFont="1" applyBorder="1" applyAlignment="1">
      <alignment wrapText="1"/>
    </xf>
    <xf numFmtId="0" fontId="22" fillId="0" borderId="4" xfId="0" applyFont="1" applyFill="1" applyBorder="1" applyAlignment="1">
      <alignment horizontal="center"/>
    </xf>
    <xf numFmtId="0" fontId="20" fillId="0" borderId="4" xfId="0" applyFont="1" applyBorder="1"/>
    <xf numFmtId="165" fontId="22" fillId="0" borderId="4" xfId="1" applyNumberFormat="1" applyFont="1" applyFill="1" applyBorder="1"/>
    <xf numFmtId="165" fontId="20" fillId="0" borderId="4" xfId="0" applyNumberFormat="1" applyFont="1" applyBorder="1"/>
    <xf numFmtId="0" fontId="20" fillId="0" borderId="12" xfId="0" applyFont="1" applyBorder="1"/>
    <xf numFmtId="0" fontId="22" fillId="0" borderId="0" xfId="0" applyFont="1"/>
    <xf numFmtId="165" fontId="20" fillId="0" borderId="4" xfId="1" applyNumberFormat="1" applyFont="1" applyBorder="1" applyAlignment="1"/>
    <xf numFmtId="165" fontId="23" fillId="0" borderId="4" xfId="1" applyNumberFormat="1" applyFont="1" applyBorder="1"/>
    <xf numFmtId="165" fontId="20" fillId="0" borderId="4" xfId="1" applyNumberFormat="1" applyFont="1" applyBorder="1"/>
    <xf numFmtId="165" fontId="20" fillId="0" borderId="0" xfId="1" applyNumberFormat="1" applyFont="1" applyAlignment="1"/>
    <xf numFmtId="0" fontId="20" fillId="0" borderId="0" xfId="0" applyFont="1" applyAlignment="1"/>
    <xf numFmtId="0" fontId="20" fillId="0" borderId="0" xfId="0" applyFont="1" applyAlignment="1">
      <alignment wrapText="1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27" fillId="0" borderId="0" xfId="0" applyFont="1"/>
    <xf numFmtId="0" fontId="27" fillId="0" borderId="4" xfId="0" applyFont="1" applyBorder="1"/>
    <xf numFmtId="0" fontId="22" fillId="0" borderId="4" xfId="0" applyFont="1" applyFill="1" applyBorder="1" applyAlignment="1">
      <alignment wrapText="1"/>
    </xf>
    <xf numFmtId="0" fontId="18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9" fillId="0" borderId="4" xfId="0" applyFont="1" applyBorder="1" applyAlignment="1">
      <alignment horizontal="left" vertical="center" wrapText="1"/>
    </xf>
    <xf numFmtId="0" fontId="22" fillId="0" borderId="4" xfId="0" applyFont="1" applyBorder="1" applyAlignment="1">
      <alignment horizontal="left" vertical="center" wrapText="1"/>
    </xf>
    <xf numFmtId="0" fontId="22" fillId="0" borderId="4" xfId="0" applyFont="1" applyFill="1" applyBorder="1" applyAlignment="1">
      <alignment horizontal="left" wrapText="1"/>
    </xf>
    <xf numFmtId="0" fontId="22" fillId="0" borderId="4" xfId="0" applyFont="1" applyBorder="1" applyAlignment="1">
      <alignment horizontal="left" wrapText="1"/>
    </xf>
    <xf numFmtId="0" fontId="20" fillId="0" borderId="0" xfId="0" applyFont="1" applyAlignment="1">
      <alignment horizontal="left" wrapText="1"/>
    </xf>
    <xf numFmtId="0" fontId="20" fillId="0" borderId="4" xfId="0" applyFont="1" applyBorder="1" applyAlignment="1">
      <alignment wrapText="1"/>
    </xf>
    <xf numFmtId="14" fontId="11" fillId="0" borderId="4" xfId="0" applyNumberFormat="1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165" fontId="11" fillId="0" borderId="4" xfId="1" applyNumberFormat="1" applyFont="1" applyFill="1" applyBorder="1" applyAlignment="1">
      <alignment horizontal="center" vertical="center"/>
    </xf>
    <xf numFmtId="167" fontId="11" fillId="0" borderId="4" xfId="1" applyNumberFormat="1" applyFont="1" applyFill="1" applyBorder="1" applyAlignment="1">
      <alignment horizontal="center" vertical="center" wrapText="1"/>
    </xf>
    <xf numFmtId="0" fontId="13" fillId="4" borderId="14" xfId="0" applyFont="1" applyFill="1" applyBorder="1" applyAlignment="1">
      <alignment horizontal="center"/>
    </xf>
    <xf numFmtId="14" fontId="5" fillId="0" borderId="8" xfId="0" applyNumberFormat="1" applyFont="1" applyBorder="1" applyAlignment="1">
      <alignment horizontal="center"/>
    </xf>
    <xf numFmtId="14" fontId="5" fillId="0" borderId="9" xfId="0" applyNumberFormat="1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14" fontId="14" fillId="3" borderId="0" xfId="0" applyNumberFormat="1" applyFont="1" applyFill="1" applyAlignment="1">
      <alignment horizontal="center" vertical="center"/>
    </xf>
    <xf numFmtId="0" fontId="13" fillId="4" borderId="0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14" fontId="8" fillId="0" borderId="8" xfId="0" applyNumberFormat="1" applyFont="1" applyBorder="1" applyAlignment="1">
      <alignment horizontal="center"/>
    </xf>
    <xf numFmtId="14" fontId="8" fillId="0" borderId="9" xfId="0" applyNumberFormat="1" applyFont="1" applyBorder="1" applyAlignment="1">
      <alignment horizontal="center"/>
    </xf>
    <xf numFmtId="14" fontId="8" fillId="0" borderId="10" xfId="0" applyNumberFormat="1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23" fillId="0" borderId="9" xfId="0" applyFont="1" applyFill="1" applyBorder="1" applyAlignment="1">
      <alignment horizontal="center"/>
    </xf>
    <xf numFmtId="0" fontId="23" fillId="0" borderId="15" xfId="0" applyFont="1" applyBorder="1" applyAlignment="1">
      <alignment horizontal="left" vertical="center"/>
    </xf>
    <xf numFmtId="0" fontId="23" fillId="0" borderId="4" xfId="0" applyFont="1" applyBorder="1" applyAlignment="1">
      <alignment horizontal="left" vertical="center"/>
    </xf>
    <xf numFmtId="0" fontId="18" fillId="0" borderId="0" xfId="0" applyFont="1" applyAlignment="1">
      <alignment horizontal="center"/>
    </xf>
    <xf numFmtId="9" fontId="18" fillId="0" borderId="0" xfId="2" applyFont="1" applyAlignment="1">
      <alignment horizontal="center"/>
    </xf>
    <xf numFmtId="0" fontId="18" fillId="0" borderId="4" xfId="0" applyFont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/>
    </xf>
    <xf numFmtId="9" fontId="18" fillId="0" borderId="4" xfId="2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3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8"/>
  <sheetViews>
    <sheetView zoomScale="70" zoomScaleNormal="70" workbookViewId="0">
      <selection activeCell="F212" sqref="F212"/>
    </sheetView>
  </sheetViews>
  <sheetFormatPr defaultRowHeight="15" x14ac:dyDescent="0.25"/>
  <cols>
    <col min="1" max="1" width="13.140625" style="44" customWidth="1"/>
    <col min="2" max="2" width="18.140625" style="4" bestFit="1" customWidth="1"/>
    <col min="3" max="3" width="39.85546875" style="126" customWidth="1"/>
    <col min="4" max="4" width="12.7109375" style="4" bestFit="1" customWidth="1"/>
    <col min="5" max="5" width="5" style="4" customWidth="1"/>
    <col min="6" max="6" width="14" style="4" bestFit="1" customWidth="1"/>
    <col min="7" max="7" width="6.85546875" style="4" bestFit="1" customWidth="1"/>
    <col min="8" max="8" width="5.42578125" style="4" customWidth="1"/>
    <col min="9" max="9" width="14.5703125" style="4" bestFit="1" customWidth="1"/>
    <col min="10" max="10" width="10.5703125" style="4" customWidth="1"/>
    <col min="11" max="11" width="9.140625" style="4"/>
    <col min="12" max="12" width="16" style="4" bestFit="1" customWidth="1"/>
    <col min="13" max="14" width="17.5703125" style="4" bestFit="1" customWidth="1"/>
    <col min="15" max="16384" width="9.140625" style="4"/>
  </cols>
  <sheetData>
    <row r="1" spans="1:19" ht="16.5" x14ac:dyDescent="0.25">
      <c r="A1" s="16" t="s">
        <v>74</v>
      </c>
      <c r="B1" s="1"/>
      <c r="C1" s="3"/>
      <c r="D1" s="3"/>
      <c r="E1" s="3"/>
      <c r="F1" s="2" t="s">
        <v>75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75" x14ac:dyDescent="0.25">
      <c r="A2" s="17" t="s">
        <v>76</v>
      </c>
      <c r="B2" s="5"/>
      <c r="C2" s="7"/>
      <c r="D2" s="7"/>
      <c r="E2" s="7"/>
      <c r="F2" s="6" t="s">
        <v>77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ht="15.75" x14ac:dyDescent="0.25">
      <c r="A3" s="17"/>
      <c r="B3" s="5"/>
      <c r="C3" s="7"/>
      <c r="D3" s="7"/>
      <c r="E3" s="7"/>
      <c r="F3" s="7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 ht="27" x14ac:dyDescent="0.25">
      <c r="A4" s="222" t="s">
        <v>78</v>
      </c>
      <c r="B4" s="222"/>
      <c r="C4" s="222"/>
      <c r="D4" s="222"/>
      <c r="E4" s="222"/>
      <c r="F4" s="222"/>
      <c r="G4" s="222"/>
      <c r="H4" s="222"/>
      <c r="I4" s="222"/>
      <c r="J4" s="8"/>
      <c r="K4" s="8"/>
      <c r="L4" s="8"/>
      <c r="M4" s="8"/>
      <c r="N4" s="8"/>
      <c r="O4" s="8"/>
      <c r="P4" s="8"/>
      <c r="Q4" s="8"/>
      <c r="R4" s="8"/>
      <c r="S4" s="8"/>
    </row>
    <row r="7" spans="1:19" s="18" customFormat="1" x14ac:dyDescent="0.25">
      <c r="A7" s="206" t="s">
        <v>68</v>
      </c>
      <c r="B7" s="217" t="s">
        <v>69</v>
      </c>
      <c r="C7" s="207" t="s">
        <v>70</v>
      </c>
      <c r="D7" s="208" t="s">
        <v>65</v>
      </c>
      <c r="E7" s="208"/>
      <c r="F7" s="208"/>
      <c r="G7" s="208" t="s">
        <v>66</v>
      </c>
      <c r="H7" s="208"/>
      <c r="I7" s="208"/>
      <c r="J7" s="209" t="s">
        <v>67</v>
      </c>
    </row>
    <row r="8" spans="1:19" s="18" customFormat="1" x14ac:dyDescent="0.25">
      <c r="A8" s="206"/>
      <c r="B8" s="218"/>
      <c r="C8" s="207"/>
      <c r="D8" s="19" t="s">
        <v>71</v>
      </c>
      <c r="E8" s="128" t="s">
        <v>72</v>
      </c>
      <c r="F8" s="19" t="s">
        <v>73</v>
      </c>
      <c r="G8" s="19" t="s">
        <v>71</v>
      </c>
      <c r="H8" s="128" t="s">
        <v>72</v>
      </c>
      <c r="I8" s="19" t="s">
        <v>73</v>
      </c>
      <c r="J8" s="209"/>
    </row>
    <row r="9" spans="1:19" x14ac:dyDescent="0.25">
      <c r="A9" s="20"/>
      <c r="B9" s="21" t="s">
        <v>79</v>
      </c>
      <c r="C9" s="22" t="s">
        <v>0</v>
      </c>
      <c r="D9" s="21"/>
      <c r="E9" s="21"/>
      <c r="F9" s="23">
        <v>40000000</v>
      </c>
      <c r="G9" s="21"/>
      <c r="H9" s="21"/>
      <c r="I9" s="23"/>
      <c r="J9" s="21"/>
    </row>
    <row r="10" spans="1:19" x14ac:dyDescent="0.25">
      <c r="A10" s="24">
        <v>43832</v>
      </c>
      <c r="B10" s="25" t="s">
        <v>80</v>
      </c>
      <c r="C10" s="26" t="s">
        <v>1</v>
      </c>
      <c r="D10" s="27">
        <v>2000000</v>
      </c>
      <c r="E10" s="25"/>
      <c r="F10" s="27"/>
      <c r="G10" s="25"/>
      <c r="H10" s="25"/>
      <c r="I10" s="27"/>
      <c r="J10" s="25"/>
    </row>
    <row r="11" spans="1:19" x14ac:dyDescent="0.25">
      <c r="A11" s="24">
        <v>43846</v>
      </c>
      <c r="B11" s="25" t="s">
        <v>81</v>
      </c>
      <c r="C11" s="29" t="s">
        <v>2</v>
      </c>
      <c r="D11" s="25"/>
      <c r="E11" s="25"/>
      <c r="F11" s="27"/>
      <c r="G11" s="25"/>
      <c r="H11" s="25"/>
      <c r="I11" s="27">
        <v>50000</v>
      </c>
      <c r="J11" s="25"/>
    </row>
    <row r="12" spans="1:19" x14ac:dyDescent="0.25">
      <c r="A12" s="24">
        <v>43847</v>
      </c>
      <c r="B12" s="25" t="s">
        <v>82</v>
      </c>
      <c r="C12" s="29" t="s">
        <v>3</v>
      </c>
      <c r="D12" s="25"/>
      <c r="E12" s="25"/>
      <c r="F12" s="27"/>
      <c r="G12" s="25"/>
      <c r="H12" s="25"/>
      <c r="I12" s="27">
        <v>3672000</v>
      </c>
      <c r="J12" s="25"/>
    </row>
    <row r="13" spans="1:19" x14ac:dyDescent="0.25">
      <c r="A13" s="24">
        <v>43847</v>
      </c>
      <c r="B13" s="25" t="s">
        <v>83</v>
      </c>
      <c r="C13" s="29" t="s">
        <v>4</v>
      </c>
      <c r="D13" s="25"/>
      <c r="E13" s="25"/>
      <c r="F13" s="27">
        <v>100000000</v>
      </c>
      <c r="G13" s="25"/>
      <c r="H13" s="25"/>
      <c r="I13" s="27"/>
      <c r="J13" s="25"/>
    </row>
    <row r="14" spans="1:19" x14ac:dyDescent="0.25">
      <c r="A14" s="24">
        <v>43863</v>
      </c>
      <c r="B14" s="25" t="s">
        <v>84</v>
      </c>
      <c r="C14" s="29" t="s">
        <v>5</v>
      </c>
      <c r="D14" s="25"/>
      <c r="E14" s="25"/>
      <c r="F14" s="27"/>
      <c r="G14" s="25"/>
      <c r="H14" s="25"/>
      <c r="I14" s="27">
        <v>515000</v>
      </c>
      <c r="J14" s="25"/>
    </row>
    <row r="15" spans="1:19" x14ac:dyDescent="0.25">
      <c r="A15" s="24">
        <v>43864</v>
      </c>
      <c r="B15" s="25" t="s">
        <v>81</v>
      </c>
      <c r="C15" s="29" t="s">
        <v>6</v>
      </c>
      <c r="D15" s="27"/>
      <c r="E15" s="25"/>
      <c r="F15" s="27"/>
      <c r="G15" s="28"/>
      <c r="H15" s="28"/>
      <c r="I15" s="27">
        <v>635000</v>
      </c>
      <c r="J15" s="25"/>
    </row>
    <row r="16" spans="1:19" x14ac:dyDescent="0.25">
      <c r="A16" s="24">
        <v>43864</v>
      </c>
      <c r="B16" s="25" t="s">
        <v>81</v>
      </c>
      <c r="C16" s="29" t="s">
        <v>7</v>
      </c>
      <c r="D16" s="27"/>
      <c r="E16" s="25"/>
      <c r="F16" s="27"/>
      <c r="G16" s="28"/>
      <c r="H16" s="28"/>
      <c r="I16" s="27">
        <v>7700</v>
      </c>
      <c r="J16" s="25"/>
    </row>
    <row r="17" spans="1:10" x14ac:dyDescent="0.25">
      <c r="A17" s="24">
        <v>43866</v>
      </c>
      <c r="B17" s="25" t="s">
        <v>84</v>
      </c>
      <c r="C17" s="29" t="s">
        <v>5</v>
      </c>
      <c r="D17" s="27"/>
      <c r="E17" s="25"/>
      <c r="F17" s="27"/>
      <c r="G17" s="28"/>
      <c r="H17" s="28"/>
      <c r="I17" s="27">
        <v>1006000</v>
      </c>
      <c r="J17" s="25"/>
    </row>
    <row r="18" spans="1:10" x14ac:dyDescent="0.25">
      <c r="A18" s="24">
        <v>43866</v>
      </c>
      <c r="B18" s="25" t="s">
        <v>79</v>
      </c>
      <c r="C18" s="29" t="s">
        <v>8</v>
      </c>
      <c r="D18" s="27">
        <v>20000000</v>
      </c>
      <c r="E18" s="25"/>
      <c r="F18" s="27"/>
      <c r="G18" s="28"/>
      <c r="H18" s="28"/>
      <c r="I18" s="27"/>
      <c r="J18" s="25"/>
    </row>
    <row r="19" spans="1:10" x14ac:dyDescent="0.25">
      <c r="A19" s="24">
        <v>43866</v>
      </c>
      <c r="B19" s="25" t="s">
        <v>85</v>
      </c>
      <c r="C19" s="29" t="s">
        <v>9</v>
      </c>
      <c r="D19" s="27"/>
      <c r="E19" s="25"/>
      <c r="F19" s="27"/>
      <c r="G19" s="28"/>
      <c r="H19" s="28"/>
      <c r="I19" s="27">
        <v>11200000</v>
      </c>
      <c r="J19" s="25"/>
    </row>
    <row r="20" spans="1:10" x14ac:dyDescent="0.25">
      <c r="A20" s="24">
        <v>43866</v>
      </c>
      <c r="B20" s="25" t="s">
        <v>81</v>
      </c>
      <c r="C20" s="29" t="s">
        <v>7</v>
      </c>
      <c r="D20" s="27"/>
      <c r="E20" s="25"/>
      <c r="F20" s="27"/>
      <c r="G20" s="28"/>
      <c r="H20" s="28"/>
      <c r="I20" s="27">
        <v>22000</v>
      </c>
      <c r="J20" s="25"/>
    </row>
    <row r="21" spans="1:10" x14ac:dyDescent="0.25">
      <c r="A21" s="24">
        <v>43866</v>
      </c>
      <c r="B21" s="25" t="s">
        <v>86</v>
      </c>
      <c r="C21" s="29" t="s">
        <v>10</v>
      </c>
      <c r="D21" s="27"/>
      <c r="E21" s="25"/>
      <c r="F21" s="27"/>
      <c r="G21" s="28"/>
      <c r="H21" s="28"/>
      <c r="I21" s="27">
        <v>2000000</v>
      </c>
      <c r="J21" s="25"/>
    </row>
    <row r="22" spans="1:10" x14ac:dyDescent="0.25">
      <c r="A22" s="24">
        <v>43866</v>
      </c>
      <c r="B22" s="25" t="s">
        <v>81</v>
      </c>
      <c r="C22" s="29" t="s">
        <v>7</v>
      </c>
      <c r="D22" s="27"/>
      <c r="E22" s="25"/>
      <c r="F22" s="27"/>
      <c r="G22" s="28"/>
      <c r="H22" s="28"/>
      <c r="I22" s="27">
        <v>11000</v>
      </c>
      <c r="J22" s="25"/>
    </row>
    <row r="23" spans="1:10" x14ac:dyDescent="0.25">
      <c r="A23" s="24">
        <v>43869</v>
      </c>
      <c r="B23" s="25" t="s">
        <v>82</v>
      </c>
      <c r="C23" s="29" t="s">
        <v>11</v>
      </c>
      <c r="D23" s="27"/>
      <c r="E23" s="25"/>
      <c r="F23" s="27"/>
      <c r="G23" s="28"/>
      <c r="H23" s="28"/>
      <c r="I23" s="27">
        <v>118000</v>
      </c>
      <c r="J23" s="25"/>
    </row>
    <row r="24" spans="1:10" x14ac:dyDescent="0.25">
      <c r="A24" s="24">
        <v>43869</v>
      </c>
      <c r="B24" s="25" t="s">
        <v>82</v>
      </c>
      <c r="C24" s="29" t="s">
        <v>12</v>
      </c>
      <c r="D24" s="27"/>
      <c r="E24" s="25"/>
      <c r="F24" s="27"/>
      <c r="G24" s="28"/>
      <c r="H24" s="28"/>
      <c r="I24" s="27">
        <v>748000</v>
      </c>
      <c r="J24" s="25"/>
    </row>
    <row r="25" spans="1:10" x14ac:dyDescent="0.25">
      <c r="A25" s="24">
        <v>43869</v>
      </c>
      <c r="B25" s="25" t="s">
        <v>84</v>
      </c>
      <c r="C25" s="29" t="s">
        <v>5</v>
      </c>
      <c r="D25" s="27"/>
      <c r="E25" s="25"/>
      <c r="F25" s="27"/>
      <c r="G25" s="28"/>
      <c r="H25" s="28"/>
      <c r="I25" s="27">
        <v>1000000</v>
      </c>
      <c r="J25" s="25"/>
    </row>
    <row r="26" spans="1:10" x14ac:dyDescent="0.25">
      <c r="A26" s="24">
        <v>43870</v>
      </c>
      <c r="B26" s="25" t="s">
        <v>82</v>
      </c>
      <c r="C26" s="29" t="s">
        <v>11</v>
      </c>
      <c r="D26" s="27"/>
      <c r="E26" s="25"/>
      <c r="F26" s="27"/>
      <c r="G26" s="28"/>
      <c r="H26" s="28"/>
      <c r="I26" s="27">
        <v>175000</v>
      </c>
      <c r="J26" s="25"/>
    </row>
    <row r="27" spans="1:10" x14ac:dyDescent="0.25">
      <c r="A27" s="24">
        <v>43870</v>
      </c>
      <c r="B27" s="25" t="s">
        <v>82</v>
      </c>
      <c r="C27" s="29" t="s">
        <v>13</v>
      </c>
      <c r="D27" s="27"/>
      <c r="E27" s="25"/>
      <c r="F27" s="27"/>
      <c r="G27" s="28"/>
      <c r="H27" s="28"/>
      <c r="I27" s="27">
        <v>673900</v>
      </c>
      <c r="J27" s="25"/>
    </row>
    <row r="28" spans="1:10" x14ac:dyDescent="0.25">
      <c r="A28" s="24">
        <v>43871</v>
      </c>
      <c r="B28" s="25" t="s">
        <v>82</v>
      </c>
      <c r="C28" s="29" t="s">
        <v>14</v>
      </c>
      <c r="D28" s="27"/>
      <c r="E28" s="25"/>
      <c r="F28" s="27"/>
      <c r="G28" s="28"/>
      <c r="H28" s="28"/>
      <c r="I28" s="27">
        <v>75000</v>
      </c>
      <c r="J28" s="25"/>
    </row>
    <row r="29" spans="1:10" x14ac:dyDescent="0.25">
      <c r="A29" s="24">
        <v>43871</v>
      </c>
      <c r="B29" s="25" t="s">
        <v>82</v>
      </c>
      <c r="C29" s="29" t="s">
        <v>11</v>
      </c>
      <c r="D29" s="27"/>
      <c r="E29" s="25"/>
      <c r="F29" s="27"/>
      <c r="G29" s="28"/>
      <c r="H29" s="28"/>
      <c r="I29" s="27">
        <v>93000</v>
      </c>
      <c r="J29" s="25"/>
    </row>
    <row r="30" spans="1:10" ht="15.75" customHeight="1" x14ac:dyDescent="0.25">
      <c r="A30" s="24">
        <v>43871</v>
      </c>
      <c r="B30" s="25" t="s">
        <v>82</v>
      </c>
      <c r="C30" s="29" t="s">
        <v>211</v>
      </c>
      <c r="D30" s="27"/>
      <c r="E30" s="25"/>
      <c r="F30" s="27"/>
      <c r="G30" s="28"/>
      <c r="H30" s="28"/>
      <c r="I30" s="27">
        <v>725000</v>
      </c>
      <c r="J30" s="25"/>
    </row>
    <row r="31" spans="1:10" x14ac:dyDescent="0.25">
      <c r="A31" s="24">
        <v>43872</v>
      </c>
      <c r="B31" s="25" t="s">
        <v>82</v>
      </c>
      <c r="C31" s="29" t="s">
        <v>16</v>
      </c>
      <c r="D31" s="27"/>
      <c r="E31" s="25"/>
      <c r="F31" s="27"/>
      <c r="G31" s="28"/>
      <c r="H31" s="28"/>
      <c r="I31" s="27">
        <v>605000</v>
      </c>
      <c r="J31" s="25"/>
    </row>
    <row r="32" spans="1:10" x14ac:dyDescent="0.25">
      <c r="A32" s="24">
        <v>43874</v>
      </c>
      <c r="B32" s="25" t="s">
        <v>83</v>
      </c>
      <c r="C32" s="29" t="s">
        <v>17</v>
      </c>
      <c r="D32" s="27"/>
      <c r="E32" s="25"/>
      <c r="F32" s="27">
        <v>200000000</v>
      </c>
      <c r="G32" s="28"/>
      <c r="H32" s="28"/>
      <c r="I32" s="27"/>
      <c r="J32" s="25"/>
    </row>
    <row r="33" spans="1:10" x14ac:dyDescent="0.25">
      <c r="A33" s="24">
        <v>43874</v>
      </c>
      <c r="B33" s="25" t="s">
        <v>82</v>
      </c>
      <c r="C33" s="29" t="s">
        <v>11</v>
      </c>
      <c r="D33" s="27"/>
      <c r="E33" s="25"/>
      <c r="F33" s="27"/>
      <c r="G33" s="28"/>
      <c r="H33" s="28"/>
      <c r="I33" s="27">
        <v>20000</v>
      </c>
      <c r="J33" s="25"/>
    </row>
    <row r="34" spans="1:10" x14ac:dyDescent="0.25">
      <c r="A34" s="24">
        <v>43874</v>
      </c>
      <c r="B34" s="25" t="s">
        <v>82</v>
      </c>
      <c r="C34" s="29" t="s">
        <v>11</v>
      </c>
      <c r="D34" s="27"/>
      <c r="E34" s="25"/>
      <c r="F34" s="27"/>
      <c r="G34" s="28"/>
      <c r="H34" s="28"/>
      <c r="I34" s="27">
        <v>230000</v>
      </c>
      <c r="J34" s="25"/>
    </row>
    <row r="35" spans="1:10" x14ac:dyDescent="0.25">
      <c r="A35" s="24">
        <v>43875</v>
      </c>
      <c r="B35" s="25" t="s">
        <v>84</v>
      </c>
      <c r="C35" s="29" t="s">
        <v>5</v>
      </c>
      <c r="D35" s="27"/>
      <c r="E35" s="25"/>
      <c r="F35" s="27"/>
      <c r="G35" s="28"/>
      <c r="H35" s="28"/>
      <c r="I35" s="27">
        <v>1059300</v>
      </c>
      <c r="J35" s="25"/>
    </row>
    <row r="36" spans="1:10" x14ac:dyDescent="0.25">
      <c r="A36" s="24">
        <v>43875</v>
      </c>
      <c r="B36" s="25" t="s">
        <v>87</v>
      </c>
      <c r="C36" s="29" t="s">
        <v>19</v>
      </c>
      <c r="D36" s="27"/>
      <c r="E36" s="25"/>
      <c r="F36" s="27"/>
      <c r="G36" s="28"/>
      <c r="H36" s="28"/>
      <c r="I36" s="27">
        <f>1080000+955000</f>
        <v>2035000</v>
      </c>
      <c r="J36" s="25"/>
    </row>
    <row r="37" spans="1:10" x14ac:dyDescent="0.25">
      <c r="A37" s="24">
        <v>43875</v>
      </c>
      <c r="B37" s="25" t="s">
        <v>88</v>
      </c>
      <c r="C37" s="29" t="s">
        <v>20</v>
      </c>
      <c r="D37" s="27"/>
      <c r="E37" s="25"/>
      <c r="F37" s="27"/>
      <c r="G37" s="28"/>
      <c r="H37" s="28"/>
      <c r="I37" s="27">
        <v>5000000</v>
      </c>
      <c r="J37" s="25"/>
    </row>
    <row r="38" spans="1:10" ht="26.25" x14ac:dyDescent="0.25">
      <c r="A38" s="24">
        <v>43875</v>
      </c>
      <c r="B38" s="25" t="s">
        <v>88</v>
      </c>
      <c r="C38" s="115" t="s">
        <v>21</v>
      </c>
      <c r="D38" s="31"/>
      <c r="E38" s="30"/>
      <c r="F38" s="31"/>
      <c r="G38" s="32"/>
      <c r="H38" s="32"/>
      <c r="I38" s="31">
        <v>10000000</v>
      </c>
      <c r="J38" s="30"/>
    </row>
    <row r="39" spans="1:10" x14ac:dyDescent="0.25">
      <c r="A39" s="24">
        <v>43875</v>
      </c>
      <c r="B39" s="25" t="s">
        <v>88</v>
      </c>
      <c r="C39" s="116" t="s">
        <v>22</v>
      </c>
      <c r="D39" s="27"/>
      <c r="E39" s="27"/>
      <c r="F39" s="27"/>
      <c r="G39" s="27"/>
      <c r="H39" s="27"/>
      <c r="I39" s="33">
        <v>6000000</v>
      </c>
      <c r="J39" s="27"/>
    </row>
    <row r="40" spans="1:10" x14ac:dyDescent="0.25">
      <c r="A40" s="34">
        <v>43876</v>
      </c>
      <c r="B40" s="25" t="s">
        <v>83</v>
      </c>
      <c r="C40" s="116" t="s">
        <v>24</v>
      </c>
      <c r="D40" s="27"/>
      <c r="E40" s="27"/>
      <c r="F40" s="27"/>
      <c r="G40" s="27"/>
      <c r="H40" s="27"/>
      <c r="I40" s="33">
        <v>166650000</v>
      </c>
      <c r="J40" s="27"/>
    </row>
    <row r="41" spans="1:10" x14ac:dyDescent="0.25">
      <c r="A41" s="34">
        <v>43876</v>
      </c>
      <c r="B41" s="25" t="s">
        <v>82</v>
      </c>
      <c r="C41" s="116" t="s">
        <v>11</v>
      </c>
      <c r="D41" s="27"/>
      <c r="E41" s="27"/>
      <c r="F41" s="27"/>
      <c r="G41" s="27"/>
      <c r="H41" s="27"/>
      <c r="I41" s="33">
        <v>120000</v>
      </c>
      <c r="J41" s="27"/>
    </row>
    <row r="42" spans="1:10" x14ac:dyDescent="0.25">
      <c r="A42" s="34">
        <v>43877</v>
      </c>
      <c r="B42" s="25" t="s">
        <v>82</v>
      </c>
      <c r="C42" s="116" t="s">
        <v>11</v>
      </c>
      <c r="D42" s="27"/>
      <c r="E42" s="27"/>
      <c r="F42" s="27"/>
      <c r="G42" s="27"/>
      <c r="H42" s="27"/>
      <c r="I42" s="33">
        <v>140000</v>
      </c>
      <c r="J42" s="27"/>
    </row>
    <row r="43" spans="1:10" x14ac:dyDescent="0.25">
      <c r="A43" s="34">
        <v>43878</v>
      </c>
      <c r="B43" s="25" t="s">
        <v>82</v>
      </c>
      <c r="C43" s="116" t="s">
        <v>27</v>
      </c>
      <c r="D43" s="27"/>
      <c r="E43" s="27"/>
      <c r="F43" s="27"/>
      <c r="G43" s="27"/>
      <c r="H43" s="27"/>
      <c r="I43" s="33">
        <v>2312000</v>
      </c>
      <c r="J43" s="27"/>
    </row>
    <row r="44" spans="1:10" x14ac:dyDescent="0.25">
      <c r="A44" s="34">
        <v>43879</v>
      </c>
      <c r="B44" s="25" t="s">
        <v>84</v>
      </c>
      <c r="C44" s="116" t="s">
        <v>5</v>
      </c>
      <c r="D44" s="27"/>
      <c r="E44" s="27"/>
      <c r="F44" s="27"/>
      <c r="G44" s="27"/>
      <c r="H44" s="27"/>
      <c r="I44" s="33">
        <v>1007760</v>
      </c>
      <c r="J44" s="27"/>
    </row>
    <row r="45" spans="1:10" x14ac:dyDescent="0.25">
      <c r="A45" s="34">
        <v>43879</v>
      </c>
      <c r="B45" s="25" t="s">
        <v>82</v>
      </c>
      <c r="C45" s="116" t="s">
        <v>11</v>
      </c>
      <c r="D45" s="27"/>
      <c r="E45" s="27"/>
      <c r="F45" s="27"/>
      <c r="G45" s="27"/>
      <c r="H45" s="27"/>
      <c r="I45" s="33">
        <v>115000</v>
      </c>
      <c r="J45" s="27"/>
    </row>
    <row r="46" spans="1:10" x14ac:dyDescent="0.25">
      <c r="A46" s="34">
        <v>43880</v>
      </c>
      <c r="B46" s="25" t="s">
        <v>89</v>
      </c>
      <c r="C46" s="116" t="s">
        <v>30</v>
      </c>
      <c r="D46" s="27"/>
      <c r="E46" s="27"/>
      <c r="F46" s="27"/>
      <c r="G46" s="27"/>
      <c r="H46" s="27"/>
      <c r="I46" s="33">
        <v>50000</v>
      </c>
      <c r="J46" s="27"/>
    </row>
    <row r="47" spans="1:10" x14ac:dyDescent="0.25">
      <c r="A47" s="34">
        <v>43880</v>
      </c>
      <c r="B47" s="25" t="s">
        <v>82</v>
      </c>
      <c r="C47" s="116" t="s">
        <v>31</v>
      </c>
      <c r="D47" s="27"/>
      <c r="E47" s="27"/>
      <c r="F47" s="27"/>
      <c r="G47" s="27"/>
      <c r="H47" s="27"/>
      <c r="I47" s="33">
        <v>970000</v>
      </c>
      <c r="J47" s="27"/>
    </row>
    <row r="48" spans="1:10" x14ac:dyDescent="0.25">
      <c r="A48" s="34">
        <v>43882</v>
      </c>
      <c r="B48" s="25" t="s">
        <v>79</v>
      </c>
      <c r="C48" s="116" t="s">
        <v>32</v>
      </c>
      <c r="D48" s="27">
        <v>60000000</v>
      </c>
      <c r="E48" s="27"/>
      <c r="F48" s="27"/>
      <c r="G48" s="27"/>
      <c r="H48" s="27"/>
      <c r="I48" s="33"/>
      <c r="J48" s="27"/>
    </row>
    <row r="49" spans="1:10" x14ac:dyDescent="0.25">
      <c r="A49" s="34">
        <v>43882</v>
      </c>
      <c r="B49" s="25" t="s">
        <v>84</v>
      </c>
      <c r="C49" s="116" t="s">
        <v>5</v>
      </c>
      <c r="D49" s="27"/>
      <c r="E49" s="27"/>
      <c r="F49" s="27"/>
      <c r="G49" s="27"/>
      <c r="H49" s="27"/>
      <c r="I49" s="33">
        <v>1007760</v>
      </c>
      <c r="J49" s="27"/>
    </row>
    <row r="50" spans="1:10" x14ac:dyDescent="0.25">
      <c r="A50" s="34">
        <v>43882</v>
      </c>
      <c r="B50" s="25" t="s">
        <v>89</v>
      </c>
      <c r="C50" s="116" t="s">
        <v>33</v>
      </c>
      <c r="D50" s="27"/>
      <c r="E50" s="27"/>
      <c r="F50" s="27"/>
      <c r="G50" s="27"/>
      <c r="H50" s="27"/>
      <c r="I50" s="33">
        <v>3005200</v>
      </c>
      <c r="J50" s="27"/>
    </row>
    <row r="51" spans="1:10" x14ac:dyDescent="0.25">
      <c r="A51" s="34">
        <v>43883</v>
      </c>
      <c r="B51" s="25" t="s">
        <v>90</v>
      </c>
      <c r="C51" s="116" t="s">
        <v>35</v>
      </c>
      <c r="D51" s="27"/>
      <c r="E51" s="27"/>
      <c r="F51" s="27"/>
      <c r="G51" s="27"/>
      <c r="H51" s="27"/>
      <c r="I51" s="33">
        <v>700000</v>
      </c>
      <c r="J51" s="27"/>
    </row>
    <row r="52" spans="1:10" x14ac:dyDescent="0.25">
      <c r="A52" s="35">
        <v>43883</v>
      </c>
      <c r="B52" s="25" t="s">
        <v>83</v>
      </c>
      <c r="C52" s="116" t="s">
        <v>36</v>
      </c>
      <c r="D52" s="27"/>
      <c r="E52" s="27"/>
      <c r="F52" s="27">
        <v>20000000</v>
      </c>
      <c r="G52" s="27"/>
      <c r="H52" s="27"/>
      <c r="I52" s="27"/>
      <c r="J52" s="27"/>
    </row>
    <row r="53" spans="1:10" x14ac:dyDescent="0.25">
      <c r="A53" s="35">
        <v>43885</v>
      </c>
      <c r="B53" s="25" t="s">
        <v>84</v>
      </c>
      <c r="C53" s="116" t="s">
        <v>38</v>
      </c>
      <c r="D53" s="27"/>
      <c r="E53" s="27"/>
      <c r="F53" s="27"/>
      <c r="G53" s="27"/>
      <c r="H53" s="27"/>
      <c r="I53" s="27">
        <v>40000</v>
      </c>
      <c r="J53" s="27"/>
    </row>
    <row r="54" spans="1:10" x14ac:dyDescent="0.25">
      <c r="A54" s="35">
        <v>43885</v>
      </c>
      <c r="B54" s="25" t="s">
        <v>83</v>
      </c>
      <c r="C54" s="114" t="s">
        <v>39</v>
      </c>
      <c r="D54" s="27"/>
      <c r="E54" s="27"/>
      <c r="F54" s="27">
        <v>6600000</v>
      </c>
      <c r="G54" s="27"/>
      <c r="H54" s="27"/>
      <c r="I54" s="27"/>
      <c r="J54" s="27"/>
    </row>
    <row r="55" spans="1:10" x14ac:dyDescent="0.25">
      <c r="A55" s="35">
        <v>43885</v>
      </c>
      <c r="B55" s="25" t="s">
        <v>87</v>
      </c>
      <c r="C55" s="114" t="s">
        <v>40</v>
      </c>
      <c r="D55" s="27"/>
      <c r="E55" s="27"/>
      <c r="F55" s="27"/>
      <c r="G55" s="27"/>
      <c r="H55" s="27"/>
      <c r="I55" s="27">
        <v>1500000</v>
      </c>
      <c r="J55" s="27"/>
    </row>
    <row r="56" spans="1:10" x14ac:dyDescent="0.25">
      <c r="A56" s="35">
        <v>43885</v>
      </c>
      <c r="B56" s="25" t="s">
        <v>84</v>
      </c>
      <c r="C56" s="114" t="s">
        <v>5</v>
      </c>
      <c r="D56" s="27"/>
      <c r="E56" s="27"/>
      <c r="F56" s="27"/>
      <c r="G56" s="27"/>
      <c r="H56" s="27"/>
      <c r="I56" s="27">
        <v>1012960</v>
      </c>
      <c r="J56" s="27"/>
    </row>
    <row r="57" spans="1:10" x14ac:dyDescent="0.25">
      <c r="A57" s="34">
        <v>43886</v>
      </c>
      <c r="B57" s="25" t="s">
        <v>87</v>
      </c>
      <c r="C57" s="114" t="s">
        <v>41</v>
      </c>
      <c r="D57" s="27"/>
      <c r="E57" s="27"/>
      <c r="F57" s="27"/>
      <c r="G57" s="27"/>
      <c r="H57" s="27"/>
      <c r="I57" s="27">
        <v>1710000</v>
      </c>
      <c r="J57" s="27"/>
    </row>
    <row r="58" spans="1:10" x14ac:dyDescent="0.25">
      <c r="A58" s="34">
        <v>43886</v>
      </c>
      <c r="B58" s="25" t="s">
        <v>90</v>
      </c>
      <c r="C58" s="114" t="s">
        <v>42</v>
      </c>
      <c r="D58" s="27"/>
      <c r="E58" s="27"/>
      <c r="F58" s="27"/>
      <c r="G58" s="27"/>
      <c r="H58" s="27"/>
      <c r="I58" s="27">
        <v>6842000</v>
      </c>
      <c r="J58" s="27"/>
    </row>
    <row r="59" spans="1:10" x14ac:dyDescent="0.25">
      <c r="A59" s="34">
        <v>43887</v>
      </c>
      <c r="B59" s="25" t="s">
        <v>88</v>
      </c>
      <c r="C59" s="116" t="s">
        <v>22</v>
      </c>
      <c r="D59" s="27"/>
      <c r="E59" s="27"/>
      <c r="F59" s="27"/>
      <c r="G59" s="27"/>
      <c r="H59" s="27"/>
      <c r="I59" s="27">
        <v>1000000</v>
      </c>
      <c r="J59" s="27"/>
    </row>
    <row r="60" spans="1:10" x14ac:dyDescent="0.25">
      <c r="A60" s="34">
        <v>43887</v>
      </c>
      <c r="B60" s="25" t="s">
        <v>88</v>
      </c>
      <c r="C60" s="114" t="s">
        <v>44</v>
      </c>
      <c r="D60" s="27"/>
      <c r="E60" s="27"/>
      <c r="F60" s="27"/>
      <c r="G60" s="27"/>
      <c r="H60" s="27"/>
      <c r="I60" s="27">
        <v>10000000</v>
      </c>
      <c r="J60" s="27"/>
    </row>
    <row r="61" spans="1:10" x14ac:dyDescent="0.25">
      <c r="A61" s="34">
        <v>43887</v>
      </c>
      <c r="B61" s="25" t="s">
        <v>83</v>
      </c>
      <c r="C61" s="114" t="s">
        <v>45</v>
      </c>
      <c r="D61" s="27"/>
      <c r="E61" s="27"/>
      <c r="F61" s="27">
        <v>100000000</v>
      </c>
      <c r="G61" s="27"/>
      <c r="H61" s="27"/>
      <c r="I61" s="27"/>
      <c r="J61" s="27"/>
    </row>
    <row r="62" spans="1:10" x14ac:dyDescent="0.25">
      <c r="A62" s="34">
        <v>43887</v>
      </c>
      <c r="B62" s="25" t="s">
        <v>85</v>
      </c>
      <c r="C62" s="114" t="s">
        <v>46</v>
      </c>
      <c r="D62" s="27"/>
      <c r="E62" s="27"/>
      <c r="F62" s="27"/>
      <c r="G62" s="27"/>
      <c r="H62" s="27"/>
      <c r="I62" s="27">
        <v>100000000</v>
      </c>
      <c r="J62" s="27"/>
    </row>
    <row r="63" spans="1:10" x14ac:dyDescent="0.25">
      <c r="A63" s="34">
        <v>43887</v>
      </c>
      <c r="B63" s="25" t="s">
        <v>85</v>
      </c>
      <c r="C63" s="114" t="s">
        <v>47</v>
      </c>
      <c r="D63" s="27"/>
      <c r="E63" s="27"/>
      <c r="F63" s="27"/>
      <c r="G63" s="27"/>
      <c r="H63" s="27"/>
      <c r="I63" s="27">
        <v>5000000</v>
      </c>
      <c r="J63" s="27"/>
    </row>
    <row r="64" spans="1:10" x14ac:dyDescent="0.25">
      <c r="A64" s="34">
        <v>43887</v>
      </c>
      <c r="B64" s="25" t="s">
        <v>81</v>
      </c>
      <c r="C64" s="114" t="s">
        <v>48</v>
      </c>
      <c r="D64" s="27"/>
      <c r="E64" s="27"/>
      <c r="F64" s="27"/>
      <c r="G64" s="27"/>
      <c r="H64" s="27"/>
      <c r="I64" s="27">
        <v>400000</v>
      </c>
      <c r="J64" s="27"/>
    </row>
    <row r="65" spans="1:10" x14ac:dyDescent="0.25">
      <c r="A65" s="34">
        <v>43887</v>
      </c>
      <c r="B65" s="25" t="s">
        <v>84</v>
      </c>
      <c r="C65" s="114" t="s">
        <v>49</v>
      </c>
      <c r="D65" s="27"/>
      <c r="E65" s="27"/>
      <c r="F65" s="27"/>
      <c r="G65" s="27"/>
      <c r="H65" s="27"/>
      <c r="I65" s="27">
        <v>450000</v>
      </c>
      <c r="J65" s="27"/>
    </row>
    <row r="66" spans="1:10" x14ac:dyDescent="0.25">
      <c r="A66" s="34">
        <v>43887</v>
      </c>
      <c r="B66" s="25" t="s">
        <v>82</v>
      </c>
      <c r="C66" s="114" t="s">
        <v>50</v>
      </c>
      <c r="D66" s="27"/>
      <c r="E66" s="27"/>
      <c r="F66" s="27"/>
      <c r="G66" s="27"/>
      <c r="H66" s="27"/>
      <c r="I66" s="27">
        <v>520000</v>
      </c>
      <c r="J66" s="27"/>
    </row>
    <row r="67" spans="1:10" x14ac:dyDescent="0.25">
      <c r="A67" s="34">
        <v>43887</v>
      </c>
      <c r="B67" s="25" t="s">
        <v>82</v>
      </c>
      <c r="C67" s="114" t="s">
        <v>51</v>
      </c>
      <c r="D67" s="27"/>
      <c r="E67" s="27"/>
      <c r="F67" s="27"/>
      <c r="G67" s="27"/>
      <c r="H67" s="27"/>
      <c r="I67" s="27">
        <v>88000</v>
      </c>
      <c r="J67" s="27"/>
    </row>
    <row r="68" spans="1:10" x14ac:dyDescent="0.25">
      <c r="A68" s="34">
        <v>43887</v>
      </c>
      <c r="B68" s="25" t="s">
        <v>82</v>
      </c>
      <c r="C68" s="114" t="s">
        <v>52</v>
      </c>
      <c r="D68" s="27"/>
      <c r="E68" s="27"/>
      <c r="F68" s="27"/>
      <c r="G68" s="27"/>
      <c r="H68" s="27"/>
      <c r="I68" s="27">
        <v>10000</v>
      </c>
      <c r="J68" s="27"/>
    </row>
    <row r="69" spans="1:10" x14ac:dyDescent="0.25">
      <c r="A69" s="34">
        <v>43887</v>
      </c>
      <c r="B69" s="25" t="s">
        <v>84</v>
      </c>
      <c r="C69" s="114" t="s">
        <v>5</v>
      </c>
      <c r="D69" s="27"/>
      <c r="E69" s="27"/>
      <c r="F69" s="27"/>
      <c r="G69" s="27"/>
      <c r="H69" s="27"/>
      <c r="I69" s="27">
        <v>1017500</v>
      </c>
      <c r="J69" s="27"/>
    </row>
    <row r="70" spans="1:10" x14ac:dyDescent="0.25">
      <c r="A70" s="34">
        <v>43888</v>
      </c>
      <c r="B70" s="25" t="s">
        <v>89</v>
      </c>
      <c r="C70" s="114" t="s">
        <v>54</v>
      </c>
      <c r="D70" s="27"/>
      <c r="E70" s="27"/>
      <c r="F70" s="27"/>
      <c r="G70" s="27"/>
      <c r="H70" s="27"/>
      <c r="I70" s="27">
        <v>100000</v>
      </c>
      <c r="J70" s="27"/>
    </row>
    <row r="71" spans="1:10" x14ac:dyDescent="0.25">
      <c r="A71" s="34">
        <v>43890</v>
      </c>
      <c r="B71" s="25" t="s">
        <v>87</v>
      </c>
      <c r="C71" s="114" t="s">
        <v>55</v>
      </c>
      <c r="D71" s="27"/>
      <c r="E71" s="27"/>
      <c r="F71" s="27"/>
      <c r="G71" s="27"/>
      <c r="H71" s="27"/>
      <c r="I71" s="27">
        <v>900000</v>
      </c>
      <c r="J71" s="27"/>
    </row>
    <row r="72" spans="1:10" x14ac:dyDescent="0.25">
      <c r="A72" s="34">
        <v>43890</v>
      </c>
      <c r="B72" s="25" t="s">
        <v>88</v>
      </c>
      <c r="C72" s="114" t="s">
        <v>56</v>
      </c>
      <c r="D72" s="27"/>
      <c r="E72" s="27"/>
      <c r="F72" s="27"/>
      <c r="G72" s="27"/>
      <c r="H72" s="27"/>
      <c r="I72" s="27">
        <v>10000000</v>
      </c>
      <c r="J72" s="27"/>
    </row>
    <row r="73" spans="1:10" ht="26.25" x14ac:dyDescent="0.25">
      <c r="A73" s="34">
        <v>43890</v>
      </c>
      <c r="B73" s="25" t="s">
        <v>88</v>
      </c>
      <c r="C73" s="114" t="s">
        <v>57</v>
      </c>
      <c r="D73" s="27"/>
      <c r="E73" s="27"/>
      <c r="F73" s="27"/>
      <c r="G73" s="27"/>
      <c r="H73" s="27"/>
      <c r="I73" s="27">
        <v>4800000</v>
      </c>
      <c r="J73" s="27"/>
    </row>
    <row r="74" spans="1:10" x14ac:dyDescent="0.25">
      <c r="A74" s="34">
        <v>43890</v>
      </c>
      <c r="B74" s="25" t="s">
        <v>84</v>
      </c>
      <c r="C74" s="114" t="s">
        <v>58</v>
      </c>
      <c r="D74" s="27"/>
      <c r="E74" s="27"/>
      <c r="F74" s="27"/>
      <c r="G74" s="27"/>
      <c r="H74" s="27"/>
      <c r="I74" s="27">
        <f>15000+15000+15000+15000+15000+15000+15000+15000+15000+15000+90000+70000+150000+60000+90000+60000+150000+40000+60000+15000</f>
        <v>935000</v>
      </c>
      <c r="J74" s="27"/>
    </row>
    <row r="75" spans="1:10" x14ac:dyDescent="0.25">
      <c r="A75" s="34">
        <v>43890</v>
      </c>
      <c r="B75" s="25" t="s">
        <v>87</v>
      </c>
      <c r="C75" s="114" t="s">
        <v>59</v>
      </c>
      <c r="D75" s="27"/>
      <c r="E75" s="27"/>
      <c r="F75" s="27"/>
      <c r="G75" s="27"/>
      <c r="H75" s="27"/>
      <c r="I75" s="27">
        <v>1300000</v>
      </c>
      <c r="J75" s="27"/>
    </row>
    <row r="76" spans="1:10" ht="26.25" x14ac:dyDescent="0.25">
      <c r="A76" s="34">
        <v>43890</v>
      </c>
      <c r="B76" s="25" t="s">
        <v>88</v>
      </c>
      <c r="C76" s="114" t="s">
        <v>60</v>
      </c>
      <c r="D76" s="27"/>
      <c r="E76" s="27"/>
      <c r="F76" s="27"/>
      <c r="G76" s="27"/>
      <c r="H76" s="27"/>
      <c r="I76" s="27">
        <v>1840800</v>
      </c>
      <c r="J76" s="27"/>
    </row>
    <row r="77" spans="1:10" ht="26.25" x14ac:dyDescent="0.25">
      <c r="A77" s="34">
        <v>43890</v>
      </c>
      <c r="B77" s="25" t="s">
        <v>88</v>
      </c>
      <c r="C77" s="114" t="s">
        <v>61</v>
      </c>
      <c r="D77" s="27"/>
      <c r="E77" s="27"/>
      <c r="F77" s="27"/>
      <c r="G77" s="27"/>
      <c r="H77" s="27"/>
      <c r="I77" s="27">
        <v>1377650</v>
      </c>
      <c r="J77" s="27"/>
    </row>
    <row r="78" spans="1:10" ht="26.25" x14ac:dyDescent="0.25">
      <c r="A78" s="34">
        <v>43890</v>
      </c>
      <c r="B78" s="25" t="s">
        <v>88</v>
      </c>
      <c r="C78" s="114" t="s">
        <v>62</v>
      </c>
      <c r="D78" s="27"/>
      <c r="E78" s="27"/>
      <c r="F78" s="27"/>
      <c r="G78" s="27"/>
      <c r="H78" s="27"/>
      <c r="I78" s="27">
        <v>1939000</v>
      </c>
      <c r="J78" s="27"/>
    </row>
    <row r="79" spans="1:10" ht="26.25" x14ac:dyDescent="0.25">
      <c r="A79" s="34">
        <v>43890</v>
      </c>
      <c r="B79" s="25" t="s">
        <v>88</v>
      </c>
      <c r="C79" s="114" t="s">
        <v>63</v>
      </c>
      <c r="D79" s="27"/>
      <c r="E79" s="27"/>
      <c r="F79" s="27"/>
      <c r="G79" s="27"/>
      <c r="H79" s="27"/>
      <c r="I79" s="27">
        <v>16422350</v>
      </c>
      <c r="J79" s="27"/>
    </row>
    <row r="80" spans="1:10" ht="26.25" x14ac:dyDescent="0.25">
      <c r="A80" s="36">
        <v>43890</v>
      </c>
      <c r="B80" s="37" t="s">
        <v>88</v>
      </c>
      <c r="C80" s="117" t="s">
        <v>64</v>
      </c>
      <c r="D80" s="38"/>
      <c r="E80" s="38"/>
      <c r="F80" s="38"/>
      <c r="G80" s="38"/>
      <c r="H80" s="38"/>
      <c r="I80" s="38">
        <v>121730000</v>
      </c>
      <c r="J80" s="38"/>
    </row>
    <row r="81" spans="1:14" s="112" customFormat="1" ht="14.25" x14ac:dyDescent="0.2">
      <c r="A81" s="219" t="s">
        <v>91</v>
      </c>
      <c r="B81" s="220"/>
      <c r="C81" s="221"/>
      <c r="D81" s="10">
        <f>SUM(D9:D80)</f>
        <v>82000000</v>
      </c>
      <c r="E81" s="10">
        <f t="shared" ref="E81:J81" si="0">SUM(E9:E80)</f>
        <v>0</v>
      </c>
      <c r="F81" s="10">
        <f t="shared" si="0"/>
        <v>466600000</v>
      </c>
      <c r="G81" s="10">
        <f t="shared" si="0"/>
        <v>0</v>
      </c>
      <c r="H81" s="10">
        <f t="shared" si="0"/>
        <v>0</v>
      </c>
      <c r="I81" s="10">
        <f t="shared" si="0"/>
        <v>514688880</v>
      </c>
      <c r="J81" s="10">
        <f t="shared" si="0"/>
        <v>0</v>
      </c>
      <c r="L81" s="113"/>
      <c r="M81" s="113"/>
      <c r="N81" s="113"/>
    </row>
    <row r="82" spans="1:14" s="39" customFormat="1" ht="18.75" x14ac:dyDescent="0.3">
      <c r="A82" s="40"/>
      <c r="B82" s="40"/>
      <c r="C82" s="118"/>
      <c r="D82" s="41"/>
      <c r="E82" s="41"/>
      <c r="F82" s="41"/>
      <c r="G82" s="41"/>
      <c r="H82" s="41"/>
      <c r="I82" s="41"/>
      <c r="J82" s="41"/>
    </row>
    <row r="83" spans="1:14" s="39" customFormat="1" ht="18.75" x14ac:dyDescent="0.3">
      <c r="A83" s="40"/>
      <c r="B83" s="40"/>
      <c r="C83" s="118"/>
      <c r="D83" s="41"/>
      <c r="E83" s="41"/>
      <c r="F83" s="41"/>
      <c r="G83" s="41"/>
      <c r="H83" s="41"/>
      <c r="I83" s="41"/>
      <c r="J83" s="41"/>
    </row>
    <row r="84" spans="1:14" s="42" customFormat="1" ht="25.5" x14ac:dyDescent="0.25">
      <c r="A84" s="215" t="s">
        <v>92</v>
      </c>
      <c r="B84" s="215"/>
      <c r="C84" s="119"/>
      <c r="D84" s="43"/>
      <c r="E84" s="43"/>
      <c r="F84" s="43"/>
      <c r="G84" s="43"/>
      <c r="H84" s="43"/>
      <c r="I84" s="43"/>
    </row>
    <row r="85" spans="1:14" s="39" customFormat="1" ht="18.75" x14ac:dyDescent="0.3">
      <c r="A85" s="40"/>
      <c r="B85" s="40"/>
      <c r="C85" s="118"/>
      <c r="D85" s="41"/>
      <c r="E85" s="41"/>
      <c r="F85" s="41"/>
      <c r="G85" s="41"/>
      <c r="H85" s="41"/>
      <c r="I85" s="41"/>
      <c r="J85" s="41"/>
    </row>
    <row r="86" spans="1:14" ht="18.75" x14ac:dyDescent="0.3">
      <c r="B86" s="216" t="s">
        <v>93</v>
      </c>
      <c r="C86" s="216"/>
    </row>
    <row r="87" spans="1:14" s="18" customFormat="1" x14ac:dyDescent="0.25">
      <c r="A87" s="206" t="s">
        <v>68</v>
      </c>
      <c r="B87" s="217" t="s">
        <v>69</v>
      </c>
      <c r="C87" s="207" t="s">
        <v>70</v>
      </c>
      <c r="D87" s="208" t="s">
        <v>65</v>
      </c>
      <c r="E87" s="208"/>
      <c r="F87" s="208"/>
      <c r="G87" s="208" t="s">
        <v>66</v>
      </c>
      <c r="H87" s="208"/>
      <c r="I87" s="208"/>
      <c r="J87" s="209" t="s">
        <v>67</v>
      </c>
    </row>
    <row r="88" spans="1:14" s="18" customFormat="1" ht="25.5" x14ac:dyDescent="0.25">
      <c r="A88" s="206"/>
      <c r="B88" s="218"/>
      <c r="C88" s="207"/>
      <c r="D88" s="19" t="s">
        <v>71</v>
      </c>
      <c r="E88" s="19" t="s">
        <v>72</v>
      </c>
      <c r="F88" s="19" t="s">
        <v>73</v>
      </c>
      <c r="G88" s="19" t="s">
        <v>71</v>
      </c>
      <c r="H88" s="19" t="s">
        <v>72</v>
      </c>
      <c r="I88" s="19" t="s">
        <v>73</v>
      </c>
      <c r="J88" s="209"/>
    </row>
    <row r="89" spans="1:14" x14ac:dyDescent="0.25">
      <c r="A89" s="45">
        <v>43883</v>
      </c>
      <c r="B89" s="21" t="s">
        <v>90</v>
      </c>
      <c r="C89" s="120" t="s">
        <v>35</v>
      </c>
      <c r="D89" s="23"/>
      <c r="E89" s="23"/>
      <c r="F89" s="23"/>
      <c r="G89" s="23"/>
      <c r="H89" s="23"/>
      <c r="I89" s="46">
        <v>700000</v>
      </c>
      <c r="J89" s="47"/>
    </row>
    <row r="90" spans="1:14" x14ac:dyDescent="0.25">
      <c r="A90" s="36">
        <v>43886</v>
      </c>
      <c r="B90" s="48" t="s">
        <v>90</v>
      </c>
      <c r="C90" s="121" t="s">
        <v>42</v>
      </c>
      <c r="D90" s="49"/>
      <c r="E90" s="49"/>
      <c r="F90" s="49"/>
      <c r="G90" s="49"/>
      <c r="H90" s="49"/>
      <c r="I90" s="49">
        <v>6842000</v>
      </c>
      <c r="J90" s="38"/>
    </row>
    <row r="91" spans="1:14" x14ac:dyDescent="0.25">
      <c r="A91" s="211"/>
      <c r="B91" s="212"/>
      <c r="C91" s="213"/>
      <c r="D91" s="50">
        <f>SUM(D89:D90)</f>
        <v>0</v>
      </c>
      <c r="E91" s="50">
        <f t="shared" ref="E91:I91" si="1">SUM(E89:E90)</f>
        <v>0</v>
      </c>
      <c r="F91" s="50">
        <f t="shared" si="1"/>
        <v>0</v>
      </c>
      <c r="G91" s="50">
        <f t="shared" si="1"/>
        <v>0</v>
      </c>
      <c r="H91" s="50">
        <f t="shared" si="1"/>
        <v>0</v>
      </c>
      <c r="I91" s="109">
        <f t="shared" si="1"/>
        <v>7542000</v>
      </c>
      <c r="J91" s="12"/>
    </row>
    <row r="94" spans="1:14" ht="18.75" x14ac:dyDescent="0.3">
      <c r="B94" s="216" t="s">
        <v>94</v>
      </c>
      <c r="C94" s="216"/>
    </row>
    <row r="95" spans="1:14" s="18" customFormat="1" x14ac:dyDescent="0.25">
      <c r="A95" s="206" t="s">
        <v>68</v>
      </c>
      <c r="B95" s="217" t="s">
        <v>69</v>
      </c>
      <c r="C95" s="207" t="s">
        <v>70</v>
      </c>
      <c r="D95" s="208" t="s">
        <v>65</v>
      </c>
      <c r="E95" s="208"/>
      <c r="F95" s="208"/>
      <c r="G95" s="208" t="s">
        <v>66</v>
      </c>
      <c r="H95" s="208"/>
      <c r="I95" s="208"/>
      <c r="J95" s="209" t="s">
        <v>67</v>
      </c>
    </row>
    <row r="96" spans="1:14" s="18" customFormat="1" ht="25.5" x14ac:dyDescent="0.25">
      <c r="A96" s="206"/>
      <c r="B96" s="218"/>
      <c r="C96" s="207"/>
      <c r="D96" s="19" t="s">
        <v>71</v>
      </c>
      <c r="E96" s="19" t="s">
        <v>72</v>
      </c>
      <c r="F96" s="19" t="s">
        <v>73</v>
      </c>
      <c r="G96" s="19" t="s">
        <v>71</v>
      </c>
      <c r="H96" s="19" t="s">
        <v>72</v>
      </c>
      <c r="I96" s="19" t="s">
        <v>73</v>
      </c>
      <c r="J96" s="209"/>
    </row>
    <row r="97" spans="1:10" x14ac:dyDescent="0.25">
      <c r="A97" s="51">
        <v>43863</v>
      </c>
      <c r="B97" s="21" t="s">
        <v>84</v>
      </c>
      <c r="C97" s="122" t="s">
        <v>5</v>
      </c>
      <c r="D97" s="21"/>
      <c r="E97" s="21"/>
      <c r="F97" s="23"/>
      <c r="G97" s="21"/>
      <c r="H97" s="21"/>
      <c r="I97" s="23">
        <v>515000</v>
      </c>
      <c r="J97" s="52"/>
    </row>
    <row r="98" spans="1:10" x14ac:dyDescent="0.25">
      <c r="A98" s="24">
        <v>43866</v>
      </c>
      <c r="B98" s="25" t="s">
        <v>84</v>
      </c>
      <c r="C98" s="29" t="s">
        <v>5</v>
      </c>
      <c r="D98" s="27"/>
      <c r="E98" s="25"/>
      <c r="F98" s="27"/>
      <c r="G98" s="28"/>
      <c r="H98" s="28"/>
      <c r="I98" s="27">
        <v>1006000</v>
      </c>
      <c r="J98" s="25"/>
    </row>
    <row r="99" spans="1:10" x14ac:dyDescent="0.25">
      <c r="A99" s="24">
        <v>43869</v>
      </c>
      <c r="B99" s="25" t="s">
        <v>84</v>
      </c>
      <c r="C99" s="29" t="s">
        <v>5</v>
      </c>
      <c r="D99" s="27"/>
      <c r="E99" s="25"/>
      <c r="F99" s="27"/>
      <c r="G99" s="28"/>
      <c r="H99" s="28"/>
      <c r="I99" s="27">
        <v>1000000</v>
      </c>
      <c r="J99" s="25"/>
    </row>
    <row r="100" spans="1:10" x14ac:dyDescent="0.25">
      <c r="A100" s="24">
        <v>43875</v>
      </c>
      <c r="B100" s="25" t="s">
        <v>84</v>
      </c>
      <c r="C100" s="29" t="s">
        <v>5</v>
      </c>
      <c r="D100" s="27"/>
      <c r="E100" s="25"/>
      <c r="F100" s="27"/>
      <c r="G100" s="28"/>
      <c r="H100" s="28"/>
      <c r="I100" s="27">
        <v>1059300</v>
      </c>
      <c r="J100" s="25"/>
    </row>
    <row r="101" spans="1:10" x14ac:dyDescent="0.25">
      <c r="A101" s="34">
        <v>43879</v>
      </c>
      <c r="B101" s="25" t="s">
        <v>84</v>
      </c>
      <c r="C101" s="116" t="s">
        <v>5</v>
      </c>
      <c r="D101" s="27"/>
      <c r="E101" s="27"/>
      <c r="F101" s="27"/>
      <c r="G101" s="27"/>
      <c r="H101" s="27"/>
      <c r="I101" s="33">
        <v>1007760</v>
      </c>
      <c r="J101" s="27"/>
    </row>
    <row r="102" spans="1:10" x14ac:dyDescent="0.25">
      <c r="A102" s="34">
        <v>43882</v>
      </c>
      <c r="B102" s="25" t="s">
        <v>84</v>
      </c>
      <c r="C102" s="116" t="s">
        <v>5</v>
      </c>
      <c r="D102" s="27"/>
      <c r="E102" s="27"/>
      <c r="F102" s="27"/>
      <c r="G102" s="27"/>
      <c r="H102" s="27"/>
      <c r="I102" s="33">
        <v>1007760</v>
      </c>
      <c r="J102" s="27"/>
    </row>
    <row r="103" spans="1:10" x14ac:dyDescent="0.25">
      <c r="A103" s="35">
        <v>43885</v>
      </c>
      <c r="B103" s="25" t="s">
        <v>84</v>
      </c>
      <c r="C103" s="116" t="s">
        <v>38</v>
      </c>
      <c r="D103" s="27"/>
      <c r="E103" s="27"/>
      <c r="F103" s="27"/>
      <c r="G103" s="27"/>
      <c r="H103" s="27"/>
      <c r="I103" s="27">
        <v>40000</v>
      </c>
      <c r="J103" s="27"/>
    </row>
    <row r="104" spans="1:10" x14ac:dyDescent="0.25">
      <c r="A104" s="35">
        <v>43885</v>
      </c>
      <c r="B104" s="25" t="s">
        <v>84</v>
      </c>
      <c r="C104" s="114" t="s">
        <v>5</v>
      </c>
      <c r="D104" s="27"/>
      <c r="E104" s="27"/>
      <c r="F104" s="27"/>
      <c r="G104" s="27"/>
      <c r="H104" s="27"/>
      <c r="I104" s="27">
        <v>1012960</v>
      </c>
      <c r="J104" s="27"/>
    </row>
    <row r="105" spans="1:10" x14ac:dyDescent="0.25">
      <c r="A105" s="34">
        <v>43887</v>
      </c>
      <c r="B105" s="25" t="s">
        <v>84</v>
      </c>
      <c r="C105" s="114" t="s">
        <v>49</v>
      </c>
      <c r="D105" s="27"/>
      <c r="E105" s="27"/>
      <c r="F105" s="27"/>
      <c r="G105" s="27"/>
      <c r="H105" s="27"/>
      <c r="I105" s="27">
        <v>450000</v>
      </c>
      <c r="J105" s="27"/>
    </row>
    <row r="106" spans="1:10" x14ac:dyDescent="0.25">
      <c r="A106" s="34">
        <v>43887</v>
      </c>
      <c r="B106" s="25" t="s">
        <v>84</v>
      </c>
      <c r="C106" s="114" t="s">
        <v>5</v>
      </c>
      <c r="D106" s="27"/>
      <c r="E106" s="27"/>
      <c r="F106" s="27"/>
      <c r="G106" s="27"/>
      <c r="H106" s="27"/>
      <c r="I106" s="27">
        <v>1017500</v>
      </c>
      <c r="J106" s="27"/>
    </row>
    <row r="107" spans="1:10" x14ac:dyDescent="0.25">
      <c r="A107" s="36">
        <v>43890</v>
      </c>
      <c r="B107" s="48" t="s">
        <v>84</v>
      </c>
      <c r="C107" s="121" t="s">
        <v>58</v>
      </c>
      <c r="D107" s="49"/>
      <c r="E107" s="49"/>
      <c r="F107" s="49"/>
      <c r="G107" s="49"/>
      <c r="H107" s="49"/>
      <c r="I107" s="49">
        <v>935000</v>
      </c>
      <c r="J107" s="38"/>
    </row>
    <row r="108" spans="1:10" x14ac:dyDescent="0.25">
      <c r="A108" s="211"/>
      <c r="B108" s="212"/>
      <c r="C108" s="213"/>
      <c r="D108" s="53">
        <f>SUM(D97:D107)</f>
        <v>0</v>
      </c>
      <c r="E108" s="53">
        <f t="shared" ref="E108:J108" si="2">SUM(E97:E107)</f>
        <v>0</v>
      </c>
      <c r="F108" s="53">
        <f t="shared" si="2"/>
        <v>0</v>
      </c>
      <c r="G108" s="53">
        <f t="shared" si="2"/>
        <v>0</v>
      </c>
      <c r="H108" s="53">
        <f t="shared" si="2"/>
        <v>0</v>
      </c>
      <c r="I108" s="111">
        <f t="shared" si="2"/>
        <v>9051280</v>
      </c>
      <c r="J108" s="53">
        <f t="shared" si="2"/>
        <v>0</v>
      </c>
    </row>
    <row r="111" spans="1:10" ht="18.75" x14ac:dyDescent="0.3">
      <c r="B111" s="216" t="s">
        <v>95</v>
      </c>
      <c r="C111" s="216"/>
    </row>
    <row r="112" spans="1:10" s="18" customFormat="1" x14ac:dyDescent="0.25">
      <c r="A112" s="206" t="s">
        <v>68</v>
      </c>
      <c r="B112" s="217" t="s">
        <v>69</v>
      </c>
      <c r="C112" s="207" t="s">
        <v>70</v>
      </c>
      <c r="D112" s="208" t="s">
        <v>65</v>
      </c>
      <c r="E112" s="208"/>
      <c r="F112" s="208"/>
      <c r="G112" s="208" t="s">
        <v>66</v>
      </c>
      <c r="H112" s="208"/>
      <c r="I112" s="208"/>
      <c r="J112" s="209" t="s">
        <v>67</v>
      </c>
    </row>
    <row r="113" spans="1:10" s="18" customFormat="1" ht="25.5" x14ac:dyDescent="0.25">
      <c r="A113" s="206"/>
      <c r="B113" s="218"/>
      <c r="C113" s="207"/>
      <c r="D113" s="19" t="s">
        <v>71</v>
      </c>
      <c r="E113" s="19" t="s">
        <v>72</v>
      </c>
      <c r="F113" s="19" t="s">
        <v>73</v>
      </c>
      <c r="G113" s="19" t="s">
        <v>71</v>
      </c>
      <c r="H113" s="19" t="s">
        <v>72</v>
      </c>
      <c r="I113" s="19" t="s">
        <v>73</v>
      </c>
      <c r="J113" s="209"/>
    </row>
    <row r="114" spans="1:10" x14ac:dyDescent="0.25">
      <c r="A114" s="54"/>
      <c r="B114" s="52" t="s">
        <v>79</v>
      </c>
      <c r="C114" s="55" t="s">
        <v>0</v>
      </c>
      <c r="D114" s="52"/>
      <c r="E114" s="52"/>
      <c r="F114" s="47">
        <v>40000000</v>
      </c>
      <c r="G114" s="52"/>
      <c r="H114" s="52"/>
      <c r="I114" s="47"/>
      <c r="J114" s="52"/>
    </row>
    <row r="115" spans="1:10" x14ac:dyDescent="0.25">
      <c r="A115" s="24">
        <v>43866</v>
      </c>
      <c r="B115" s="25" t="s">
        <v>79</v>
      </c>
      <c r="C115" s="29" t="s">
        <v>8</v>
      </c>
      <c r="D115" s="27">
        <v>20000000</v>
      </c>
      <c r="E115" s="25"/>
      <c r="F115" s="27"/>
      <c r="G115" s="28"/>
      <c r="H115" s="28"/>
      <c r="I115" s="27"/>
      <c r="J115" s="25"/>
    </row>
    <row r="116" spans="1:10" x14ac:dyDescent="0.25">
      <c r="A116" s="36">
        <v>43882</v>
      </c>
      <c r="B116" s="37" t="s">
        <v>79</v>
      </c>
      <c r="C116" s="123" t="s">
        <v>32</v>
      </c>
      <c r="D116" s="38">
        <v>60000000</v>
      </c>
      <c r="E116" s="38"/>
      <c r="F116" s="38"/>
      <c r="G116" s="38"/>
      <c r="H116" s="38"/>
      <c r="I116" s="56"/>
      <c r="J116" s="38"/>
    </row>
    <row r="117" spans="1:10" x14ac:dyDescent="0.25">
      <c r="A117" s="57"/>
      <c r="B117" s="12"/>
      <c r="C117" s="124"/>
      <c r="D117" s="111">
        <f>SUM(D114:D116)</f>
        <v>80000000</v>
      </c>
      <c r="E117" s="53">
        <f t="shared" ref="E117:J117" si="3">SUM(E114:E116)</f>
        <v>0</v>
      </c>
      <c r="F117" s="111">
        <f t="shared" si="3"/>
        <v>40000000</v>
      </c>
      <c r="G117" s="53">
        <f t="shared" si="3"/>
        <v>0</v>
      </c>
      <c r="H117" s="53">
        <f t="shared" si="3"/>
        <v>0</v>
      </c>
      <c r="I117" s="53">
        <f t="shared" si="3"/>
        <v>0</v>
      </c>
      <c r="J117" s="53">
        <f t="shared" si="3"/>
        <v>0</v>
      </c>
    </row>
    <row r="119" spans="1:10" ht="18.75" x14ac:dyDescent="0.3">
      <c r="B119" s="214" t="s">
        <v>83</v>
      </c>
      <c r="C119" s="214"/>
    </row>
    <row r="120" spans="1:10" s="18" customFormat="1" x14ac:dyDescent="0.25">
      <c r="A120" s="206" t="s">
        <v>68</v>
      </c>
      <c r="B120" s="217" t="s">
        <v>69</v>
      </c>
      <c r="C120" s="207" t="s">
        <v>70</v>
      </c>
      <c r="D120" s="208" t="s">
        <v>65</v>
      </c>
      <c r="E120" s="208"/>
      <c r="F120" s="208"/>
      <c r="G120" s="208" t="s">
        <v>66</v>
      </c>
      <c r="H120" s="208"/>
      <c r="I120" s="208"/>
      <c r="J120" s="209" t="s">
        <v>67</v>
      </c>
    </row>
    <row r="121" spans="1:10" s="18" customFormat="1" ht="25.5" x14ac:dyDescent="0.25">
      <c r="A121" s="206"/>
      <c r="B121" s="218"/>
      <c r="C121" s="207"/>
      <c r="D121" s="19" t="s">
        <v>71</v>
      </c>
      <c r="E121" s="19" t="s">
        <v>72</v>
      </c>
      <c r="F121" s="19" t="s">
        <v>73</v>
      </c>
      <c r="G121" s="19" t="s">
        <v>71</v>
      </c>
      <c r="H121" s="19" t="s">
        <v>72</v>
      </c>
      <c r="I121" s="19" t="s">
        <v>73</v>
      </c>
      <c r="J121" s="209"/>
    </row>
    <row r="122" spans="1:10" x14ac:dyDescent="0.25">
      <c r="A122" s="51">
        <v>43847</v>
      </c>
      <c r="B122" s="52" t="s">
        <v>83</v>
      </c>
      <c r="C122" s="125" t="s">
        <v>4</v>
      </c>
      <c r="D122" s="52"/>
      <c r="E122" s="52"/>
      <c r="F122" s="47">
        <v>100000000</v>
      </c>
      <c r="G122" s="52"/>
      <c r="H122" s="52"/>
      <c r="I122" s="47"/>
      <c r="J122" s="52"/>
    </row>
    <row r="123" spans="1:10" x14ac:dyDescent="0.25">
      <c r="A123" s="24">
        <v>43874</v>
      </c>
      <c r="B123" s="25" t="s">
        <v>83</v>
      </c>
      <c r="C123" s="29" t="s">
        <v>17</v>
      </c>
      <c r="D123" s="27"/>
      <c r="E123" s="25"/>
      <c r="F123" s="27">
        <v>200000000</v>
      </c>
      <c r="G123" s="28"/>
      <c r="H123" s="28"/>
      <c r="I123" s="27"/>
      <c r="J123" s="25"/>
    </row>
    <row r="124" spans="1:10" x14ac:dyDescent="0.25">
      <c r="A124" s="34">
        <v>43876</v>
      </c>
      <c r="B124" s="25" t="s">
        <v>83</v>
      </c>
      <c r="C124" s="116" t="s">
        <v>24</v>
      </c>
      <c r="D124" s="27"/>
      <c r="E124" s="27"/>
      <c r="F124" s="27"/>
      <c r="G124" s="27"/>
      <c r="H124" s="27"/>
      <c r="I124" s="33">
        <v>166650000</v>
      </c>
      <c r="J124" s="27"/>
    </row>
    <row r="125" spans="1:10" x14ac:dyDescent="0.25">
      <c r="A125" s="35">
        <v>43883</v>
      </c>
      <c r="B125" s="25" t="s">
        <v>83</v>
      </c>
      <c r="C125" s="116" t="s">
        <v>36</v>
      </c>
      <c r="D125" s="27"/>
      <c r="E125" s="27"/>
      <c r="F125" s="27">
        <v>20000000</v>
      </c>
      <c r="G125" s="27"/>
      <c r="H125" s="27"/>
      <c r="I125" s="27"/>
      <c r="J125" s="27"/>
    </row>
    <row r="126" spans="1:10" x14ac:dyDescent="0.25">
      <c r="A126" s="35">
        <v>43885</v>
      </c>
      <c r="B126" s="25" t="s">
        <v>83</v>
      </c>
      <c r="C126" s="114" t="s">
        <v>39</v>
      </c>
      <c r="D126" s="27"/>
      <c r="E126" s="27"/>
      <c r="F126" s="27">
        <v>6600000</v>
      </c>
      <c r="G126" s="27"/>
      <c r="H126" s="27"/>
      <c r="I126" s="27"/>
      <c r="J126" s="27"/>
    </row>
    <row r="127" spans="1:10" x14ac:dyDescent="0.25">
      <c r="A127" s="58">
        <v>43887</v>
      </c>
      <c r="B127" s="48" t="s">
        <v>83</v>
      </c>
      <c r="C127" s="121" t="s">
        <v>45</v>
      </c>
      <c r="D127" s="49"/>
      <c r="E127" s="49"/>
      <c r="F127" s="49">
        <v>100000000</v>
      </c>
      <c r="G127" s="49"/>
      <c r="H127" s="49"/>
      <c r="I127" s="49"/>
      <c r="J127" s="49"/>
    </row>
    <row r="128" spans="1:10" ht="14.25" customHeight="1" x14ac:dyDescent="0.25">
      <c r="A128" s="57"/>
      <c r="B128" s="12"/>
      <c r="C128" s="124"/>
      <c r="D128" s="53">
        <f>SUM(D122:D127)</f>
        <v>0</v>
      </c>
      <c r="E128" s="53">
        <f t="shared" ref="E128:F128" si="4">SUM(E122:E127)</f>
        <v>0</v>
      </c>
      <c r="F128" s="111">
        <f t="shared" si="4"/>
        <v>426600000</v>
      </c>
      <c r="G128" s="53">
        <f t="shared" ref="G128" si="5">SUM(G122:G127)</f>
        <v>0</v>
      </c>
      <c r="H128" s="53">
        <f t="shared" ref="H128" si="6">SUM(H122:H127)</f>
        <v>0</v>
      </c>
      <c r="I128" s="111">
        <f t="shared" ref="I128" si="7">SUM(I122:I127)</f>
        <v>166650000</v>
      </c>
      <c r="J128" s="53">
        <f t="shared" ref="J128" si="8">SUM(J122:J127)</f>
        <v>0</v>
      </c>
    </row>
    <row r="129" spans="1:10" ht="14.25" customHeight="1" x14ac:dyDescent="0.25">
      <c r="F129" s="11"/>
      <c r="G129" s="59"/>
      <c r="H129" s="59"/>
      <c r="I129" s="11"/>
    </row>
    <row r="130" spans="1:10" ht="14.25" customHeight="1" x14ac:dyDescent="0.25">
      <c r="F130" s="11"/>
      <c r="G130" s="11"/>
      <c r="H130" s="11"/>
      <c r="I130" s="11"/>
    </row>
    <row r="131" spans="1:10" ht="18.75" x14ac:dyDescent="0.3">
      <c r="B131" s="214" t="s">
        <v>96</v>
      </c>
      <c r="C131" s="214"/>
      <c r="F131" s="11"/>
      <c r="G131" s="11"/>
      <c r="H131" s="11"/>
      <c r="I131" s="11"/>
    </row>
    <row r="132" spans="1:10" s="18" customFormat="1" x14ac:dyDescent="0.25">
      <c r="A132" s="206" t="s">
        <v>68</v>
      </c>
      <c r="B132" s="217" t="s">
        <v>69</v>
      </c>
      <c r="C132" s="207" t="s">
        <v>70</v>
      </c>
      <c r="D132" s="208" t="s">
        <v>65</v>
      </c>
      <c r="E132" s="208"/>
      <c r="F132" s="208"/>
      <c r="G132" s="208" t="s">
        <v>66</v>
      </c>
      <c r="H132" s="208"/>
      <c r="I132" s="208"/>
      <c r="J132" s="209" t="s">
        <v>67</v>
      </c>
    </row>
    <row r="133" spans="1:10" s="18" customFormat="1" ht="25.5" x14ac:dyDescent="0.25">
      <c r="A133" s="206"/>
      <c r="B133" s="218"/>
      <c r="C133" s="207"/>
      <c r="D133" s="19" t="s">
        <v>71</v>
      </c>
      <c r="E133" s="19" t="s">
        <v>72</v>
      </c>
      <c r="F133" s="19" t="s">
        <v>73</v>
      </c>
      <c r="G133" s="19" t="s">
        <v>71</v>
      </c>
      <c r="H133" s="19" t="s">
        <v>72</v>
      </c>
      <c r="I133" s="19" t="s">
        <v>73</v>
      </c>
      <c r="J133" s="209"/>
    </row>
    <row r="134" spans="1:10" x14ac:dyDescent="0.25">
      <c r="A134" s="51">
        <v>43846</v>
      </c>
      <c r="B134" s="52" t="s">
        <v>81</v>
      </c>
      <c r="C134" s="125" t="s">
        <v>2</v>
      </c>
      <c r="D134" s="52"/>
      <c r="E134" s="52"/>
      <c r="F134" s="47"/>
      <c r="G134" s="52"/>
      <c r="H134" s="52"/>
      <c r="I134" s="47">
        <v>50000</v>
      </c>
      <c r="J134" s="52"/>
    </row>
    <row r="135" spans="1:10" x14ac:dyDescent="0.25">
      <c r="A135" s="24">
        <v>43864</v>
      </c>
      <c r="B135" s="25" t="s">
        <v>81</v>
      </c>
      <c r="C135" s="29" t="s">
        <v>6</v>
      </c>
      <c r="D135" s="27"/>
      <c r="E135" s="25"/>
      <c r="F135" s="27"/>
      <c r="G135" s="28"/>
      <c r="H135" s="28"/>
      <c r="I135" s="27">
        <v>635000</v>
      </c>
      <c r="J135" s="25"/>
    </row>
    <row r="136" spans="1:10" x14ac:dyDescent="0.25">
      <c r="A136" s="24">
        <v>43864</v>
      </c>
      <c r="B136" s="25" t="s">
        <v>81</v>
      </c>
      <c r="C136" s="29" t="s">
        <v>7</v>
      </c>
      <c r="D136" s="27"/>
      <c r="E136" s="25"/>
      <c r="F136" s="27"/>
      <c r="G136" s="28"/>
      <c r="H136" s="28"/>
      <c r="I136" s="27">
        <v>7700</v>
      </c>
      <c r="J136" s="25"/>
    </row>
    <row r="137" spans="1:10" x14ac:dyDescent="0.25">
      <c r="A137" s="24">
        <v>43866</v>
      </c>
      <c r="B137" s="25" t="s">
        <v>81</v>
      </c>
      <c r="C137" s="29" t="s">
        <v>7</v>
      </c>
      <c r="D137" s="27"/>
      <c r="E137" s="25"/>
      <c r="F137" s="27"/>
      <c r="G137" s="28"/>
      <c r="H137" s="28"/>
      <c r="I137" s="27">
        <v>22000</v>
      </c>
      <c r="J137" s="25"/>
    </row>
    <row r="138" spans="1:10" x14ac:dyDescent="0.25">
      <c r="A138" s="24">
        <v>43866</v>
      </c>
      <c r="B138" s="25" t="s">
        <v>81</v>
      </c>
      <c r="C138" s="29" t="s">
        <v>7</v>
      </c>
      <c r="D138" s="27"/>
      <c r="E138" s="25"/>
      <c r="F138" s="27"/>
      <c r="G138" s="28"/>
      <c r="H138" s="28"/>
      <c r="I138" s="27">
        <v>11000</v>
      </c>
      <c r="J138" s="25"/>
    </row>
    <row r="139" spans="1:10" x14ac:dyDescent="0.25">
      <c r="A139" s="58">
        <v>43887</v>
      </c>
      <c r="B139" s="48" t="s">
        <v>81</v>
      </c>
      <c r="C139" s="121" t="s">
        <v>48</v>
      </c>
      <c r="D139" s="49"/>
      <c r="E139" s="49"/>
      <c r="F139" s="49"/>
      <c r="G139" s="49"/>
      <c r="H139" s="49"/>
      <c r="I139" s="49">
        <v>400000</v>
      </c>
      <c r="J139" s="49"/>
    </row>
    <row r="140" spans="1:10" x14ac:dyDescent="0.25">
      <c r="A140" s="211"/>
      <c r="B140" s="212"/>
      <c r="C140" s="213"/>
      <c r="D140" s="53">
        <f>SUM(D134:D139)</f>
        <v>0</v>
      </c>
      <c r="E140" s="53">
        <f t="shared" ref="E140:I140" si="9">SUM(E134:E139)</f>
        <v>0</v>
      </c>
      <c r="F140" s="53">
        <f t="shared" si="9"/>
        <v>0</v>
      </c>
      <c r="G140" s="53">
        <f t="shared" si="9"/>
        <v>0</v>
      </c>
      <c r="H140" s="53">
        <f t="shared" si="9"/>
        <v>0</v>
      </c>
      <c r="I140" s="111">
        <f t="shared" si="9"/>
        <v>1125700</v>
      </c>
      <c r="J140" s="53"/>
    </row>
    <row r="143" spans="1:10" ht="18.75" x14ac:dyDescent="0.3">
      <c r="B143" s="214" t="s">
        <v>97</v>
      </c>
      <c r="C143" s="214"/>
    </row>
    <row r="144" spans="1:10" s="18" customFormat="1" x14ac:dyDescent="0.25">
      <c r="A144" s="206" t="s">
        <v>68</v>
      </c>
      <c r="B144" s="217" t="s">
        <v>69</v>
      </c>
      <c r="C144" s="207" t="s">
        <v>70</v>
      </c>
      <c r="D144" s="208" t="s">
        <v>65</v>
      </c>
      <c r="E144" s="208"/>
      <c r="F144" s="208"/>
      <c r="G144" s="208" t="s">
        <v>66</v>
      </c>
      <c r="H144" s="208"/>
      <c r="I144" s="208"/>
      <c r="J144" s="209" t="s">
        <v>67</v>
      </c>
    </row>
    <row r="145" spans="1:10" s="18" customFormat="1" ht="25.5" x14ac:dyDescent="0.25">
      <c r="A145" s="206"/>
      <c r="B145" s="218"/>
      <c r="C145" s="207"/>
      <c r="D145" s="19" t="s">
        <v>71</v>
      </c>
      <c r="E145" s="19" t="s">
        <v>72</v>
      </c>
      <c r="F145" s="19" t="s">
        <v>73</v>
      </c>
      <c r="G145" s="19" t="s">
        <v>71</v>
      </c>
      <c r="H145" s="19" t="s">
        <v>72</v>
      </c>
      <c r="I145" s="19" t="s">
        <v>73</v>
      </c>
      <c r="J145" s="209"/>
    </row>
    <row r="146" spans="1:10" x14ac:dyDescent="0.25">
      <c r="A146" s="60">
        <v>43875</v>
      </c>
      <c r="B146" s="21" t="s">
        <v>88</v>
      </c>
      <c r="C146" s="122" t="s">
        <v>20</v>
      </c>
      <c r="D146" s="23"/>
      <c r="E146" s="21"/>
      <c r="F146" s="23"/>
      <c r="G146" s="61"/>
      <c r="H146" s="61"/>
      <c r="I146" s="23">
        <v>5000000</v>
      </c>
      <c r="J146" s="21"/>
    </row>
    <row r="147" spans="1:10" ht="26.25" x14ac:dyDescent="0.25">
      <c r="A147" s="24">
        <v>43875</v>
      </c>
      <c r="B147" s="25" t="s">
        <v>88</v>
      </c>
      <c r="C147" s="115" t="s">
        <v>21</v>
      </c>
      <c r="D147" s="31"/>
      <c r="E147" s="30"/>
      <c r="F147" s="31"/>
      <c r="G147" s="32"/>
      <c r="H147" s="32"/>
      <c r="I147" s="31">
        <v>10000000</v>
      </c>
      <c r="J147" s="30"/>
    </row>
    <row r="148" spans="1:10" x14ac:dyDescent="0.25">
      <c r="A148" s="24">
        <v>43875</v>
      </c>
      <c r="B148" s="25" t="s">
        <v>88</v>
      </c>
      <c r="C148" s="116" t="s">
        <v>22</v>
      </c>
      <c r="D148" s="27"/>
      <c r="E148" s="27"/>
      <c r="F148" s="27"/>
      <c r="G148" s="27"/>
      <c r="H148" s="27"/>
      <c r="I148" s="33">
        <v>6000000</v>
      </c>
      <c r="J148" s="27"/>
    </row>
    <row r="149" spans="1:10" x14ac:dyDescent="0.25">
      <c r="A149" s="34">
        <v>43887</v>
      </c>
      <c r="B149" s="25" t="s">
        <v>88</v>
      </c>
      <c r="C149" s="116" t="s">
        <v>22</v>
      </c>
      <c r="D149" s="27"/>
      <c r="E149" s="27"/>
      <c r="F149" s="27"/>
      <c r="G149" s="27"/>
      <c r="H149" s="27"/>
      <c r="I149" s="27">
        <v>1000000</v>
      </c>
      <c r="J149" s="27"/>
    </row>
    <row r="150" spans="1:10" x14ac:dyDescent="0.25">
      <c r="A150" s="34">
        <v>43887</v>
      </c>
      <c r="B150" s="25" t="s">
        <v>88</v>
      </c>
      <c r="C150" s="114" t="s">
        <v>44</v>
      </c>
      <c r="D150" s="27"/>
      <c r="E150" s="27"/>
      <c r="F150" s="27"/>
      <c r="G150" s="27"/>
      <c r="H150" s="27"/>
      <c r="I150" s="27">
        <v>10000000</v>
      </c>
      <c r="J150" s="27"/>
    </row>
    <row r="151" spans="1:10" x14ac:dyDescent="0.25">
      <c r="A151" s="34">
        <v>43890</v>
      </c>
      <c r="B151" s="25" t="s">
        <v>88</v>
      </c>
      <c r="C151" s="114" t="s">
        <v>56</v>
      </c>
      <c r="D151" s="27"/>
      <c r="E151" s="27"/>
      <c r="F151" s="27"/>
      <c r="G151" s="27"/>
      <c r="H151" s="27"/>
      <c r="I151" s="27">
        <v>10000000</v>
      </c>
      <c r="J151" s="27"/>
    </row>
    <row r="152" spans="1:10" ht="26.25" x14ac:dyDescent="0.25">
      <c r="A152" s="34">
        <v>43890</v>
      </c>
      <c r="B152" s="25" t="s">
        <v>88</v>
      </c>
      <c r="C152" s="114" t="s">
        <v>57</v>
      </c>
      <c r="D152" s="27"/>
      <c r="E152" s="27"/>
      <c r="F152" s="27"/>
      <c r="G152" s="27"/>
      <c r="H152" s="27"/>
      <c r="I152" s="27">
        <v>4800000</v>
      </c>
      <c r="J152" s="27"/>
    </row>
    <row r="153" spans="1:10" ht="26.25" x14ac:dyDescent="0.25">
      <c r="A153" s="34">
        <v>43890</v>
      </c>
      <c r="B153" s="25" t="s">
        <v>88</v>
      </c>
      <c r="C153" s="114" t="s">
        <v>60</v>
      </c>
      <c r="D153" s="27"/>
      <c r="E153" s="27"/>
      <c r="F153" s="27"/>
      <c r="G153" s="27"/>
      <c r="H153" s="27"/>
      <c r="I153" s="27">
        <v>1840800</v>
      </c>
      <c r="J153" s="27"/>
    </row>
    <row r="154" spans="1:10" ht="26.25" x14ac:dyDescent="0.25">
      <c r="A154" s="34">
        <v>43890</v>
      </c>
      <c r="B154" s="25" t="s">
        <v>88</v>
      </c>
      <c r="C154" s="114" t="s">
        <v>61</v>
      </c>
      <c r="D154" s="27"/>
      <c r="E154" s="27"/>
      <c r="F154" s="27"/>
      <c r="G154" s="27"/>
      <c r="H154" s="27"/>
      <c r="I154" s="27">
        <v>1377650</v>
      </c>
      <c r="J154" s="27"/>
    </row>
    <row r="155" spans="1:10" ht="26.25" x14ac:dyDescent="0.25">
      <c r="A155" s="34">
        <v>43890</v>
      </c>
      <c r="B155" s="25" t="s">
        <v>88</v>
      </c>
      <c r="C155" s="114" t="s">
        <v>62</v>
      </c>
      <c r="D155" s="27"/>
      <c r="E155" s="27"/>
      <c r="F155" s="27"/>
      <c r="G155" s="27"/>
      <c r="H155" s="27"/>
      <c r="I155" s="27">
        <v>1939000</v>
      </c>
      <c r="J155" s="27"/>
    </row>
    <row r="156" spans="1:10" ht="26.25" x14ac:dyDescent="0.25">
      <c r="A156" s="34">
        <v>43890</v>
      </c>
      <c r="B156" s="25" t="s">
        <v>88</v>
      </c>
      <c r="C156" s="114" t="s">
        <v>63</v>
      </c>
      <c r="D156" s="27"/>
      <c r="E156" s="27"/>
      <c r="F156" s="27"/>
      <c r="G156" s="27"/>
      <c r="H156" s="27"/>
      <c r="I156" s="27">
        <v>16422350</v>
      </c>
      <c r="J156" s="27"/>
    </row>
    <row r="157" spans="1:10" ht="26.25" x14ac:dyDescent="0.25">
      <c r="A157" s="36">
        <v>43890</v>
      </c>
      <c r="B157" s="37" t="s">
        <v>88</v>
      </c>
      <c r="C157" s="117" t="s">
        <v>64</v>
      </c>
      <c r="D157" s="38"/>
      <c r="E157" s="38"/>
      <c r="F157" s="38"/>
      <c r="G157" s="38"/>
      <c r="H157" s="38"/>
      <c r="I157" s="38">
        <v>121730000</v>
      </c>
      <c r="J157" s="38"/>
    </row>
    <row r="158" spans="1:10" x14ac:dyDescent="0.25">
      <c r="A158" s="57"/>
      <c r="B158" s="12"/>
      <c r="C158" s="124"/>
      <c r="D158" s="50">
        <f>SUM(D146:D157)</f>
        <v>0</v>
      </c>
      <c r="E158" s="50">
        <f t="shared" ref="E158:I158" si="10">SUM(E146:E157)</f>
        <v>0</v>
      </c>
      <c r="F158" s="50">
        <f t="shared" si="10"/>
        <v>0</v>
      </c>
      <c r="G158" s="50">
        <f t="shared" si="10"/>
        <v>0</v>
      </c>
      <c r="H158" s="50">
        <f t="shared" si="10"/>
        <v>0</v>
      </c>
      <c r="I158" s="109">
        <f t="shared" si="10"/>
        <v>190109800</v>
      </c>
      <c r="J158" s="12"/>
    </row>
    <row r="161" spans="1:10" ht="18.75" x14ac:dyDescent="0.3">
      <c r="B161" s="214" t="s">
        <v>86</v>
      </c>
      <c r="C161" s="214"/>
    </row>
    <row r="162" spans="1:10" s="18" customFormat="1" x14ac:dyDescent="0.25">
      <c r="A162" s="206" t="s">
        <v>68</v>
      </c>
      <c r="B162" s="207" t="s">
        <v>69</v>
      </c>
      <c r="C162" s="207" t="s">
        <v>70</v>
      </c>
      <c r="D162" s="208" t="s">
        <v>65</v>
      </c>
      <c r="E162" s="208"/>
      <c r="F162" s="208"/>
      <c r="G162" s="208" t="s">
        <v>66</v>
      </c>
      <c r="H162" s="208"/>
      <c r="I162" s="208"/>
      <c r="J162" s="209" t="s">
        <v>67</v>
      </c>
    </row>
    <row r="163" spans="1:10" s="18" customFormat="1" ht="25.5" x14ac:dyDescent="0.25">
      <c r="A163" s="206"/>
      <c r="B163" s="207"/>
      <c r="C163" s="207"/>
      <c r="D163" s="19" t="s">
        <v>71</v>
      </c>
      <c r="E163" s="19" t="s">
        <v>72</v>
      </c>
      <c r="F163" s="19" t="s">
        <v>73</v>
      </c>
      <c r="G163" s="19" t="s">
        <v>71</v>
      </c>
      <c r="H163" s="19" t="s">
        <v>72</v>
      </c>
      <c r="I163" s="19" t="s">
        <v>73</v>
      </c>
      <c r="J163" s="209"/>
    </row>
    <row r="164" spans="1:10" x14ac:dyDescent="0.25">
      <c r="A164" s="62">
        <v>43866</v>
      </c>
      <c r="B164" s="63" t="s">
        <v>86</v>
      </c>
      <c r="C164" s="127" t="s">
        <v>10</v>
      </c>
      <c r="D164" s="53"/>
      <c r="E164" s="63"/>
      <c r="F164" s="53"/>
      <c r="G164" s="64"/>
      <c r="H164" s="64"/>
      <c r="I164" s="53">
        <v>2000000</v>
      </c>
      <c r="J164" s="63"/>
    </row>
    <row r="165" spans="1:10" x14ac:dyDescent="0.25">
      <c r="A165" s="211"/>
      <c r="B165" s="212"/>
      <c r="C165" s="213"/>
      <c r="D165" s="50">
        <f>SUM(D164)</f>
        <v>0</v>
      </c>
      <c r="E165" s="50">
        <f t="shared" ref="E165:I165" si="11">SUM(E164)</f>
        <v>0</v>
      </c>
      <c r="F165" s="50">
        <f t="shared" si="11"/>
        <v>0</v>
      </c>
      <c r="G165" s="50">
        <f t="shared" si="11"/>
        <v>0</v>
      </c>
      <c r="H165" s="50">
        <f t="shared" si="11"/>
        <v>0</v>
      </c>
      <c r="I165" s="109">
        <f t="shared" si="11"/>
        <v>2000000</v>
      </c>
      <c r="J165" s="12"/>
    </row>
    <row r="169" spans="1:10" ht="18.75" x14ac:dyDescent="0.3">
      <c r="B169" s="210" t="s">
        <v>98</v>
      </c>
      <c r="C169" s="210"/>
    </row>
    <row r="170" spans="1:10" s="18" customFormat="1" x14ac:dyDescent="0.25">
      <c r="A170" s="206" t="s">
        <v>68</v>
      </c>
      <c r="B170" s="207" t="s">
        <v>69</v>
      </c>
      <c r="C170" s="207" t="s">
        <v>70</v>
      </c>
      <c r="D170" s="208" t="s">
        <v>65</v>
      </c>
      <c r="E170" s="208"/>
      <c r="F170" s="208"/>
      <c r="G170" s="208" t="s">
        <v>66</v>
      </c>
      <c r="H170" s="208"/>
      <c r="I170" s="208"/>
      <c r="J170" s="209" t="s">
        <v>67</v>
      </c>
    </row>
    <row r="171" spans="1:10" s="18" customFormat="1" ht="25.5" x14ac:dyDescent="0.25">
      <c r="A171" s="206"/>
      <c r="B171" s="207"/>
      <c r="C171" s="207"/>
      <c r="D171" s="19" t="s">
        <v>71</v>
      </c>
      <c r="E171" s="19" t="s">
        <v>72</v>
      </c>
      <c r="F171" s="19" t="s">
        <v>73</v>
      </c>
      <c r="G171" s="19" t="s">
        <v>71</v>
      </c>
      <c r="H171" s="19" t="s">
        <v>72</v>
      </c>
      <c r="I171" s="19" t="s">
        <v>73</v>
      </c>
      <c r="J171" s="209"/>
    </row>
    <row r="172" spans="1:10" x14ac:dyDescent="0.25">
      <c r="A172" s="51">
        <v>43847</v>
      </c>
      <c r="B172" s="25" t="s">
        <v>82</v>
      </c>
      <c r="C172" s="29" t="s">
        <v>3</v>
      </c>
      <c r="D172" s="25"/>
      <c r="E172" s="25"/>
      <c r="F172" s="27"/>
      <c r="G172" s="25"/>
      <c r="H172" s="25"/>
      <c r="I172" s="27">
        <v>3672000</v>
      </c>
      <c r="J172" s="25"/>
    </row>
    <row r="173" spans="1:10" x14ac:dyDescent="0.25">
      <c r="A173" s="24">
        <v>43869</v>
      </c>
      <c r="B173" s="25" t="s">
        <v>82</v>
      </c>
      <c r="C173" s="29" t="s">
        <v>11</v>
      </c>
      <c r="D173" s="27"/>
      <c r="E173" s="25"/>
      <c r="F173" s="27"/>
      <c r="G173" s="28"/>
      <c r="H173" s="28"/>
      <c r="I173" s="27">
        <v>118000</v>
      </c>
      <c r="J173" s="25"/>
    </row>
    <row r="174" spans="1:10" x14ac:dyDescent="0.25">
      <c r="A174" s="24">
        <v>43869</v>
      </c>
      <c r="B174" s="25" t="s">
        <v>82</v>
      </c>
      <c r="C174" s="29" t="s">
        <v>12</v>
      </c>
      <c r="D174" s="27"/>
      <c r="E174" s="25"/>
      <c r="F174" s="27"/>
      <c r="G174" s="28"/>
      <c r="H174" s="28"/>
      <c r="I174" s="27">
        <v>748000</v>
      </c>
      <c r="J174" s="25"/>
    </row>
    <row r="175" spans="1:10" x14ac:dyDescent="0.25">
      <c r="A175" s="24">
        <v>43870</v>
      </c>
      <c r="B175" s="25" t="s">
        <v>82</v>
      </c>
      <c r="C175" s="29" t="s">
        <v>11</v>
      </c>
      <c r="D175" s="27"/>
      <c r="E175" s="25"/>
      <c r="F175" s="27"/>
      <c r="G175" s="28"/>
      <c r="H175" s="28"/>
      <c r="I175" s="27">
        <v>175000</v>
      </c>
      <c r="J175" s="25"/>
    </row>
    <row r="176" spans="1:10" x14ac:dyDescent="0.25">
      <c r="A176" s="24">
        <v>43870</v>
      </c>
      <c r="B176" s="25" t="s">
        <v>82</v>
      </c>
      <c r="C176" s="29" t="s">
        <v>13</v>
      </c>
      <c r="D176" s="27"/>
      <c r="E176" s="25"/>
      <c r="F176" s="27"/>
      <c r="G176" s="28"/>
      <c r="H176" s="28"/>
      <c r="I176" s="27">
        <v>673900</v>
      </c>
      <c r="J176" s="25"/>
    </row>
    <row r="177" spans="1:10" x14ac:dyDescent="0.25">
      <c r="A177" s="24">
        <v>43871</v>
      </c>
      <c r="B177" s="25" t="s">
        <v>82</v>
      </c>
      <c r="C177" s="29" t="s">
        <v>14</v>
      </c>
      <c r="D177" s="27"/>
      <c r="E177" s="25"/>
      <c r="F177" s="27"/>
      <c r="G177" s="28"/>
      <c r="H177" s="28"/>
      <c r="I177" s="27">
        <v>75000</v>
      </c>
      <c r="J177" s="25"/>
    </row>
    <row r="178" spans="1:10" x14ac:dyDescent="0.25">
      <c r="A178" s="24">
        <v>43871</v>
      </c>
      <c r="B178" s="25" t="s">
        <v>82</v>
      </c>
      <c r="C178" s="29" t="s">
        <v>11</v>
      </c>
      <c r="D178" s="27"/>
      <c r="E178" s="25"/>
      <c r="F178" s="27"/>
      <c r="G178" s="28"/>
      <c r="H178" s="28"/>
      <c r="I178" s="27">
        <v>93000</v>
      </c>
      <c r="J178" s="25"/>
    </row>
    <row r="179" spans="1:10" ht="26.25" x14ac:dyDescent="0.25">
      <c r="A179" s="24">
        <v>43871</v>
      </c>
      <c r="B179" s="25" t="s">
        <v>82</v>
      </c>
      <c r="C179" s="29" t="s">
        <v>15</v>
      </c>
      <c r="D179" s="27"/>
      <c r="E179" s="25"/>
      <c r="F179" s="27"/>
      <c r="G179" s="28"/>
      <c r="H179" s="28"/>
      <c r="I179" s="27">
        <v>725000</v>
      </c>
      <c r="J179" s="25"/>
    </row>
    <row r="180" spans="1:10" x14ac:dyDescent="0.25">
      <c r="A180" s="24">
        <v>43872</v>
      </c>
      <c r="B180" s="25" t="s">
        <v>82</v>
      </c>
      <c r="C180" s="29" t="s">
        <v>16</v>
      </c>
      <c r="D180" s="27"/>
      <c r="E180" s="25"/>
      <c r="F180" s="27"/>
      <c r="G180" s="28"/>
      <c r="H180" s="28"/>
      <c r="I180" s="27">
        <v>605000</v>
      </c>
      <c r="J180" s="25"/>
    </row>
    <row r="181" spans="1:10" x14ac:dyDescent="0.25">
      <c r="A181" s="24">
        <v>43874</v>
      </c>
      <c r="B181" s="25" t="s">
        <v>82</v>
      </c>
      <c r="C181" s="29" t="s">
        <v>11</v>
      </c>
      <c r="D181" s="27"/>
      <c r="E181" s="25"/>
      <c r="F181" s="27"/>
      <c r="G181" s="28"/>
      <c r="H181" s="28"/>
      <c r="I181" s="27">
        <v>20000</v>
      </c>
      <c r="J181" s="25"/>
    </row>
    <row r="182" spans="1:10" x14ac:dyDescent="0.25">
      <c r="A182" s="24">
        <v>43874</v>
      </c>
      <c r="B182" s="25" t="s">
        <v>82</v>
      </c>
      <c r="C182" s="29" t="s">
        <v>11</v>
      </c>
      <c r="D182" s="27"/>
      <c r="E182" s="25"/>
      <c r="F182" s="27"/>
      <c r="G182" s="28"/>
      <c r="H182" s="28"/>
      <c r="I182" s="27">
        <v>230000</v>
      </c>
      <c r="J182" s="25"/>
    </row>
    <row r="183" spans="1:10" x14ac:dyDescent="0.25">
      <c r="A183" s="34">
        <v>43876</v>
      </c>
      <c r="B183" s="25" t="s">
        <v>82</v>
      </c>
      <c r="C183" s="116" t="s">
        <v>11</v>
      </c>
      <c r="D183" s="27"/>
      <c r="E183" s="27"/>
      <c r="F183" s="27"/>
      <c r="G183" s="27"/>
      <c r="H183" s="27"/>
      <c r="I183" s="33">
        <v>120000</v>
      </c>
      <c r="J183" s="27"/>
    </row>
    <row r="184" spans="1:10" x14ac:dyDescent="0.25">
      <c r="A184" s="34">
        <v>43877</v>
      </c>
      <c r="B184" s="25" t="s">
        <v>82</v>
      </c>
      <c r="C184" s="116" t="s">
        <v>11</v>
      </c>
      <c r="D184" s="27"/>
      <c r="E184" s="27"/>
      <c r="F184" s="27"/>
      <c r="G184" s="27"/>
      <c r="H184" s="27"/>
      <c r="I184" s="33">
        <v>140000</v>
      </c>
      <c r="J184" s="27"/>
    </row>
    <row r="185" spans="1:10" x14ac:dyDescent="0.25">
      <c r="A185" s="34">
        <v>43878</v>
      </c>
      <c r="B185" s="25" t="s">
        <v>82</v>
      </c>
      <c r="C185" s="116" t="s">
        <v>27</v>
      </c>
      <c r="D185" s="27"/>
      <c r="E185" s="27"/>
      <c r="F185" s="27"/>
      <c r="G185" s="27"/>
      <c r="H185" s="27"/>
      <c r="I185" s="33">
        <v>2312000</v>
      </c>
      <c r="J185" s="27"/>
    </row>
    <row r="186" spans="1:10" x14ac:dyDescent="0.25">
      <c r="A186" s="34">
        <v>43879</v>
      </c>
      <c r="B186" s="25" t="s">
        <v>82</v>
      </c>
      <c r="C186" s="116" t="s">
        <v>11</v>
      </c>
      <c r="D186" s="27"/>
      <c r="E186" s="27"/>
      <c r="F186" s="27"/>
      <c r="G186" s="27"/>
      <c r="H186" s="27"/>
      <c r="I186" s="33">
        <v>115000</v>
      </c>
      <c r="J186" s="27"/>
    </row>
    <row r="187" spans="1:10" x14ac:dyDescent="0.25">
      <c r="A187" s="34">
        <v>43880</v>
      </c>
      <c r="B187" s="25" t="s">
        <v>82</v>
      </c>
      <c r="C187" s="116" t="s">
        <v>31</v>
      </c>
      <c r="D187" s="27"/>
      <c r="E187" s="27"/>
      <c r="F187" s="27"/>
      <c r="G187" s="27"/>
      <c r="H187" s="27"/>
      <c r="I187" s="33">
        <v>970000</v>
      </c>
      <c r="J187" s="27"/>
    </row>
    <row r="188" spans="1:10" x14ac:dyDescent="0.25">
      <c r="A188" s="34">
        <v>43887</v>
      </c>
      <c r="B188" s="25" t="s">
        <v>82</v>
      </c>
      <c r="C188" s="114" t="s">
        <v>50</v>
      </c>
      <c r="D188" s="27"/>
      <c r="E188" s="27"/>
      <c r="F188" s="27"/>
      <c r="G188" s="27"/>
      <c r="H188" s="27"/>
      <c r="I188" s="27">
        <v>520000</v>
      </c>
      <c r="J188" s="27"/>
    </row>
    <row r="189" spans="1:10" x14ac:dyDescent="0.25">
      <c r="A189" s="34">
        <v>43887</v>
      </c>
      <c r="B189" s="25" t="s">
        <v>82</v>
      </c>
      <c r="C189" s="114" t="s">
        <v>51</v>
      </c>
      <c r="D189" s="27"/>
      <c r="E189" s="27"/>
      <c r="F189" s="27"/>
      <c r="G189" s="27"/>
      <c r="H189" s="27"/>
      <c r="I189" s="27">
        <v>88000</v>
      </c>
      <c r="J189" s="27"/>
    </row>
    <row r="190" spans="1:10" x14ac:dyDescent="0.25">
      <c r="A190" s="36">
        <v>43887</v>
      </c>
      <c r="B190" s="48" t="s">
        <v>82</v>
      </c>
      <c r="C190" s="121" t="s">
        <v>52</v>
      </c>
      <c r="D190" s="49"/>
      <c r="E190" s="49"/>
      <c r="F190" s="49"/>
      <c r="G190" s="49"/>
      <c r="H190" s="49"/>
      <c r="I190" s="49">
        <v>10000</v>
      </c>
      <c r="J190" s="49"/>
    </row>
    <row r="191" spans="1:10" x14ac:dyDescent="0.25">
      <c r="A191" s="57"/>
      <c r="B191" s="12"/>
      <c r="C191" s="124"/>
      <c r="D191" s="65">
        <f>SUM(D172:D190)</f>
        <v>0</v>
      </c>
      <c r="E191" s="65">
        <f t="shared" ref="E191:I191" si="12">SUM(E172:E190)</f>
        <v>0</v>
      </c>
      <c r="F191" s="65">
        <f t="shared" si="12"/>
        <v>0</v>
      </c>
      <c r="G191" s="65">
        <f t="shared" si="12"/>
        <v>0</v>
      </c>
      <c r="H191" s="65">
        <f t="shared" si="12"/>
        <v>0</v>
      </c>
      <c r="I191" s="110">
        <f t="shared" si="12"/>
        <v>11409900</v>
      </c>
      <c r="J191" s="12"/>
    </row>
    <row r="193" spans="1:10" ht="18.75" x14ac:dyDescent="0.3">
      <c r="B193" s="210" t="s">
        <v>99</v>
      </c>
      <c r="C193" s="210"/>
    </row>
    <row r="194" spans="1:10" s="18" customFormat="1" x14ac:dyDescent="0.25">
      <c r="A194" s="206" t="s">
        <v>68</v>
      </c>
      <c r="B194" s="207" t="s">
        <v>69</v>
      </c>
      <c r="C194" s="207" t="s">
        <v>70</v>
      </c>
      <c r="D194" s="208" t="s">
        <v>65</v>
      </c>
      <c r="E194" s="208"/>
      <c r="F194" s="208"/>
      <c r="G194" s="208" t="s">
        <v>66</v>
      </c>
      <c r="H194" s="208"/>
      <c r="I194" s="208"/>
      <c r="J194" s="209" t="s">
        <v>67</v>
      </c>
    </row>
    <row r="195" spans="1:10" s="18" customFormat="1" ht="25.5" x14ac:dyDescent="0.25">
      <c r="A195" s="206"/>
      <c r="B195" s="207"/>
      <c r="C195" s="207"/>
      <c r="D195" s="19" t="s">
        <v>71</v>
      </c>
      <c r="E195" s="19" t="s">
        <v>72</v>
      </c>
      <c r="F195" s="19" t="s">
        <v>73</v>
      </c>
      <c r="G195" s="19" t="s">
        <v>71</v>
      </c>
      <c r="H195" s="19" t="s">
        <v>72</v>
      </c>
      <c r="I195" s="19" t="s">
        <v>73</v>
      </c>
      <c r="J195" s="209"/>
    </row>
    <row r="196" spans="1:10" x14ac:dyDescent="0.25">
      <c r="A196" s="51">
        <v>43866</v>
      </c>
      <c r="B196" s="25" t="s">
        <v>85</v>
      </c>
      <c r="C196" s="29" t="s">
        <v>9</v>
      </c>
      <c r="D196" s="27"/>
      <c r="E196" s="25"/>
      <c r="F196" s="27"/>
      <c r="G196" s="28"/>
      <c r="H196" s="28"/>
      <c r="I196" s="27">
        <v>11200000</v>
      </c>
      <c r="J196" s="25"/>
    </row>
    <row r="197" spans="1:10" x14ac:dyDescent="0.25">
      <c r="A197" s="34">
        <v>43887</v>
      </c>
      <c r="B197" s="25" t="s">
        <v>85</v>
      </c>
      <c r="C197" s="114" t="s">
        <v>46</v>
      </c>
      <c r="D197" s="27"/>
      <c r="E197" s="27"/>
      <c r="F197" s="27"/>
      <c r="G197" s="27"/>
      <c r="H197" s="27"/>
      <c r="I197" s="27">
        <v>100000000</v>
      </c>
      <c r="J197" s="27"/>
    </row>
    <row r="198" spans="1:10" x14ac:dyDescent="0.25">
      <c r="A198" s="36">
        <v>43887</v>
      </c>
      <c r="B198" s="48" t="s">
        <v>85</v>
      </c>
      <c r="C198" s="121" t="s">
        <v>47</v>
      </c>
      <c r="D198" s="49"/>
      <c r="E198" s="49"/>
      <c r="F198" s="49"/>
      <c r="G198" s="49"/>
      <c r="H198" s="49"/>
      <c r="I198" s="49">
        <v>5000000</v>
      </c>
      <c r="J198" s="49"/>
    </row>
    <row r="199" spans="1:10" x14ac:dyDescent="0.25">
      <c r="A199" s="57"/>
      <c r="B199" s="12"/>
      <c r="C199" s="124"/>
      <c r="D199" s="50">
        <f>SUM(D196:D198)</f>
        <v>0</v>
      </c>
      <c r="E199" s="50">
        <f t="shared" ref="E199:I199" si="13">SUM(E196:E198)</f>
        <v>0</v>
      </c>
      <c r="F199" s="50">
        <f t="shared" si="13"/>
        <v>0</v>
      </c>
      <c r="G199" s="50">
        <f t="shared" si="13"/>
        <v>0</v>
      </c>
      <c r="H199" s="50">
        <f t="shared" si="13"/>
        <v>0</v>
      </c>
      <c r="I199" s="109">
        <f t="shared" si="13"/>
        <v>116200000</v>
      </c>
      <c r="J199" s="12"/>
    </row>
    <row r="201" spans="1:10" ht="18.75" x14ac:dyDescent="0.3">
      <c r="B201" s="210" t="s">
        <v>100</v>
      </c>
      <c r="C201" s="210"/>
    </row>
    <row r="202" spans="1:10" s="18" customFormat="1" x14ac:dyDescent="0.25">
      <c r="A202" s="206" t="s">
        <v>68</v>
      </c>
      <c r="B202" s="207" t="s">
        <v>69</v>
      </c>
      <c r="C202" s="207" t="s">
        <v>70</v>
      </c>
      <c r="D202" s="208" t="s">
        <v>65</v>
      </c>
      <c r="E202" s="208"/>
      <c r="F202" s="208"/>
      <c r="G202" s="208" t="s">
        <v>66</v>
      </c>
      <c r="H202" s="208"/>
      <c r="I202" s="208"/>
      <c r="J202" s="209" t="s">
        <v>67</v>
      </c>
    </row>
    <row r="203" spans="1:10" s="18" customFormat="1" ht="25.5" x14ac:dyDescent="0.25">
      <c r="A203" s="206"/>
      <c r="B203" s="207"/>
      <c r="C203" s="207"/>
      <c r="D203" s="19" t="s">
        <v>71</v>
      </c>
      <c r="E203" s="19" t="s">
        <v>72</v>
      </c>
      <c r="F203" s="19" t="s">
        <v>73</v>
      </c>
      <c r="G203" s="19" t="s">
        <v>71</v>
      </c>
      <c r="H203" s="19" t="s">
        <v>72</v>
      </c>
      <c r="I203" s="19" t="s">
        <v>73</v>
      </c>
      <c r="J203" s="209"/>
    </row>
    <row r="204" spans="1:10" x14ac:dyDescent="0.25">
      <c r="A204" s="62">
        <v>43832</v>
      </c>
      <c r="B204" s="48" t="s">
        <v>80</v>
      </c>
      <c r="C204" s="66" t="s">
        <v>1</v>
      </c>
      <c r="D204" s="49">
        <v>2000000</v>
      </c>
      <c r="E204" s="48"/>
      <c r="F204" s="49"/>
      <c r="G204" s="48"/>
      <c r="H204" s="48"/>
      <c r="I204" s="49"/>
      <c r="J204" s="48"/>
    </row>
    <row r="205" spans="1:10" x14ac:dyDescent="0.25">
      <c r="A205" s="57"/>
      <c r="B205" s="12"/>
      <c r="C205" s="124"/>
      <c r="D205" s="109">
        <f>SUM(D204)</f>
        <v>2000000</v>
      </c>
      <c r="E205" s="50">
        <f t="shared" ref="E205:I205" si="14">SUM(E204)</f>
        <v>0</v>
      </c>
      <c r="F205" s="50">
        <f t="shared" si="14"/>
        <v>0</v>
      </c>
      <c r="G205" s="50">
        <f t="shared" si="14"/>
        <v>0</v>
      </c>
      <c r="H205" s="50">
        <f t="shared" si="14"/>
        <v>0</v>
      </c>
      <c r="I205" s="50">
        <f t="shared" si="14"/>
        <v>0</v>
      </c>
      <c r="J205" s="12"/>
    </row>
    <row r="208" spans="1:10" ht="18.75" x14ac:dyDescent="0.3">
      <c r="B208" s="210" t="s">
        <v>101</v>
      </c>
      <c r="C208" s="210"/>
    </row>
    <row r="209" spans="1:10" s="18" customFormat="1" x14ac:dyDescent="0.25">
      <c r="A209" s="206" t="s">
        <v>68</v>
      </c>
      <c r="B209" s="207" t="s">
        <v>69</v>
      </c>
      <c r="C209" s="207" t="s">
        <v>70</v>
      </c>
      <c r="D209" s="208" t="s">
        <v>65</v>
      </c>
      <c r="E209" s="208"/>
      <c r="F209" s="208"/>
      <c r="G209" s="208" t="s">
        <v>66</v>
      </c>
      <c r="H209" s="208"/>
      <c r="I209" s="208"/>
      <c r="J209" s="209" t="s">
        <v>67</v>
      </c>
    </row>
    <row r="210" spans="1:10" s="18" customFormat="1" ht="25.5" x14ac:dyDescent="0.25">
      <c r="A210" s="206"/>
      <c r="B210" s="207"/>
      <c r="C210" s="207"/>
      <c r="D210" s="19" t="s">
        <v>71</v>
      </c>
      <c r="E210" s="19" t="s">
        <v>72</v>
      </c>
      <c r="F210" s="19" t="s">
        <v>73</v>
      </c>
      <c r="G210" s="19" t="s">
        <v>71</v>
      </c>
      <c r="H210" s="19" t="s">
        <v>72</v>
      </c>
      <c r="I210" s="19" t="s">
        <v>73</v>
      </c>
      <c r="J210" s="209"/>
    </row>
    <row r="211" spans="1:10" x14ac:dyDescent="0.25">
      <c r="A211" s="51">
        <v>43875</v>
      </c>
      <c r="B211" s="25" t="s">
        <v>87</v>
      </c>
      <c r="C211" s="29" t="s">
        <v>19</v>
      </c>
      <c r="D211" s="27"/>
      <c r="E211" s="25"/>
      <c r="F211" s="27"/>
      <c r="G211" s="28"/>
      <c r="H211" s="28"/>
      <c r="I211" s="27">
        <v>2035000</v>
      </c>
      <c r="J211" s="25"/>
    </row>
    <row r="212" spans="1:10" x14ac:dyDescent="0.25">
      <c r="A212" s="35">
        <v>43885</v>
      </c>
      <c r="B212" s="25" t="s">
        <v>87</v>
      </c>
      <c r="C212" s="114" t="s">
        <v>40</v>
      </c>
      <c r="D212" s="27"/>
      <c r="E212" s="27"/>
      <c r="F212" s="27"/>
      <c r="G212" s="27"/>
      <c r="H212" s="27"/>
      <c r="I212" s="27">
        <v>1500000</v>
      </c>
      <c r="J212" s="27"/>
    </row>
    <row r="213" spans="1:10" x14ac:dyDescent="0.25">
      <c r="A213" s="34">
        <v>43886</v>
      </c>
      <c r="B213" s="25" t="s">
        <v>87</v>
      </c>
      <c r="C213" s="114" t="s">
        <v>41</v>
      </c>
      <c r="D213" s="27"/>
      <c r="E213" s="27"/>
      <c r="F213" s="27"/>
      <c r="G213" s="27"/>
      <c r="H213" s="27"/>
      <c r="I213" s="27">
        <v>1710000</v>
      </c>
      <c r="J213" s="27"/>
    </row>
    <row r="214" spans="1:10" x14ac:dyDescent="0.25">
      <c r="A214" s="34">
        <v>43890</v>
      </c>
      <c r="B214" s="25" t="s">
        <v>87</v>
      </c>
      <c r="C214" s="114" t="s">
        <v>55</v>
      </c>
      <c r="D214" s="27"/>
      <c r="E214" s="27"/>
      <c r="F214" s="27"/>
      <c r="G214" s="27"/>
      <c r="H214" s="27"/>
      <c r="I214" s="27">
        <v>900000</v>
      </c>
      <c r="J214" s="27"/>
    </row>
    <row r="215" spans="1:10" x14ac:dyDescent="0.25">
      <c r="A215" s="36">
        <v>43890</v>
      </c>
      <c r="B215" s="48" t="s">
        <v>87</v>
      </c>
      <c r="C215" s="121" t="s">
        <v>59</v>
      </c>
      <c r="D215" s="49"/>
      <c r="E215" s="49"/>
      <c r="F215" s="49"/>
      <c r="G215" s="49"/>
      <c r="H215" s="49"/>
      <c r="I215" s="49">
        <v>1300000</v>
      </c>
      <c r="J215" s="49"/>
    </row>
    <row r="216" spans="1:10" x14ac:dyDescent="0.25">
      <c r="A216" s="57"/>
      <c r="B216" s="12"/>
      <c r="C216" s="124"/>
      <c r="D216" s="50">
        <f>SUM(D211:D215)</f>
        <v>0</v>
      </c>
      <c r="E216" s="50">
        <f t="shared" ref="E216:I216" si="15">SUM(E211:E215)</f>
        <v>0</v>
      </c>
      <c r="F216" s="50">
        <f t="shared" si="15"/>
        <v>0</v>
      </c>
      <c r="G216" s="50">
        <f t="shared" si="15"/>
        <v>0</v>
      </c>
      <c r="H216" s="50">
        <f t="shared" si="15"/>
        <v>0</v>
      </c>
      <c r="I216" s="109">
        <f t="shared" si="15"/>
        <v>7445000</v>
      </c>
      <c r="J216" s="12"/>
    </row>
    <row r="219" spans="1:10" ht="18.75" x14ac:dyDescent="0.3">
      <c r="B219" s="210" t="s">
        <v>102</v>
      </c>
      <c r="C219" s="210"/>
    </row>
    <row r="220" spans="1:10" s="18" customFormat="1" x14ac:dyDescent="0.25">
      <c r="A220" s="206" t="s">
        <v>68</v>
      </c>
      <c r="B220" s="207" t="s">
        <v>69</v>
      </c>
      <c r="C220" s="207" t="s">
        <v>70</v>
      </c>
      <c r="D220" s="208" t="s">
        <v>65</v>
      </c>
      <c r="E220" s="208"/>
      <c r="F220" s="208"/>
      <c r="G220" s="208" t="s">
        <v>66</v>
      </c>
      <c r="H220" s="208"/>
      <c r="I220" s="208"/>
      <c r="J220" s="209" t="s">
        <v>67</v>
      </c>
    </row>
    <row r="221" spans="1:10" s="18" customFormat="1" ht="25.5" x14ac:dyDescent="0.25">
      <c r="A221" s="206"/>
      <c r="B221" s="207"/>
      <c r="C221" s="207"/>
      <c r="D221" s="19" t="s">
        <v>71</v>
      </c>
      <c r="E221" s="19" t="s">
        <v>72</v>
      </c>
      <c r="F221" s="19" t="s">
        <v>73</v>
      </c>
      <c r="G221" s="19" t="s">
        <v>71</v>
      </c>
      <c r="H221" s="19" t="s">
        <v>72</v>
      </c>
      <c r="I221" s="19" t="s">
        <v>73</v>
      </c>
      <c r="J221" s="209"/>
    </row>
    <row r="222" spans="1:10" x14ac:dyDescent="0.25">
      <c r="A222" s="45">
        <v>43880</v>
      </c>
      <c r="B222" s="25" t="s">
        <v>89</v>
      </c>
      <c r="C222" s="116" t="s">
        <v>30</v>
      </c>
      <c r="D222" s="27"/>
      <c r="E222" s="27"/>
      <c r="F222" s="27"/>
      <c r="G222" s="27"/>
      <c r="H222" s="27"/>
      <c r="I222" s="33">
        <v>50000</v>
      </c>
      <c r="J222" s="27"/>
    </row>
    <row r="223" spans="1:10" x14ac:dyDescent="0.25">
      <c r="A223" s="34">
        <v>43882</v>
      </c>
      <c r="B223" s="25" t="s">
        <v>89</v>
      </c>
      <c r="C223" s="116" t="s">
        <v>33</v>
      </c>
      <c r="D223" s="27"/>
      <c r="E223" s="27"/>
      <c r="F223" s="27"/>
      <c r="G223" s="27"/>
      <c r="H223" s="27"/>
      <c r="I223" s="33">
        <v>3005200</v>
      </c>
      <c r="J223" s="27"/>
    </row>
    <row r="224" spans="1:10" x14ac:dyDescent="0.25">
      <c r="A224" s="36">
        <v>43888</v>
      </c>
      <c r="B224" s="48" t="s">
        <v>89</v>
      </c>
      <c r="C224" s="121" t="s">
        <v>54</v>
      </c>
      <c r="D224" s="49"/>
      <c r="E224" s="49"/>
      <c r="F224" s="49"/>
      <c r="G224" s="49"/>
      <c r="H224" s="49"/>
      <c r="I224" s="49">
        <v>100000</v>
      </c>
      <c r="J224" s="49"/>
    </row>
    <row r="225" spans="1:10" x14ac:dyDescent="0.25">
      <c r="A225" s="57"/>
      <c r="B225" s="12"/>
      <c r="C225" s="124"/>
      <c r="D225" s="50">
        <f>SUM(D222:D224)</f>
        <v>0</v>
      </c>
      <c r="E225" s="50">
        <f t="shared" ref="E225:I225" si="16">SUM(E222:E224)</f>
        <v>0</v>
      </c>
      <c r="F225" s="50">
        <f t="shared" si="16"/>
        <v>0</v>
      </c>
      <c r="G225" s="50">
        <f t="shared" si="16"/>
        <v>0</v>
      </c>
      <c r="H225" s="50">
        <f t="shared" si="16"/>
        <v>0</v>
      </c>
      <c r="I225" s="109">
        <f t="shared" si="16"/>
        <v>3155200</v>
      </c>
      <c r="J225" s="12"/>
    </row>
    <row r="227" spans="1:10" x14ac:dyDescent="0.25">
      <c r="A227" s="4"/>
      <c r="B227" s="129" t="s">
        <v>207</v>
      </c>
      <c r="C227" s="9"/>
      <c r="F227" s="129" t="s">
        <v>208</v>
      </c>
      <c r="G227" s="9"/>
      <c r="H227" s="9"/>
      <c r="I227" s="9"/>
    </row>
    <row r="228" spans="1:10" x14ac:dyDescent="0.25">
      <c r="A228" s="4"/>
      <c r="B228" s="130" t="s">
        <v>209</v>
      </c>
      <c r="C228" s="131"/>
      <c r="F228" s="130" t="s">
        <v>210</v>
      </c>
      <c r="G228" s="131"/>
      <c r="H228" s="131"/>
      <c r="I228" s="131"/>
    </row>
  </sheetData>
  <autoFilter ref="A7:J81">
    <filterColumn colId="3" showButton="0"/>
    <filterColumn colId="4" showButton="0"/>
    <filterColumn colId="6" showButton="0"/>
    <filterColumn colId="7" showButton="0"/>
  </autoFilter>
  <mergeCells count="97">
    <mergeCell ref="A4:I4"/>
    <mergeCell ref="A87:A88"/>
    <mergeCell ref="B87:B88"/>
    <mergeCell ref="C87:C88"/>
    <mergeCell ref="D87:F87"/>
    <mergeCell ref="G87:I87"/>
    <mergeCell ref="J87:J88"/>
    <mergeCell ref="A81:C81"/>
    <mergeCell ref="C7:C8"/>
    <mergeCell ref="A7:A8"/>
    <mergeCell ref="D7:F7"/>
    <mergeCell ref="G7:I7"/>
    <mergeCell ref="J7:J8"/>
    <mergeCell ref="B7:B8"/>
    <mergeCell ref="G112:I112"/>
    <mergeCell ref="J112:J113"/>
    <mergeCell ref="A95:A96"/>
    <mergeCell ref="B95:B96"/>
    <mergeCell ref="C95:C96"/>
    <mergeCell ref="D95:F95"/>
    <mergeCell ref="G95:I95"/>
    <mergeCell ref="J95:J96"/>
    <mergeCell ref="B111:C111"/>
    <mergeCell ref="A112:A113"/>
    <mergeCell ref="B112:B113"/>
    <mergeCell ref="C112:C113"/>
    <mergeCell ref="D112:F112"/>
    <mergeCell ref="G132:I132"/>
    <mergeCell ref="J132:J133"/>
    <mergeCell ref="A120:A121"/>
    <mergeCell ref="B120:B121"/>
    <mergeCell ref="C120:C121"/>
    <mergeCell ref="D120:F120"/>
    <mergeCell ref="G120:I120"/>
    <mergeCell ref="J120:J121"/>
    <mergeCell ref="A132:A133"/>
    <mergeCell ref="B132:B133"/>
    <mergeCell ref="C132:C133"/>
    <mergeCell ref="D132:F132"/>
    <mergeCell ref="G162:I162"/>
    <mergeCell ref="J162:J163"/>
    <mergeCell ref="A144:A145"/>
    <mergeCell ref="B144:B145"/>
    <mergeCell ref="C144:C145"/>
    <mergeCell ref="D144:F144"/>
    <mergeCell ref="G144:I144"/>
    <mergeCell ref="J144:J145"/>
    <mergeCell ref="A162:A163"/>
    <mergeCell ref="B162:B163"/>
    <mergeCell ref="C162:C163"/>
    <mergeCell ref="D162:F162"/>
    <mergeCell ref="A91:C91"/>
    <mergeCell ref="A84:B84"/>
    <mergeCell ref="B86:C86"/>
    <mergeCell ref="A108:C108"/>
    <mergeCell ref="B94:C94"/>
    <mergeCell ref="A202:A203"/>
    <mergeCell ref="B202:B203"/>
    <mergeCell ref="A140:C140"/>
    <mergeCell ref="A165:C165"/>
    <mergeCell ref="B119:C119"/>
    <mergeCell ref="B131:C131"/>
    <mergeCell ref="B143:C143"/>
    <mergeCell ref="B161:C161"/>
    <mergeCell ref="B169:C169"/>
    <mergeCell ref="B193:C193"/>
    <mergeCell ref="B201:C201"/>
    <mergeCell ref="G170:I170"/>
    <mergeCell ref="J170:J171"/>
    <mergeCell ref="A194:A195"/>
    <mergeCell ref="B194:B195"/>
    <mergeCell ref="C194:C195"/>
    <mergeCell ref="D194:F194"/>
    <mergeCell ref="G194:I194"/>
    <mergeCell ref="J194:J195"/>
    <mergeCell ref="A170:A171"/>
    <mergeCell ref="B170:B171"/>
    <mergeCell ref="C170:C171"/>
    <mergeCell ref="D170:F170"/>
    <mergeCell ref="A209:A210"/>
    <mergeCell ref="B209:B210"/>
    <mergeCell ref="C209:C210"/>
    <mergeCell ref="D209:F209"/>
    <mergeCell ref="G209:I209"/>
    <mergeCell ref="J220:J221"/>
    <mergeCell ref="C202:C203"/>
    <mergeCell ref="D202:F202"/>
    <mergeCell ref="G202:I202"/>
    <mergeCell ref="J202:J203"/>
    <mergeCell ref="J209:J210"/>
    <mergeCell ref="B208:C208"/>
    <mergeCell ref="B219:C219"/>
    <mergeCell ref="A220:A221"/>
    <mergeCell ref="B220:B221"/>
    <mergeCell ref="C220:C221"/>
    <mergeCell ref="D220:F220"/>
    <mergeCell ref="G220:I220"/>
  </mergeCells>
  <pageMargins left="0.36" right="0.27" top="0.36" bottom="0.48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tabSelected="1" topLeftCell="A31" workbookViewId="0">
      <selection activeCell="P82" sqref="P82"/>
    </sheetView>
  </sheetViews>
  <sheetFormatPr defaultRowHeight="12" x14ac:dyDescent="0.2"/>
  <cols>
    <col min="1" max="1" width="5" style="138" customWidth="1"/>
    <col min="2" max="2" width="6.28515625" style="138" customWidth="1"/>
    <col min="3" max="3" width="8.5703125" style="194" bestFit="1" customWidth="1"/>
    <col min="4" max="4" width="12.42578125" style="189" customWidth="1"/>
    <col min="5" max="5" width="12.42578125" style="204" customWidth="1"/>
    <col min="6" max="6" width="6.7109375" style="138" bestFit="1" customWidth="1"/>
    <col min="7" max="7" width="6.42578125" style="138" bestFit="1" customWidth="1"/>
    <col min="8" max="8" width="4.85546875" style="138" customWidth="1"/>
    <col min="9" max="9" width="7.7109375" style="138" bestFit="1" customWidth="1"/>
    <col min="10" max="10" width="10.7109375" style="138" bestFit="1" customWidth="1"/>
    <col min="11" max="11" width="4.7109375" style="138" customWidth="1"/>
    <col min="12" max="12" width="11.42578125" style="138" customWidth="1"/>
    <col min="13" max="13" width="9.85546875" style="138" bestFit="1" customWidth="1"/>
    <col min="14" max="14" width="9" style="138" bestFit="1" customWidth="1"/>
    <col min="15" max="15" width="10.85546875" style="138" customWidth="1"/>
    <col min="16" max="16" width="12" style="138" customWidth="1"/>
    <col min="17" max="16384" width="9.140625" style="138"/>
  </cols>
  <sheetData>
    <row r="1" spans="1:16" x14ac:dyDescent="0.2">
      <c r="A1" s="132" t="s">
        <v>74</v>
      </c>
      <c r="B1" s="133"/>
      <c r="C1" s="190"/>
      <c r="D1" s="134"/>
      <c r="E1" s="197"/>
      <c r="F1" s="134"/>
      <c r="G1" s="135"/>
      <c r="H1" s="135"/>
      <c r="I1" s="136"/>
      <c r="J1" s="136"/>
      <c r="K1" s="137"/>
      <c r="L1" s="136"/>
      <c r="M1" s="136"/>
      <c r="N1" s="136" t="s">
        <v>75</v>
      </c>
      <c r="P1" s="136"/>
    </row>
    <row r="2" spans="1:16" x14ac:dyDescent="0.2">
      <c r="A2" s="139" t="s">
        <v>76</v>
      </c>
      <c r="B2" s="140"/>
      <c r="C2" s="191"/>
      <c r="D2" s="141"/>
      <c r="E2" s="198"/>
      <c r="F2" s="141"/>
      <c r="G2" s="135"/>
      <c r="H2" s="135"/>
      <c r="I2" s="142"/>
      <c r="J2" s="142"/>
      <c r="K2" s="143"/>
      <c r="L2" s="142"/>
      <c r="M2" s="142"/>
      <c r="N2" s="142" t="s">
        <v>77</v>
      </c>
      <c r="P2" s="142"/>
    </row>
    <row r="3" spans="1:16" x14ac:dyDescent="0.2">
      <c r="A3" s="226" t="s">
        <v>103</v>
      </c>
      <c r="B3" s="226"/>
      <c r="C3" s="226"/>
      <c r="D3" s="226"/>
      <c r="E3" s="226"/>
      <c r="F3" s="226"/>
      <c r="G3" s="226"/>
      <c r="H3" s="226"/>
      <c r="I3" s="226"/>
      <c r="J3" s="226"/>
      <c r="K3" s="227"/>
      <c r="L3" s="226"/>
      <c r="M3" s="226"/>
      <c r="N3" s="226"/>
      <c r="O3" s="226"/>
      <c r="P3" s="226"/>
    </row>
    <row r="4" spans="1:16" x14ac:dyDescent="0.2">
      <c r="A4" s="226" t="s">
        <v>104</v>
      </c>
      <c r="B4" s="226"/>
      <c r="C4" s="226"/>
      <c r="D4" s="226"/>
      <c r="E4" s="226"/>
      <c r="F4" s="226"/>
      <c r="G4" s="226"/>
      <c r="H4" s="226"/>
      <c r="I4" s="226"/>
      <c r="J4" s="226"/>
      <c r="K4" s="227"/>
      <c r="L4" s="226"/>
      <c r="M4" s="226"/>
      <c r="N4" s="226"/>
      <c r="O4" s="226"/>
      <c r="P4" s="226"/>
    </row>
    <row r="5" spans="1:16" x14ac:dyDescent="0.2">
      <c r="A5" s="228" t="s">
        <v>105</v>
      </c>
      <c r="B5" s="229" t="s">
        <v>106</v>
      </c>
      <c r="C5" s="230" t="s">
        <v>107</v>
      </c>
      <c r="D5" s="228" t="s">
        <v>108</v>
      </c>
      <c r="E5" s="228"/>
      <c r="F5" s="228"/>
      <c r="G5" s="231" t="s">
        <v>109</v>
      </c>
      <c r="H5" s="231"/>
      <c r="I5" s="231"/>
      <c r="J5" s="231"/>
      <c r="K5" s="232"/>
      <c r="L5" s="233" t="s">
        <v>110</v>
      </c>
      <c r="M5" s="231"/>
      <c r="N5" s="231"/>
      <c r="O5" s="231"/>
      <c r="P5" s="228" t="s">
        <v>67</v>
      </c>
    </row>
    <row r="6" spans="1:16" ht="48" x14ac:dyDescent="0.2">
      <c r="A6" s="228"/>
      <c r="B6" s="229"/>
      <c r="C6" s="230"/>
      <c r="D6" s="144" t="s">
        <v>111</v>
      </c>
      <c r="E6" s="199" t="s">
        <v>112</v>
      </c>
      <c r="F6" s="145" t="s">
        <v>113</v>
      </c>
      <c r="G6" s="145" t="s">
        <v>114</v>
      </c>
      <c r="H6" s="145" t="s">
        <v>115</v>
      </c>
      <c r="I6" s="145" t="s">
        <v>116</v>
      </c>
      <c r="J6" s="145" t="s">
        <v>117</v>
      </c>
      <c r="K6" s="146" t="s">
        <v>118</v>
      </c>
      <c r="L6" s="234"/>
      <c r="M6" s="145" t="s">
        <v>212</v>
      </c>
      <c r="N6" s="145" t="s">
        <v>213</v>
      </c>
      <c r="O6" s="145" t="s">
        <v>214</v>
      </c>
      <c r="P6" s="228"/>
    </row>
    <row r="7" spans="1:16" ht="24" x14ac:dyDescent="0.2">
      <c r="A7" s="147">
        <v>448</v>
      </c>
      <c r="B7" s="148"/>
      <c r="C7" s="192" t="s">
        <v>120</v>
      </c>
      <c r="D7" s="150" t="s">
        <v>121</v>
      </c>
      <c r="E7" s="200"/>
      <c r="F7" s="149"/>
      <c r="G7" s="149" t="s">
        <v>122</v>
      </c>
      <c r="H7" s="149">
        <v>1</v>
      </c>
      <c r="I7" s="151">
        <v>265000</v>
      </c>
      <c r="J7" s="152">
        <f t="shared" ref="J7:J15" si="0">H7*I7</f>
        <v>265000</v>
      </c>
      <c r="K7" s="153">
        <v>1</v>
      </c>
      <c r="L7" s="154">
        <f t="shared" ref="L7:L15" si="1">H7*I7*(1-K7)</f>
        <v>0</v>
      </c>
      <c r="M7" s="149"/>
      <c r="N7" s="149"/>
      <c r="O7" s="155">
        <f>SUM(L7:L14)</f>
        <v>0</v>
      </c>
      <c r="P7" s="149"/>
    </row>
    <row r="8" spans="1:16" ht="24" x14ac:dyDescent="0.2">
      <c r="A8" s="147"/>
      <c r="B8" s="148"/>
      <c r="C8" s="192" t="s">
        <v>120</v>
      </c>
      <c r="D8" s="150" t="s">
        <v>121</v>
      </c>
      <c r="E8" s="200"/>
      <c r="F8" s="149"/>
      <c r="G8" s="149" t="s">
        <v>123</v>
      </c>
      <c r="H8" s="149">
        <v>1</v>
      </c>
      <c r="I8" s="151">
        <v>550000</v>
      </c>
      <c r="J8" s="152">
        <v>550000</v>
      </c>
      <c r="K8" s="153">
        <v>1</v>
      </c>
      <c r="L8" s="154">
        <f t="shared" si="1"/>
        <v>0</v>
      </c>
      <c r="M8" s="149"/>
      <c r="N8" s="149"/>
      <c r="O8" s="149"/>
      <c r="P8" s="156"/>
    </row>
    <row r="9" spans="1:16" x14ac:dyDescent="0.2">
      <c r="A9" s="147">
        <v>433</v>
      </c>
      <c r="B9" s="157">
        <v>43953</v>
      </c>
      <c r="C9" s="193" t="s">
        <v>124</v>
      </c>
      <c r="D9" s="159" t="s">
        <v>125</v>
      </c>
      <c r="E9" s="201" t="s">
        <v>126</v>
      </c>
      <c r="F9" s="149"/>
      <c r="G9" s="149" t="s">
        <v>127</v>
      </c>
      <c r="H9" s="149">
        <v>1</v>
      </c>
      <c r="I9" s="151">
        <v>455000</v>
      </c>
      <c r="J9" s="152">
        <f t="shared" si="0"/>
        <v>455000</v>
      </c>
      <c r="K9" s="153">
        <v>1</v>
      </c>
      <c r="L9" s="154">
        <f t="shared" si="1"/>
        <v>0</v>
      </c>
      <c r="M9" s="149"/>
      <c r="N9" s="149"/>
      <c r="O9" s="149"/>
      <c r="P9" s="156"/>
    </row>
    <row r="10" spans="1:16" x14ac:dyDescent="0.2">
      <c r="A10" s="147"/>
      <c r="B10" s="157"/>
      <c r="C10" s="192"/>
      <c r="D10" s="159" t="s">
        <v>125</v>
      </c>
      <c r="E10" s="201" t="s">
        <v>126</v>
      </c>
      <c r="F10" s="149"/>
      <c r="G10" s="149" t="s">
        <v>128</v>
      </c>
      <c r="H10" s="149">
        <v>1</v>
      </c>
      <c r="I10" s="151">
        <v>465000</v>
      </c>
      <c r="J10" s="152">
        <f t="shared" si="0"/>
        <v>465000</v>
      </c>
      <c r="K10" s="153">
        <v>1</v>
      </c>
      <c r="L10" s="154">
        <f t="shared" si="1"/>
        <v>0</v>
      </c>
      <c r="M10" s="149"/>
      <c r="N10" s="149"/>
      <c r="O10" s="149"/>
      <c r="P10" s="156"/>
    </row>
    <row r="11" spans="1:16" x14ac:dyDescent="0.2">
      <c r="A11" s="147"/>
      <c r="B11" s="157"/>
      <c r="C11" s="192"/>
      <c r="D11" s="159" t="s">
        <v>125</v>
      </c>
      <c r="E11" s="201" t="s">
        <v>126</v>
      </c>
      <c r="F11" s="149"/>
      <c r="G11" s="149" t="s">
        <v>129</v>
      </c>
      <c r="H11" s="149">
        <v>1</v>
      </c>
      <c r="I11" s="151">
        <v>475000</v>
      </c>
      <c r="J11" s="152">
        <f t="shared" si="0"/>
        <v>475000</v>
      </c>
      <c r="K11" s="153">
        <v>1</v>
      </c>
      <c r="L11" s="154">
        <f t="shared" si="1"/>
        <v>0</v>
      </c>
      <c r="M11" s="149"/>
      <c r="N11" s="149"/>
      <c r="O11" s="149"/>
      <c r="P11" s="156"/>
    </row>
    <row r="12" spans="1:16" x14ac:dyDescent="0.2">
      <c r="A12" s="147"/>
      <c r="B12" s="157"/>
      <c r="C12" s="192"/>
      <c r="D12" s="159" t="s">
        <v>125</v>
      </c>
      <c r="E12" s="201" t="s">
        <v>126</v>
      </c>
      <c r="F12" s="149"/>
      <c r="G12" s="149" t="s">
        <v>130</v>
      </c>
      <c r="H12" s="149">
        <v>1</v>
      </c>
      <c r="I12" s="151">
        <v>485000</v>
      </c>
      <c r="J12" s="152">
        <f t="shared" si="0"/>
        <v>485000</v>
      </c>
      <c r="K12" s="153">
        <v>1</v>
      </c>
      <c r="L12" s="154">
        <f t="shared" si="1"/>
        <v>0</v>
      </c>
      <c r="M12" s="149"/>
      <c r="N12" s="149"/>
      <c r="O12" s="149"/>
      <c r="P12" s="156"/>
    </row>
    <row r="13" spans="1:16" x14ac:dyDescent="0.2">
      <c r="A13" s="147"/>
      <c r="B13" s="157"/>
      <c r="C13" s="192"/>
      <c r="D13" s="159" t="s">
        <v>125</v>
      </c>
      <c r="E13" s="201" t="s">
        <v>126</v>
      </c>
      <c r="F13" s="149"/>
      <c r="G13" s="149" t="s">
        <v>123</v>
      </c>
      <c r="H13" s="149">
        <v>1</v>
      </c>
      <c r="I13" s="151">
        <v>550000</v>
      </c>
      <c r="J13" s="152">
        <f t="shared" si="0"/>
        <v>550000</v>
      </c>
      <c r="K13" s="153">
        <v>1</v>
      </c>
      <c r="L13" s="154">
        <f t="shared" si="1"/>
        <v>0</v>
      </c>
      <c r="M13" s="149"/>
      <c r="N13" s="149"/>
      <c r="O13" s="149"/>
      <c r="P13" s="156"/>
    </row>
    <row r="14" spans="1:16" x14ac:dyDescent="0.2">
      <c r="A14" s="147"/>
      <c r="B14" s="157"/>
      <c r="C14" s="192"/>
      <c r="D14" s="159" t="s">
        <v>125</v>
      </c>
      <c r="E14" s="201" t="s">
        <v>126</v>
      </c>
      <c r="F14" s="149"/>
      <c r="G14" s="149" t="s">
        <v>131</v>
      </c>
      <c r="H14" s="149">
        <v>1</v>
      </c>
      <c r="I14" s="151">
        <v>455000</v>
      </c>
      <c r="J14" s="152">
        <f t="shared" si="0"/>
        <v>455000</v>
      </c>
      <c r="K14" s="153">
        <v>1</v>
      </c>
      <c r="L14" s="154">
        <f t="shared" si="1"/>
        <v>0</v>
      </c>
      <c r="M14" s="149"/>
      <c r="N14" s="149"/>
      <c r="O14" s="149"/>
      <c r="P14" s="156"/>
    </row>
    <row r="15" spans="1:16" x14ac:dyDescent="0.2">
      <c r="A15" s="160">
        <v>432</v>
      </c>
      <c r="B15" s="157">
        <v>43953</v>
      </c>
      <c r="C15" s="193"/>
      <c r="D15" s="159" t="s">
        <v>132</v>
      </c>
      <c r="E15" s="201"/>
      <c r="F15" s="158"/>
      <c r="G15" s="158" t="s">
        <v>127</v>
      </c>
      <c r="H15" s="158">
        <v>3</v>
      </c>
      <c r="I15" s="152">
        <v>455000</v>
      </c>
      <c r="J15" s="152">
        <f t="shared" si="0"/>
        <v>1365000</v>
      </c>
      <c r="K15" s="161">
        <v>0.25</v>
      </c>
      <c r="L15" s="154">
        <f t="shared" si="1"/>
        <v>1023750</v>
      </c>
      <c r="M15" s="162">
        <f>L15</f>
        <v>1023750</v>
      </c>
      <c r="N15" s="145"/>
      <c r="O15" s="145"/>
      <c r="P15" s="163"/>
    </row>
    <row r="16" spans="1:16" x14ac:dyDescent="0.2">
      <c r="A16" s="160">
        <v>1008</v>
      </c>
      <c r="B16" s="157">
        <v>43953</v>
      </c>
      <c r="C16" s="193"/>
      <c r="D16" s="159" t="s">
        <v>125</v>
      </c>
      <c r="E16" s="201" t="s">
        <v>126</v>
      </c>
      <c r="F16" s="158"/>
      <c r="G16" s="158" t="s">
        <v>127</v>
      </c>
      <c r="H16" s="158">
        <v>1</v>
      </c>
      <c r="I16" s="164">
        <v>455000</v>
      </c>
      <c r="J16" s="152">
        <f>H16*I16</f>
        <v>455000</v>
      </c>
      <c r="K16" s="161">
        <v>0.5</v>
      </c>
      <c r="L16" s="154">
        <f>H16*I16*(1-K16)</f>
        <v>227500</v>
      </c>
      <c r="M16" s="158"/>
      <c r="N16" s="158"/>
      <c r="O16" s="165">
        <f>SUM(L16:L21)</f>
        <v>1442500</v>
      </c>
      <c r="P16" s="166"/>
    </row>
    <row r="17" spans="1:16" x14ac:dyDescent="0.2">
      <c r="A17" s="160"/>
      <c r="B17" s="167"/>
      <c r="C17" s="193"/>
      <c r="D17" s="159" t="s">
        <v>125</v>
      </c>
      <c r="E17" s="201" t="s">
        <v>126</v>
      </c>
      <c r="F17" s="158"/>
      <c r="G17" s="158" t="s">
        <v>128</v>
      </c>
      <c r="H17" s="158">
        <v>1</v>
      </c>
      <c r="I17" s="164">
        <v>465000</v>
      </c>
      <c r="J17" s="152">
        <f t="shared" ref="J17:J26" si="2">H17*I17</f>
        <v>465000</v>
      </c>
      <c r="K17" s="161">
        <v>0.5</v>
      </c>
      <c r="L17" s="154">
        <f t="shared" ref="L17:L92" si="3">H17*I17*(1-K17)</f>
        <v>232500</v>
      </c>
      <c r="M17" s="158"/>
      <c r="N17" s="158"/>
      <c r="O17" s="158"/>
      <c r="P17" s="166"/>
    </row>
    <row r="18" spans="1:16" x14ac:dyDescent="0.2">
      <c r="A18" s="160"/>
      <c r="B18" s="167"/>
      <c r="C18" s="193"/>
      <c r="D18" s="159" t="s">
        <v>125</v>
      </c>
      <c r="E18" s="201" t="s">
        <v>126</v>
      </c>
      <c r="F18" s="158"/>
      <c r="G18" s="158" t="s">
        <v>129</v>
      </c>
      <c r="H18" s="158">
        <v>1</v>
      </c>
      <c r="I18" s="164">
        <v>475000</v>
      </c>
      <c r="J18" s="152">
        <f t="shared" si="2"/>
        <v>475000</v>
      </c>
      <c r="K18" s="161">
        <v>0.5</v>
      </c>
      <c r="L18" s="154">
        <f t="shared" si="3"/>
        <v>237500</v>
      </c>
      <c r="M18" s="158"/>
      <c r="N18" s="158"/>
      <c r="O18" s="158"/>
      <c r="P18" s="166"/>
    </row>
    <row r="19" spans="1:16" x14ac:dyDescent="0.2">
      <c r="A19" s="160"/>
      <c r="B19" s="167"/>
      <c r="C19" s="193"/>
      <c r="D19" s="159" t="s">
        <v>125</v>
      </c>
      <c r="E19" s="201" t="s">
        <v>126</v>
      </c>
      <c r="F19" s="158"/>
      <c r="G19" s="158" t="s">
        <v>130</v>
      </c>
      <c r="H19" s="158">
        <v>1</v>
      </c>
      <c r="I19" s="164">
        <v>485000</v>
      </c>
      <c r="J19" s="152">
        <f t="shared" si="2"/>
        <v>485000</v>
      </c>
      <c r="K19" s="161">
        <v>0.5</v>
      </c>
      <c r="L19" s="154">
        <f t="shared" si="3"/>
        <v>242500</v>
      </c>
      <c r="M19" s="158"/>
      <c r="N19" s="158"/>
      <c r="O19" s="158"/>
      <c r="P19" s="166"/>
    </row>
    <row r="20" spans="1:16" x14ac:dyDescent="0.2">
      <c r="A20" s="160"/>
      <c r="B20" s="167"/>
      <c r="C20" s="193"/>
      <c r="D20" s="159" t="s">
        <v>125</v>
      </c>
      <c r="E20" s="201" t="s">
        <v>126</v>
      </c>
      <c r="F20" s="158"/>
      <c r="G20" s="158" t="s">
        <v>123</v>
      </c>
      <c r="H20" s="158">
        <v>1</v>
      </c>
      <c r="I20" s="164">
        <v>550000</v>
      </c>
      <c r="J20" s="152">
        <f t="shared" si="2"/>
        <v>550000</v>
      </c>
      <c r="K20" s="161">
        <v>0.5</v>
      </c>
      <c r="L20" s="154">
        <f t="shared" si="3"/>
        <v>275000</v>
      </c>
      <c r="M20" s="158"/>
      <c r="N20" s="158"/>
      <c r="O20" s="158"/>
      <c r="P20" s="166"/>
    </row>
    <row r="21" spans="1:16" x14ac:dyDescent="0.2">
      <c r="A21" s="160"/>
      <c r="B21" s="167"/>
      <c r="C21" s="193"/>
      <c r="D21" s="159" t="s">
        <v>125</v>
      </c>
      <c r="E21" s="201" t="s">
        <v>126</v>
      </c>
      <c r="F21" s="158"/>
      <c r="G21" s="158" t="s">
        <v>131</v>
      </c>
      <c r="H21" s="158">
        <v>1</v>
      </c>
      <c r="I21" s="164">
        <v>455000</v>
      </c>
      <c r="J21" s="152">
        <f t="shared" si="2"/>
        <v>455000</v>
      </c>
      <c r="K21" s="161">
        <v>0.5</v>
      </c>
      <c r="L21" s="154">
        <f t="shared" si="3"/>
        <v>227500</v>
      </c>
      <c r="M21" s="158"/>
      <c r="N21" s="158"/>
      <c r="O21" s="158"/>
      <c r="P21" s="166"/>
    </row>
    <row r="22" spans="1:16" x14ac:dyDescent="0.2">
      <c r="A22" s="160">
        <v>1009</v>
      </c>
      <c r="B22" s="157">
        <v>43984</v>
      </c>
      <c r="C22" s="193"/>
      <c r="D22" s="159" t="s">
        <v>133</v>
      </c>
      <c r="E22" s="201" t="s">
        <v>134</v>
      </c>
      <c r="F22" s="158"/>
      <c r="G22" s="158" t="s">
        <v>135</v>
      </c>
      <c r="H22" s="158">
        <v>24</v>
      </c>
      <c r="I22" s="164">
        <v>255000</v>
      </c>
      <c r="J22" s="152">
        <f t="shared" si="2"/>
        <v>6120000</v>
      </c>
      <c r="K22" s="161">
        <v>0.5</v>
      </c>
      <c r="L22" s="154">
        <f t="shared" si="3"/>
        <v>3060000</v>
      </c>
      <c r="M22" s="158"/>
      <c r="N22" s="158"/>
      <c r="O22" s="165">
        <f>L22</f>
        <v>3060000</v>
      </c>
      <c r="P22" s="166"/>
    </row>
    <row r="23" spans="1:16" x14ac:dyDescent="0.2">
      <c r="A23" s="160">
        <v>1015</v>
      </c>
      <c r="B23" s="157">
        <v>44045</v>
      </c>
      <c r="D23" s="196" t="s">
        <v>136</v>
      </c>
      <c r="E23" s="202" t="s">
        <v>137</v>
      </c>
      <c r="F23" s="158"/>
      <c r="G23" s="158" t="s">
        <v>127</v>
      </c>
      <c r="H23" s="158">
        <v>6</v>
      </c>
      <c r="I23" s="164">
        <v>455000</v>
      </c>
      <c r="J23" s="152">
        <f t="shared" si="2"/>
        <v>2730000</v>
      </c>
      <c r="K23" s="161">
        <v>0.41</v>
      </c>
      <c r="L23" s="154">
        <f t="shared" si="3"/>
        <v>1610700.0000000002</v>
      </c>
      <c r="M23" s="158"/>
      <c r="N23" s="158"/>
      <c r="O23" s="165">
        <f>L23</f>
        <v>1610700.0000000002</v>
      </c>
      <c r="P23" s="166"/>
    </row>
    <row r="24" spans="1:16" x14ac:dyDescent="0.2">
      <c r="A24" s="160">
        <v>1019</v>
      </c>
      <c r="B24" s="157">
        <v>44076</v>
      </c>
      <c r="C24" s="193"/>
      <c r="D24" s="159" t="s">
        <v>138</v>
      </c>
      <c r="E24" s="201" t="s">
        <v>139</v>
      </c>
      <c r="F24" s="158"/>
      <c r="G24" s="158" t="s">
        <v>128</v>
      </c>
      <c r="H24" s="158">
        <v>60</v>
      </c>
      <c r="I24" s="164">
        <v>465000</v>
      </c>
      <c r="J24" s="152">
        <f t="shared" si="2"/>
        <v>27900000</v>
      </c>
      <c r="K24" s="161">
        <v>0.38</v>
      </c>
      <c r="L24" s="154">
        <f t="shared" si="3"/>
        <v>17298000</v>
      </c>
      <c r="M24" s="158"/>
      <c r="N24" s="158"/>
      <c r="O24" s="165">
        <f>SUM(L24:L26)</f>
        <v>53010000</v>
      </c>
      <c r="P24" s="166"/>
    </row>
    <row r="25" spans="1:16" ht="36" x14ac:dyDescent="0.2">
      <c r="A25" s="160"/>
      <c r="B25" s="168"/>
      <c r="C25" s="193"/>
      <c r="D25" s="159" t="s">
        <v>138</v>
      </c>
      <c r="E25" s="201" t="s">
        <v>139</v>
      </c>
      <c r="F25" s="158"/>
      <c r="G25" s="158" t="s">
        <v>129</v>
      </c>
      <c r="H25" s="158">
        <v>60</v>
      </c>
      <c r="I25" s="164">
        <v>475000</v>
      </c>
      <c r="J25" s="152">
        <f t="shared" si="2"/>
        <v>28500000</v>
      </c>
      <c r="K25" s="161">
        <v>0.38</v>
      </c>
      <c r="L25" s="154">
        <f t="shared" si="3"/>
        <v>17670000</v>
      </c>
      <c r="M25" s="158"/>
      <c r="N25" s="158"/>
      <c r="O25" s="158"/>
      <c r="P25" s="166" t="s">
        <v>140</v>
      </c>
    </row>
    <row r="26" spans="1:16" x14ac:dyDescent="0.2">
      <c r="A26" s="160"/>
      <c r="B26" s="168"/>
      <c r="C26" s="193"/>
      <c r="D26" s="159" t="s">
        <v>138</v>
      </c>
      <c r="E26" s="201" t="s">
        <v>139</v>
      </c>
      <c r="F26" s="158"/>
      <c r="G26" s="158" t="s">
        <v>130</v>
      </c>
      <c r="H26" s="158">
        <v>60</v>
      </c>
      <c r="I26" s="164">
        <v>485000</v>
      </c>
      <c r="J26" s="152">
        <f t="shared" si="2"/>
        <v>29100000</v>
      </c>
      <c r="K26" s="161">
        <v>0.38</v>
      </c>
      <c r="L26" s="154">
        <f t="shared" si="3"/>
        <v>18042000</v>
      </c>
      <c r="M26" s="158"/>
      <c r="N26" s="158"/>
      <c r="O26" s="158"/>
      <c r="P26" s="166"/>
    </row>
    <row r="27" spans="1:16" x14ac:dyDescent="0.2">
      <c r="A27" s="169">
        <v>1013</v>
      </c>
      <c r="B27" s="170">
        <v>44106</v>
      </c>
      <c r="C27" s="15"/>
      <c r="D27" s="177" t="s">
        <v>141</v>
      </c>
      <c r="E27" s="203" t="s">
        <v>142</v>
      </c>
      <c r="F27" s="171"/>
      <c r="G27" s="172" t="s">
        <v>129</v>
      </c>
      <c r="H27" s="172">
        <v>12</v>
      </c>
      <c r="I27" s="173">
        <v>475000</v>
      </c>
      <c r="J27" s="174">
        <f>H27*I27</f>
        <v>5700000</v>
      </c>
      <c r="K27" s="175">
        <v>0.38</v>
      </c>
      <c r="L27" s="154">
        <f t="shared" si="3"/>
        <v>3534000</v>
      </c>
      <c r="M27" s="171"/>
      <c r="N27" s="171"/>
      <c r="O27" s="176">
        <f>SUM(L27:L29)</f>
        <v>9926200</v>
      </c>
      <c r="P27" s="166"/>
    </row>
    <row r="28" spans="1:16" x14ac:dyDescent="0.2">
      <c r="A28" s="172"/>
      <c r="B28" s="172"/>
      <c r="C28" s="15"/>
      <c r="D28" s="177" t="s">
        <v>141</v>
      </c>
      <c r="E28" s="203" t="s">
        <v>142</v>
      </c>
      <c r="F28" s="171"/>
      <c r="G28" s="172" t="s">
        <v>130</v>
      </c>
      <c r="H28" s="172">
        <v>10</v>
      </c>
      <c r="I28" s="173">
        <v>485000</v>
      </c>
      <c r="J28" s="174">
        <f t="shared" ref="J28:J92" si="4">H28*I28</f>
        <v>4850000</v>
      </c>
      <c r="K28" s="175">
        <v>0.38</v>
      </c>
      <c r="L28" s="154">
        <f t="shared" si="3"/>
        <v>3007000</v>
      </c>
      <c r="M28" s="171"/>
      <c r="N28" s="171"/>
      <c r="O28" s="171"/>
      <c r="P28" s="171"/>
    </row>
    <row r="29" spans="1:16" x14ac:dyDescent="0.2">
      <c r="A29" s="172"/>
      <c r="B29" s="172"/>
      <c r="C29" s="15"/>
      <c r="D29" s="177" t="s">
        <v>141</v>
      </c>
      <c r="E29" s="203" t="s">
        <v>142</v>
      </c>
      <c r="F29" s="171"/>
      <c r="G29" s="172" t="s">
        <v>143</v>
      </c>
      <c r="H29" s="172">
        <v>12</v>
      </c>
      <c r="I29" s="173">
        <v>455000</v>
      </c>
      <c r="J29" s="174">
        <f t="shared" si="4"/>
        <v>5460000</v>
      </c>
      <c r="K29" s="175">
        <v>0.38</v>
      </c>
      <c r="L29" s="154">
        <f t="shared" si="3"/>
        <v>3385200</v>
      </c>
      <c r="M29" s="171"/>
      <c r="N29" s="171"/>
      <c r="O29" s="171"/>
      <c r="P29" s="171"/>
    </row>
    <row r="30" spans="1:16" ht="24" x14ac:dyDescent="0.2">
      <c r="A30" s="172">
        <v>1012</v>
      </c>
      <c r="B30" s="170">
        <v>44106</v>
      </c>
      <c r="C30" s="15"/>
      <c r="D30" s="177" t="s">
        <v>144</v>
      </c>
      <c r="E30" s="203" t="s">
        <v>145</v>
      </c>
      <c r="F30" s="171"/>
      <c r="G30" s="172" t="s">
        <v>135</v>
      </c>
      <c r="H30" s="172">
        <v>24</v>
      </c>
      <c r="I30" s="173">
        <v>255000</v>
      </c>
      <c r="J30" s="174">
        <f t="shared" si="4"/>
        <v>6120000</v>
      </c>
      <c r="K30" s="175">
        <v>0.41</v>
      </c>
      <c r="L30" s="154">
        <f t="shared" si="3"/>
        <v>3610800.0000000005</v>
      </c>
      <c r="M30" s="171"/>
      <c r="N30" s="171"/>
      <c r="O30" s="176">
        <f>L30</f>
        <v>3610800.0000000005</v>
      </c>
      <c r="P30" s="171"/>
    </row>
    <row r="31" spans="1:16" x14ac:dyDescent="0.2">
      <c r="A31" s="172">
        <v>434</v>
      </c>
      <c r="B31" s="170" t="s">
        <v>18</v>
      </c>
      <c r="C31" s="15"/>
      <c r="D31" s="177" t="s">
        <v>146</v>
      </c>
      <c r="E31" s="203" t="s">
        <v>147</v>
      </c>
      <c r="F31" s="171"/>
      <c r="G31" s="172" t="s">
        <v>130</v>
      </c>
      <c r="H31" s="172">
        <v>3</v>
      </c>
      <c r="I31" s="173">
        <v>485000</v>
      </c>
      <c r="J31" s="174">
        <f t="shared" si="4"/>
        <v>1455000</v>
      </c>
      <c r="K31" s="175">
        <v>0.5</v>
      </c>
      <c r="L31" s="154">
        <f t="shared" si="3"/>
        <v>727500</v>
      </c>
      <c r="M31" s="171"/>
      <c r="N31" s="176">
        <f>L31+L32</f>
        <v>955000</v>
      </c>
      <c r="O31" s="171"/>
      <c r="P31" s="171"/>
    </row>
    <row r="32" spans="1:16" x14ac:dyDescent="0.2">
      <c r="A32" s="172"/>
      <c r="B32" s="170"/>
      <c r="C32" s="15"/>
      <c r="D32" s="177" t="s">
        <v>146</v>
      </c>
      <c r="E32" s="203" t="s">
        <v>148</v>
      </c>
      <c r="F32" s="171"/>
      <c r="G32" s="172" t="s">
        <v>143</v>
      </c>
      <c r="H32" s="172">
        <v>1</v>
      </c>
      <c r="I32" s="173">
        <v>455000</v>
      </c>
      <c r="J32" s="174">
        <f t="shared" si="4"/>
        <v>455000</v>
      </c>
      <c r="K32" s="175">
        <v>0.5</v>
      </c>
      <c r="L32" s="154">
        <f t="shared" si="3"/>
        <v>227500</v>
      </c>
      <c r="M32" s="171"/>
      <c r="N32" s="171"/>
      <c r="O32" s="171"/>
      <c r="P32" s="171"/>
    </row>
    <row r="33" spans="1:16" x14ac:dyDescent="0.2">
      <c r="A33" s="172">
        <v>436</v>
      </c>
      <c r="B33" s="172" t="s">
        <v>18</v>
      </c>
      <c r="C33" s="15" t="s">
        <v>149</v>
      </c>
      <c r="D33" s="177"/>
      <c r="E33" s="201" t="s">
        <v>150</v>
      </c>
      <c r="F33" s="171"/>
      <c r="G33" s="172" t="s">
        <v>151</v>
      </c>
      <c r="H33" s="172">
        <v>1</v>
      </c>
      <c r="I33" s="173">
        <v>275000</v>
      </c>
      <c r="J33" s="174">
        <f t="shared" si="4"/>
        <v>275000</v>
      </c>
      <c r="K33" s="175">
        <v>0.41</v>
      </c>
      <c r="L33" s="154">
        <f t="shared" si="3"/>
        <v>162250.00000000003</v>
      </c>
      <c r="M33" s="176">
        <f>L33</f>
        <v>162250.00000000003</v>
      </c>
      <c r="N33" s="171"/>
      <c r="O33" s="171"/>
      <c r="P33" s="171"/>
    </row>
    <row r="34" spans="1:16" x14ac:dyDescent="0.2">
      <c r="A34" s="172">
        <v>437</v>
      </c>
      <c r="B34" s="172" t="s">
        <v>23</v>
      </c>
      <c r="C34" s="15" t="s">
        <v>73</v>
      </c>
      <c r="D34" s="177" t="s">
        <v>152</v>
      </c>
      <c r="E34" s="201"/>
      <c r="F34" s="171"/>
      <c r="G34" s="172" t="s">
        <v>129</v>
      </c>
      <c r="H34" s="172">
        <v>1</v>
      </c>
      <c r="I34" s="173">
        <v>475000</v>
      </c>
      <c r="J34" s="174">
        <f t="shared" si="4"/>
        <v>475000</v>
      </c>
      <c r="K34" s="175">
        <v>0.41</v>
      </c>
      <c r="L34" s="154">
        <f t="shared" si="3"/>
        <v>280250.00000000006</v>
      </c>
      <c r="M34" s="176">
        <f>SUM(L34:L35)</f>
        <v>604750.00000000012</v>
      </c>
      <c r="N34" s="171"/>
      <c r="O34" s="171"/>
      <c r="P34" s="171"/>
    </row>
    <row r="35" spans="1:16" x14ac:dyDescent="0.2">
      <c r="A35" s="172"/>
      <c r="B35" s="172"/>
      <c r="C35" s="15" t="s">
        <v>73</v>
      </c>
      <c r="D35" s="177" t="s">
        <v>152</v>
      </c>
      <c r="E35" s="201"/>
      <c r="F35" s="171"/>
      <c r="G35" s="172" t="s">
        <v>123</v>
      </c>
      <c r="H35" s="172">
        <v>1</v>
      </c>
      <c r="I35" s="173">
        <v>550000</v>
      </c>
      <c r="J35" s="174">
        <f t="shared" si="4"/>
        <v>550000</v>
      </c>
      <c r="K35" s="175">
        <v>0.41</v>
      </c>
      <c r="L35" s="154">
        <f t="shared" si="3"/>
        <v>324500.00000000006</v>
      </c>
      <c r="M35" s="171"/>
      <c r="N35" s="171"/>
      <c r="O35" s="171"/>
      <c r="P35" s="171"/>
    </row>
    <row r="36" spans="1:16" x14ac:dyDescent="0.2">
      <c r="A36" s="172">
        <v>439</v>
      </c>
      <c r="B36" s="172" t="s">
        <v>18</v>
      </c>
      <c r="C36" s="15" t="s">
        <v>149</v>
      </c>
      <c r="D36" s="177"/>
      <c r="E36" s="201" t="s">
        <v>150</v>
      </c>
      <c r="F36" s="171"/>
      <c r="G36" s="172" t="s">
        <v>135</v>
      </c>
      <c r="H36" s="172">
        <v>1</v>
      </c>
      <c r="I36" s="173">
        <v>255000</v>
      </c>
      <c r="J36" s="174">
        <f t="shared" si="4"/>
        <v>255000</v>
      </c>
      <c r="K36" s="175">
        <v>0.41</v>
      </c>
      <c r="L36" s="154">
        <f t="shared" si="3"/>
        <v>150450.00000000003</v>
      </c>
      <c r="M36" s="176">
        <f>SUM(L36:L38)</f>
        <v>1280300.0000000002</v>
      </c>
      <c r="N36" s="171"/>
      <c r="O36" s="171"/>
      <c r="P36" s="171"/>
    </row>
    <row r="37" spans="1:16" x14ac:dyDescent="0.2">
      <c r="A37" s="172"/>
      <c r="B37" s="172"/>
      <c r="C37" s="15" t="s">
        <v>149</v>
      </c>
      <c r="D37" s="177"/>
      <c r="E37" s="201" t="s">
        <v>150</v>
      </c>
      <c r="F37" s="171"/>
      <c r="G37" s="172" t="s">
        <v>122</v>
      </c>
      <c r="H37" s="172">
        <v>1</v>
      </c>
      <c r="I37" s="173">
        <v>265000</v>
      </c>
      <c r="J37" s="174">
        <f t="shared" si="4"/>
        <v>265000</v>
      </c>
      <c r="K37" s="175">
        <v>0.41</v>
      </c>
      <c r="L37" s="154">
        <f t="shared" si="3"/>
        <v>156350.00000000003</v>
      </c>
      <c r="M37" s="171"/>
      <c r="N37" s="171"/>
      <c r="O37" s="171"/>
      <c r="P37" s="171"/>
    </row>
    <row r="38" spans="1:16" x14ac:dyDescent="0.2">
      <c r="A38" s="172"/>
      <c r="B38" s="172"/>
      <c r="C38" s="15" t="s">
        <v>149</v>
      </c>
      <c r="D38" s="177"/>
      <c r="E38" s="201" t="s">
        <v>150</v>
      </c>
      <c r="F38" s="171"/>
      <c r="G38" s="172" t="s">
        <v>123</v>
      </c>
      <c r="H38" s="172">
        <v>3</v>
      </c>
      <c r="I38" s="173">
        <v>550000</v>
      </c>
      <c r="J38" s="174">
        <f t="shared" si="4"/>
        <v>1650000</v>
      </c>
      <c r="K38" s="175">
        <v>0.41</v>
      </c>
      <c r="L38" s="154">
        <f t="shared" si="3"/>
        <v>973500.00000000012</v>
      </c>
      <c r="M38" s="171"/>
      <c r="N38" s="171"/>
      <c r="O38" s="171"/>
      <c r="P38" s="171"/>
    </row>
    <row r="39" spans="1:16" x14ac:dyDescent="0.2">
      <c r="A39" s="172">
        <v>438</v>
      </c>
      <c r="B39" s="172" t="s">
        <v>25</v>
      </c>
      <c r="C39" s="15" t="s">
        <v>149</v>
      </c>
      <c r="D39" s="177"/>
      <c r="E39" s="201" t="s">
        <v>150</v>
      </c>
      <c r="F39" s="171"/>
      <c r="G39" s="172" t="s">
        <v>135</v>
      </c>
      <c r="H39" s="172">
        <v>1</v>
      </c>
      <c r="I39" s="173">
        <v>255000</v>
      </c>
      <c r="J39" s="174">
        <f t="shared" si="4"/>
        <v>255000</v>
      </c>
      <c r="K39" s="175">
        <v>0.41</v>
      </c>
      <c r="L39" s="154">
        <f t="shared" si="3"/>
        <v>150450.00000000003</v>
      </c>
      <c r="M39" s="176">
        <f>SUM(L39:L40)</f>
        <v>418900.00000000012</v>
      </c>
      <c r="N39" s="171"/>
      <c r="O39" s="171"/>
      <c r="P39" s="171"/>
    </row>
    <row r="40" spans="1:16" x14ac:dyDescent="0.2">
      <c r="A40" s="172"/>
      <c r="B40" s="172"/>
      <c r="C40" s="15" t="s">
        <v>149</v>
      </c>
      <c r="D40" s="177"/>
      <c r="E40" s="201" t="s">
        <v>150</v>
      </c>
      <c r="F40" s="171"/>
      <c r="G40" s="172" t="s">
        <v>143</v>
      </c>
      <c r="H40" s="172">
        <v>1</v>
      </c>
      <c r="I40" s="173">
        <v>455000</v>
      </c>
      <c r="J40" s="174">
        <f t="shared" si="4"/>
        <v>455000</v>
      </c>
      <c r="K40" s="175">
        <v>0.41</v>
      </c>
      <c r="L40" s="154">
        <f t="shared" si="3"/>
        <v>268450.00000000006</v>
      </c>
      <c r="M40" s="171"/>
      <c r="N40" s="171"/>
      <c r="O40" s="171"/>
      <c r="P40" s="171"/>
    </row>
    <row r="41" spans="1:16" x14ac:dyDescent="0.2">
      <c r="A41" s="172">
        <v>440</v>
      </c>
      <c r="B41" s="172" t="s">
        <v>26</v>
      </c>
      <c r="C41" s="15" t="s">
        <v>73</v>
      </c>
      <c r="D41" s="177" t="s">
        <v>153</v>
      </c>
      <c r="E41" s="201" t="s">
        <v>154</v>
      </c>
      <c r="F41" s="171"/>
      <c r="G41" s="172" t="s">
        <v>127</v>
      </c>
      <c r="H41" s="172">
        <v>1</v>
      </c>
      <c r="I41" s="173">
        <v>455000</v>
      </c>
      <c r="J41" s="174">
        <f t="shared" si="4"/>
        <v>455000</v>
      </c>
      <c r="K41" s="175">
        <v>0.41</v>
      </c>
      <c r="L41" s="154">
        <f t="shared" si="3"/>
        <v>268450.00000000006</v>
      </c>
      <c r="M41" s="171"/>
      <c r="N41" s="171"/>
      <c r="O41" s="176">
        <f>L41</f>
        <v>268450.00000000006</v>
      </c>
      <c r="P41" s="171"/>
    </row>
    <row r="42" spans="1:16" x14ac:dyDescent="0.2">
      <c r="A42" s="172">
        <v>1024</v>
      </c>
      <c r="B42" s="172"/>
      <c r="C42" s="15"/>
      <c r="D42" s="177" t="s">
        <v>136</v>
      </c>
      <c r="E42" s="203" t="s">
        <v>137</v>
      </c>
      <c r="F42" s="171"/>
      <c r="G42" s="172" t="s">
        <v>127</v>
      </c>
      <c r="H42" s="172">
        <v>24</v>
      </c>
      <c r="I42" s="173">
        <v>455000</v>
      </c>
      <c r="J42" s="174">
        <f t="shared" si="4"/>
        <v>10920000</v>
      </c>
      <c r="K42" s="175">
        <v>0.41</v>
      </c>
      <c r="L42" s="154">
        <f t="shared" si="3"/>
        <v>6442800.0000000009</v>
      </c>
      <c r="M42" s="171"/>
      <c r="N42" s="171"/>
      <c r="O42" s="176">
        <f>L42</f>
        <v>6442800.0000000009</v>
      </c>
      <c r="P42" s="171"/>
    </row>
    <row r="43" spans="1:16" x14ac:dyDescent="0.2">
      <c r="A43" s="172">
        <v>1025</v>
      </c>
      <c r="B43" s="172"/>
      <c r="C43" s="15" t="s">
        <v>136</v>
      </c>
      <c r="D43" s="177" t="s">
        <v>155</v>
      </c>
      <c r="E43" s="203" t="s">
        <v>156</v>
      </c>
      <c r="F43" s="171"/>
      <c r="G43" s="172" t="s">
        <v>127</v>
      </c>
      <c r="H43" s="172">
        <v>24</v>
      </c>
      <c r="I43" s="173">
        <v>455000</v>
      </c>
      <c r="J43" s="174">
        <f t="shared" si="4"/>
        <v>10920000</v>
      </c>
      <c r="K43" s="175">
        <v>0.35</v>
      </c>
      <c r="L43" s="154">
        <f t="shared" si="3"/>
        <v>7098000</v>
      </c>
      <c r="M43" s="171"/>
      <c r="N43" s="171"/>
      <c r="O43" s="176">
        <f>L43</f>
        <v>7098000</v>
      </c>
      <c r="P43" s="171"/>
    </row>
    <row r="44" spans="1:16" x14ac:dyDescent="0.2">
      <c r="A44" s="172">
        <v>1026</v>
      </c>
      <c r="B44" s="172" t="s">
        <v>23</v>
      </c>
      <c r="C44" s="15"/>
      <c r="D44" s="177" t="s">
        <v>157</v>
      </c>
      <c r="E44" s="203" t="s">
        <v>158</v>
      </c>
      <c r="F44" s="171"/>
      <c r="G44" s="172" t="s">
        <v>127</v>
      </c>
      <c r="H44" s="172">
        <v>10</v>
      </c>
      <c r="I44" s="173">
        <v>455000</v>
      </c>
      <c r="J44" s="174">
        <f t="shared" si="4"/>
        <v>4550000</v>
      </c>
      <c r="K44" s="175">
        <v>0.3</v>
      </c>
      <c r="L44" s="154">
        <f t="shared" si="3"/>
        <v>3185000</v>
      </c>
      <c r="M44" s="171"/>
      <c r="N44" s="171"/>
      <c r="O44" s="176">
        <f>SUM(L44:L45)</f>
        <v>7938000</v>
      </c>
      <c r="P44" s="171"/>
    </row>
    <row r="45" spans="1:16" x14ac:dyDescent="0.2">
      <c r="A45" s="172"/>
      <c r="B45" s="172"/>
      <c r="C45" s="15"/>
      <c r="D45" s="177" t="s">
        <v>157</v>
      </c>
      <c r="E45" s="203" t="s">
        <v>158</v>
      </c>
      <c r="F45" s="171"/>
      <c r="G45" s="172" t="s">
        <v>130</v>
      </c>
      <c r="H45" s="172">
        <v>14</v>
      </c>
      <c r="I45" s="173">
        <v>485000</v>
      </c>
      <c r="J45" s="174">
        <f t="shared" si="4"/>
        <v>6790000</v>
      </c>
      <c r="K45" s="175">
        <v>0.3</v>
      </c>
      <c r="L45" s="154">
        <f t="shared" si="3"/>
        <v>4753000</v>
      </c>
      <c r="M45" s="171"/>
      <c r="N45" s="171"/>
      <c r="O45" s="171"/>
      <c r="P45" s="171"/>
    </row>
    <row r="46" spans="1:16" ht="24" x14ac:dyDescent="0.2">
      <c r="A46" s="172">
        <v>1027</v>
      </c>
      <c r="B46" s="172" t="s">
        <v>23</v>
      </c>
      <c r="C46" s="15"/>
      <c r="D46" s="177" t="s">
        <v>159</v>
      </c>
      <c r="E46" s="203" t="s">
        <v>134</v>
      </c>
      <c r="F46" s="171"/>
      <c r="G46" s="172" t="s">
        <v>130</v>
      </c>
      <c r="H46" s="172">
        <v>36</v>
      </c>
      <c r="I46" s="173">
        <v>485000</v>
      </c>
      <c r="J46" s="174">
        <f t="shared" si="4"/>
        <v>17460000</v>
      </c>
      <c r="K46" s="175">
        <v>0.41</v>
      </c>
      <c r="L46" s="154">
        <f t="shared" si="3"/>
        <v>10301400.000000002</v>
      </c>
      <c r="M46" s="171"/>
      <c r="N46" s="171"/>
      <c r="O46" s="176">
        <f>L46</f>
        <v>10301400.000000002</v>
      </c>
      <c r="P46" s="171"/>
    </row>
    <row r="47" spans="1:16" x14ac:dyDescent="0.2">
      <c r="A47" s="172">
        <v>1028</v>
      </c>
      <c r="B47" s="172" t="s">
        <v>28</v>
      </c>
      <c r="C47" s="15"/>
      <c r="D47" s="177" t="s">
        <v>133</v>
      </c>
      <c r="E47" s="203" t="s">
        <v>134</v>
      </c>
      <c r="F47" s="171"/>
      <c r="G47" s="172" t="s">
        <v>127</v>
      </c>
      <c r="H47" s="172">
        <v>12</v>
      </c>
      <c r="I47" s="173">
        <v>455000</v>
      </c>
      <c r="J47" s="174">
        <f t="shared" si="4"/>
        <v>5460000</v>
      </c>
      <c r="K47" s="175">
        <v>0.5</v>
      </c>
      <c r="L47" s="154">
        <f t="shared" si="3"/>
        <v>2730000</v>
      </c>
      <c r="M47" s="171"/>
      <c r="N47" s="171"/>
      <c r="O47" s="176">
        <f>L47</f>
        <v>2730000</v>
      </c>
      <c r="P47" s="171"/>
    </row>
    <row r="48" spans="1:16" x14ac:dyDescent="0.2">
      <c r="A48" s="172">
        <v>441</v>
      </c>
      <c r="B48" s="172" t="s">
        <v>29</v>
      </c>
      <c r="C48" s="15" t="s">
        <v>149</v>
      </c>
      <c r="D48" s="177"/>
      <c r="E48" s="201" t="s">
        <v>150</v>
      </c>
      <c r="F48" s="171"/>
      <c r="G48" s="172" t="s">
        <v>129</v>
      </c>
      <c r="H48" s="172">
        <v>1</v>
      </c>
      <c r="I48" s="173">
        <v>475000</v>
      </c>
      <c r="J48" s="174">
        <f t="shared" si="4"/>
        <v>475000</v>
      </c>
      <c r="K48" s="175">
        <v>0.41</v>
      </c>
      <c r="L48" s="154">
        <f t="shared" si="3"/>
        <v>280250.00000000006</v>
      </c>
      <c r="M48" s="176">
        <f>L48+L49</f>
        <v>548700.00000000012</v>
      </c>
      <c r="N48" s="171"/>
      <c r="O48" s="171"/>
      <c r="P48" s="171"/>
    </row>
    <row r="49" spans="1:16" x14ac:dyDescent="0.2">
      <c r="A49" s="172"/>
      <c r="B49" s="172"/>
      <c r="C49" s="15" t="s">
        <v>149</v>
      </c>
      <c r="D49" s="177"/>
      <c r="E49" s="201" t="s">
        <v>150</v>
      </c>
      <c r="F49" s="171"/>
      <c r="G49" s="172" t="s">
        <v>131</v>
      </c>
      <c r="H49" s="172">
        <v>1</v>
      </c>
      <c r="I49" s="173">
        <v>455000</v>
      </c>
      <c r="J49" s="174">
        <f t="shared" si="4"/>
        <v>455000</v>
      </c>
      <c r="K49" s="175">
        <v>0.41</v>
      </c>
      <c r="L49" s="154">
        <f t="shared" si="3"/>
        <v>268450.00000000006</v>
      </c>
      <c r="M49" s="171"/>
      <c r="N49" s="171"/>
      <c r="O49" s="171"/>
      <c r="P49" s="171"/>
    </row>
    <row r="50" spans="1:16" x14ac:dyDescent="0.2">
      <c r="A50" s="172">
        <v>1030</v>
      </c>
      <c r="B50" s="172" t="s">
        <v>29</v>
      </c>
      <c r="C50" s="15" t="s">
        <v>149</v>
      </c>
      <c r="D50" s="177"/>
      <c r="E50" s="201" t="s">
        <v>150</v>
      </c>
      <c r="F50" s="171"/>
      <c r="G50" s="172" t="s">
        <v>130</v>
      </c>
      <c r="H50" s="172">
        <v>12</v>
      </c>
      <c r="I50" s="173">
        <v>485000</v>
      </c>
      <c r="J50" s="174">
        <f t="shared" si="4"/>
        <v>5820000</v>
      </c>
      <c r="K50" s="175">
        <v>0.41</v>
      </c>
      <c r="L50" s="174">
        <f t="shared" si="3"/>
        <v>3433800.0000000005</v>
      </c>
      <c r="M50" s="176">
        <f>L50+L51</f>
        <v>8265900.0000000019</v>
      </c>
      <c r="N50" s="171"/>
      <c r="O50" s="171"/>
      <c r="P50" s="171"/>
    </row>
    <row r="51" spans="1:16" x14ac:dyDescent="0.2">
      <c r="A51" s="172"/>
      <c r="B51" s="172"/>
      <c r="C51" s="15" t="s">
        <v>149</v>
      </c>
      <c r="D51" s="177"/>
      <c r="E51" s="201" t="s">
        <v>150</v>
      </c>
      <c r="F51" s="171"/>
      <c r="G51" s="172" t="s">
        <v>143</v>
      </c>
      <c r="H51" s="172">
        <v>18</v>
      </c>
      <c r="I51" s="173">
        <v>455000</v>
      </c>
      <c r="J51" s="174">
        <f t="shared" si="4"/>
        <v>8190000</v>
      </c>
      <c r="K51" s="175">
        <v>0.41</v>
      </c>
      <c r="L51" s="174">
        <f t="shared" si="3"/>
        <v>4832100.0000000009</v>
      </c>
      <c r="M51" s="171"/>
      <c r="N51" s="171"/>
      <c r="O51" s="171"/>
      <c r="P51" s="171"/>
    </row>
    <row r="52" spans="1:16" x14ac:dyDescent="0.2">
      <c r="A52" s="172">
        <v>1031</v>
      </c>
      <c r="B52" s="172" t="s">
        <v>29</v>
      </c>
      <c r="C52" s="15"/>
      <c r="D52" s="177" t="s">
        <v>160</v>
      </c>
      <c r="E52" s="203" t="s">
        <v>156</v>
      </c>
      <c r="F52" s="171"/>
      <c r="G52" s="172" t="s">
        <v>128</v>
      </c>
      <c r="H52" s="172">
        <v>12</v>
      </c>
      <c r="I52" s="173">
        <v>465000</v>
      </c>
      <c r="J52" s="174">
        <f t="shared" si="4"/>
        <v>5580000</v>
      </c>
      <c r="K52" s="175">
        <v>0.35</v>
      </c>
      <c r="L52" s="174">
        <f t="shared" si="3"/>
        <v>3627000</v>
      </c>
      <c r="M52" s="171"/>
      <c r="N52" s="171"/>
      <c r="O52" s="176">
        <f>L52</f>
        <v>3627000</v>
      </c>
      <c r="P52" s="171"/>
    </row>
    <row r="53" spans="1:16" x14ac:dyDescent="0.2">
      <c r="A53" s="172">
        <v>1032</v>
      </c>
      <c r="B53" s="172" t="s">
        <v>29</v>
      </c>
      <c r="C53" s="15"/>
      <c r="D53" s="177" t="s">
        <v>161</v>
      </c>
      <c r="E53" s="203" t="s">
        <v>162</v>
      </c>
      <c r="F53" s="171"/>
      <c r="G53" s="172" t="s">
        <v>127</v>
      </c>
      <c r="H53" s="172">
        <v>12</v>
      </c>
      <c r="I53" s="173">
        <v>455000</v>
      </c>
      <c r="J53" s="174">
        <f t="shared" si="4"/>
        <v>5460000</v>
      </c>
      <c r="K53" s="175">
        <v>0.38</v>
      </c>
      <c r="L53" s="174">
        <f t="shared" si="3"/>
        <v>3385200</v>
      </c>
      <c r="M53" s="171"/>
      <c r="N53" s="171"/>
      <c r="O53" s="176">
        <f>L53</f>
        <v>3385200</v>
      </c>
      <c r="P53" s="171"/>
    </row>
    <row r="54" spans="1:16" x14ac:dyDescent="0.2">
      <c r="A54" s="172">
        <v>1033</v>
      </c>
      <c r="B54" s="172" t="s">
        <v>29</v>
      </c>
      <c r="C54" s="15"/>
      <c r="D54" s="177" t="s">
        <v>163</v>
      </c>
      <c r="E54" s="203" t="s">
        <v>164</v>
      </c>
      <c r="F54" s="171"/>
      <c r="G54" s="172" t="s">
        <v>127</v>
      </c>
      <c r="H54" s="172">
        <v>7</v>
      </c>
      <c r="I54" s="173">
        <v>455000</v>
      </c>
      <c r="J54" s="174">
        <f t="shared" si="4"/>
        <v>3185000</v>
      </c>
      <c r="K54" s="175">
        <v>0.41</v>
      </c>
      <c r="L54" s="174">
        <f>H54*I54*(1-K54)</f>
        <v>1879150.0000000002</v>
      </c>
      <c r="M54" s="171"/>
      <c r="N54" s="171"/>
      <c r="O54" s="176">
        <f>SUM(L54:L56)</f>
        <v>3256800.0000000005</v>
      </c>
      <c r="P54" s="171"/>
    </row>
    <row r="55" spans="1:16" x14ac:dyDescent="0.2">
      <c r="A55" s="172"/>
      <c r="B55" s="172"/>
      <c r="C55" s="15"/>
      <c r="D55" s="177" t="s">
        <v>163</v>
      </c>
      <c r="E55" s="203" t="s">
        <v>164</v>
      </c>
      <c r="F55" s="171"/>
      <c r="G55" s="172" t="s">
        <v>129</v>
      </c>
      <c r="H55" s="172">
        <v>3</v>
      </c>
      <c r="I55" s="173">
        <v>475000</v>
      </c>
      <c r="J55" s="174">
        <f t="shared" si="4"/>
        <v>1425000</v>
      </c>
      <c r="K55" s="175">
        <v>0.41</v>
      </c>
      <c r="L55" s="174">
        <f t="shared" si="3"/>
        <v>840750.00000000012</v>
      </c>
      <c r="M55" s="171"/>
      <c r="N55" s="171"/>
      <c r="O55" s="171"/>
      <c r="P55" s="171"/>
    </row>
    <row r="56" spans="1:16" x14ac:dyDescent="0.2">
      <c r="A56" s="172"/>
      <c r="B56" s="172"/>
      <c r="C56" s="15"/>
      <c r="D56" s="177" t="s">
        <v>163</v>
      </c>
      <c r="E56" s="203" t="s">
        <v>164</v>
      </c>
      <c r="F56" s="171"/>
      <c r="G56" s="172" t="s">
        <v>143</v>
      </c>
      <c r="H56" s="172">
        <v>2</v>
      </c>
      <c r="I56" s="173">
        <v>455000</v>
      </c>
      <c r="J56" s="174">
        <f t="shared" si="4"/>
        <v>910000</v>
      </c>
      <c r="K56" s="175">
        <v>0.41</v>
      </c>
      <c r="L56" s="174">
        <f t="shared" si="3"/>
        <v>536900.00000000012</v>
      </c>
      <c r="M56" s="171"/>
      <c r="N56" s="171"/>
      <c r="O56" s="171"/>
      <c r="P56" s="171"/>
    </row>
    <row r="57" spans="1:16" x14ac:dyDescent="0.2">
      <c r="A57" s="172">
        <v>1035</v>
      </c>
      <c r="B57" s="172" t="s">
        <v>165</v>
      </c>
      <c r="C57" s="15"/>
      <c r="D57" s="177" t="s">
        <v>160</v>
      </c>
      <c r="E57" s="203" t="s">
        <v>156</v>
      </c>
      <c r="F57" s="171"/>
      <c r="G57" s="172" t="s">
        <v>135</v>
      </c>
      <c r="H57" s="172">
        <v>10</v>
      </c>
      <c r="I57" s="173">
        <v>255000</v>
      </c>
      <c r="J57" s="174">
        <f t="shared" si="4"/>
        <v>2550000</v>
      </c>
      <c r="K57" s="175">
        <v>0.35</v>
      </c>
      <c r="L57" s="174">
        <f t="shared" si="3"/>
        <v>1657500</v>
      </c>
      <c r="M57" s="171"/>
      <c r="N57" s="171"/>
      <c r="O57" s="176">
        <f>L57</f>
        <v>1657500</v>
      </c>
      <c r="P57" s="171"/>
    </row>
    <row r="58" spans="1:16" ht="36" x14ac:dyDescent="0.2">
      <c r="A58" s="172">
        <v>443</v>
      </c>
      <c r="B58" s="172" t="s">
        <v>165</v>
      </c>
      <c r="C58" s="15"/>
      <c r="D58" s="177" t="s">
        <v>166</v>
      </c>
      <c r="E58" s="203" t="s">
        <v>167</v>
      </c>
      <c r="F58" s="171"/>
      <c r="G58" s="172" t="s">
        <v>127</v>
      </c>
      <c r="H58" s="172">
        <v>12</v>
      </c>
      <c r="I58" s="173">
        <v>455000</v>
      </c>
      <c r="J58" s="174">
        <f t="shared" si="4"/>
        <v>5460000</v>
      </c>
      <c r="K58" s="175">
        <v>0.25</v>
      </c>
      <c r="L58" s="174">
        <f t="shared" si="3"/>
        <v>4095000</v>
      </c>
      <c r="M58" s="171"/>
      <c r="N58" s="171"/>
      <c r="O58" s="176">
        <f>L58</f>
        <v>4095000</v>
      </c>
      <c r="P58" s="177" t="s">
        <v>168</v>
      </c>
    </row>
    <row r="59" spans="1:16" ht="24" x14ac:dyDescent="0.2">
      <c r="A59" s="172">
        <v>442</v>
      </c>
      <c r="B59" s="172" t="s">
        <v>165</v>
      </c>
      <c r="C59" s="15"/>
      <c r="D59" s="177" t="s">
        <v>169</v>
      </c>
      <c r="E59" s="203" t="s">
        <v>145</v>
      </c>
      <c r="F59" s="171"/>
      <c r="G59" s="172" t="s">
        <v>127</v>
      </c>
      <c r="H59" s="172">
        <v>12</v>
      </c>
      <c r="I59" s="173">
        <v>455000</v>
      </c>
      <c r="J59" s="174">
        <f t="shared" si="4"/>
        <v>5460000</v>
      </c>
      <c r="K59" s="175">
        <v>0.41</v>
      </c>
      <c r="L59" s="174">
        <f t="shared" si="3"/>
        <v>3221400.0000000005</v>
      </c>
      <c r="M59" s="171"/>
      <c r="N59" s="171"/>
      <c r="O59" s="176">
        <f>L59</f>
        <v>3221400.0000000005</v>
      </c>
      <c r="P59" s="171"/>
    </row>
    <row r="60" spans="1:16" x14ac:dyDescent="0.2">
      <c r="A60" s="172">
        <v>1036</v>
      </c>
      <c r="B60" s="172" t="s">
        <v>34</v>
      </c>
      <c r="C60" s="15"/>
      <c r="D60" s="177" t="s">
        <v>170</v>
      </c>
      <c r="E60" s="203" t="s">
        <v>171</v>
      </c>
      <c r="F60" s="171"/>
      <c r="G60" s="172" t="s">
        <v>127</v>
      </c>
      <c r="H60" s="172">
        <v>5</v>
      </c>
      <c r="I60" s="173">
        <v>455000</v>
      </c>
      <c r="J60" s="174">
        <f t="shared" si="4"/>
        <v>2275000</v>
      </c>
      <c r="K60" s="175">
        <v>0.41</v>
      </c>
      <c r="L60" s="174">
        <f t="shared" si="3"/>
        <v>1342250.0000000002</v>
      </c>
      <c r="M60" s="171"/>
      <c r="N60" s="171"/>
      <c r="O60" s="176">
        <f>SUM(L60:L67)</f>
        <v>11283750.000000002</v>
      </c>
      <c r="P60" s="171"/>
    </row>
    <row r="61" spans="1:16" x14ac:dyDescent="0.2">
      <c r="A61" s="172"/>
      <c r="B61" s="172"/>
      <c r="C61" s="15"/>
      <c r="D61" s="177" t="s">
        <v>170</v>
      </c>
      <c r="E61" s="203" t="s">
        <v>171</v>
      </c>
      <c r="F61" s="171"/>
      <c r="G61" s="172" t="s">
        <v>128</v>
      </c>
      <c r="H61" s="172">
        <v>5</v>
      </c>
      <c r="I61" s="173">
        <v>465000</v>
      </c>
      <c r="J61" s="174">
        <f t="shared" si="4"/>
        <v>2325000</v>
      </c>
      <c r="K61" s="175">
        <v>0.41</v>
      </c>
      <c r="L61" s="174">
        <f t="shared" si="3"/>
        <v>1371750.0000000002</v>
      </c>
      <c r="M61" s="171"/>
      <c r="N61" s="171"/>
      <c r="O61" s="171"/>
      <c r="P61" s="171"/>
    </row>
    <row r="62" spans="1:16" x14ac:dyDescent="0.2">
      <c r="A62" s="172"/>
      <c r="B62" s="172"/>
      <c r="C62" s="15"/>
      <c r="D62" s="177" t="s">
        <v>170</v>
      </c>
      <c r="E62" s="203" t="s">
        <v>171</v>
      </c>
      <c r="F62" s="171"/>
      <c r="G62" s="172" t="s">
        <v>129</v>
      </c>
      <c r="H62" s="172">
        <v>5</v>
      </c>
      <c r="I62" s="173">
        <v>475000</v>
      </c>
      <c r="J62" s="174">
        <f t="shared" si="4"/>
        <v>2375000</v>
      </c>
      <c r="K62" s="175">
        <v>0.41</v>
      </c>
      <c r="L62" s="174">
        <f t="shared" si="3"/>
        <v>1401250.0000000002</v>
      </c>
      <c r="M62" s="171"/>
      <c r="N62" s="171"/>
      <c r="O62" s="171"/>
      <c r="P62" s="171"/>
    </row>
    <row r="63" spans="1:16" x14ac:dyDescent="0.2">
      <c r="A63" s="172"/>
      <c r="B63" s="172"/>
      <c r="C63" s="15"/>
      <c r="D63" s="177" t="s">
        <v>170</v>
      </c>
      <c r="E63" s="203" t="s">
        <v>171</v>
      </c>
      <c r="F63" s="171"/>
      <c r="G63" s="172" t="s">
        <v>130</v>
      </c>
      <c r="H63" s="172">
        <v>5</v>
      </c>
      <c r="I63" s="173">
        <v>485000</v>
      </c>
      <c r="J63" s="174">
        <f t="shared" si="4"/>
        <v>2425000</v>
      </c>
      <c r="K63" s="175">
        <v>0.41</v>
      </c>
      <c r="L63" s="174">
        <f t="shared" si="3"/>
        <v>1430750.0000000002</v>
      </c>
      <c r="M63" s="171"/>
      <c r="N63" s="171"/>
      <c r="O63" s="171"/>
      <c r="P63" s="171"/>
    </row>
    <row r="64" spans="1:16" x14ac:dyDescent="0.2">
      <c r="A64" s="172"/>
      <c r="B64" s="172"/>
      <c r="C64" s="15"/>
      <c r="D64" s="177" t="s">
        <v>170</v>
      </c>
      <c r="E64" s="203" t="s">
        <v>171</v>
      </c>
      <c r="F64" s="171"/>
      <c r="G64" s="172" t="s">
        <v>172</v>
      </c>
      <c r="H64" s="172">
        <v>5</v>
      </c>
      <c r="I64" s="173">
        <v>485000</v>
      </c>
      <c r="J64" s="174">
        <f t="shared" si="4"/>
        <v>2425000</v>
      </c>
      <c r="K64" s="175">
        <v>0.41</v>
      </c>
      <c r="L64" s="174">
        <f t="shared" si="3"/>
        <v>1430750.0000000002</v>
      </c>
      <c r="M64" s="171"/>
      <c r="N64" s="171"/>
      <c r="O64" s="171"/>
      <c r="P64" s="171"/>
    </row>
    <row r="65" spans="1:16" x14ac:dyDescent="0.2">
      <c r="A65" s="172"/>
      <c r="B65" s="172"/>
      <c r="C65" s="15"/>
      <c r="D65" s="177" t="s">
        <v>170</v>
      </c>
      <c r="E65" s="203" t="s">
        <v>171</v>
      </c>
      <c r="F65" s="171"/>
      <c r="G65" s="172" t="s">
        <v>123</v>
      </c>
      <c r="H65" s="172">
        <v>5</v>
      </c>
      <c r="I65" s="173">
        <v>550000</v>
      </c>
      <c r="J65" s="174">
        <f t="shared" si="4"/>
        <v>2750000</v>
      </c>
      <c r="K65" s="175">
        <v>0.41</v>
      </c>
      <c r="L65" s="174">
        <f t="shared" si="3"/>
        <v>1622500.0000000002</v>
      </c>
      <c r="M65" s="171"/>
      <c r="N65" s="171"/>
      <c r="O65" s="171"/>
      <c r="P65" s="171"/>
    </row>
    <row r="66" spans="1:16" x14ac:dyDescent="0.2">
      <c r="A66" s="172"/>
      <c r="B66" s="172"/>
      <c r="C66" s="15"/>
      <c r="D66" s="177" t="s">
        <v>170</v>
      </c>
      <c r="E66" s="203" t="s">
        <v>171</v>
      </c>
      <c r="F66" s="171"/>
      <c r="G66" s="172" t="s">
        <v>131</v>
      </c>
      <c r="H66" s="172">
        <v>5</v>
      </c>
      <c r="I66" s="173">
        <v>455000</v>
      </c>
      <c r="J66" s="174">
        <f t="shared" si="4"/>
        <v>2275000</v>
      </c>
      <c r="K66" s="175">
        <v>0.41</v>
      </c>
      <c r="L66" s="174">
        <f t="shared" si="3"/>
        <v>1342250.0000000002</v>
      </c>
      <c r="M66" s="171"/>
      <c r="N66" s="171"/>
      <c r="O66" s="171"/>
      <c r="P66" s="171"/>
    </row>
    <row r="67" spans="1:16" x14ac:dyDescent="0.2">
      <c r="A67" s="172"/>
      <c r="B67" s="172"/>
      <c r="C67" s="15"/>
      <c r="D67" s="177" t="s">
        <v>170</v>
      </c>
      <c r="E67" s="203" t="s">
        <v>171</v>
      </c>
      <c r="F67" s="171"/>
      <c r="G67" s="172" t="s">
        <v>143</v>
      </c>
      <c r="H67" s="172">
        <v>5</v>
      </c>
      <c r="I67" s="173">
        <v>455000</v>
      </c>
      <c r="J67" s="174">
        <f t="shared" si="4"/>
        <v>2275000</v>
      </c>
      <c r="K67" s="175">
        <v>0.41</v>
      </c>
      <c r="L67" s="174">
        <f t="shared" si="3"/>
        <v>1342250.0000000002</v>
      </c>
      <c r="M67" s="171"/>
      <c r="N67" s="171"/>
      <c r="O67" s="171"/>
      <c r="P67" s="171"/>
    </row>
    <row r="68" spans="1:16" x14ac:dyDescent="0.2">
      <c r="A68" s="172">
        <v>1051</v>
      </c>
      <c r="B68" s="172" t="s">
        <v>34</v>
      </c>
      <c r="C68" s="15"/>
      <c r="D68" s="177" t="s">
        <v>166</v>
      </c>
      <c r="E68" s="203" t="s">
        <v>167</v>
      </c>
      <c r="F68" s="171"/>
      <c r="G68" s="172" t="s">
        <v>127</v>
      </c>
      <c r="H68" s="172">
        <v>5</v>
      </c>
      <c r="I68" s="173">
        <v>455000</v>
      </c>
      <c r="J68" s="174">
        <f>H68*I68</f>
        <v>2275000</v>
      </c>
      <c r="K68" s="175">
        <v>0.25</v>
      </c>
      <c r="L68" s="174">
        <f>H68*I68*(1-K68)</f>
        <v>1706250</v>
      </c>
      <c r="M68" s="171"/>
      <c r="N68" s="176">
        <f>L68</f>
        <v>1706250</v>
      </c>
      <c r="O68" s="171"/>
      <c r="P68" s="171"/>
    </row>
    <row r="69" spans="1:16" x14ac:dyDescent="0.2">
      <c r="A69" s="172">
        <v>1053</v>
      </c>
      <c r="B69" s="172" t="s">
        <v>37</v>
      </c>
      <c r="C69" s="15" t="s">
        <v>149</v>
      </c>
      <c r="D69" s="177"/>
      <c r="E69" s="201" t="s">
        <v>150</v>
      </c>
      <c r="F69" s="171"/>
      <c r="G69" s="172" t="s">
        <v>127</v>
      </c>
      <c r="H69" s="172">
        <v>2</v>
      </c>
      <c r="I69" s="173">
        <v>455000</v>
      </c>
      <c r="J69" s="174">
        <f t="shared" si="4"/>
        <v>910000</v>
      </c>
      <c r="K69" s="175">
        <v>0.41</v>
      </c>
      <c r="L69" s="174">
        <f t="shared" si="3"/>
        <v>536900.00000000012</v>
      </c>
      <c r="M69" s="176">
        <f>L69</f>
        <v>536900.00000000012</v>
      </c>
      <c r="N69" s="171"/>
      <c r="O69" s="171"/>
      <c r="P69" s="171"/>
    </row>
    <row r="70" spans="1:16" x14ac:dyDescent="0.2">
      <c r="A70" s="178">
        <v>1039</v>
      </c>
      <c r="B70" s="178" t="s">
        <v>173</v>
      </c>
      <c r="C70" s="195"/>
      <c r="D70" s="196" t="s">
        <v>174</v>
      </c>
      <c r="E70" s="202" t="s">
        <v>156</v>
      </c>
      <c r="F70" s="179"/>
      <c r="G70" s="178" t="s">
        <v>127</v>
      </c>
      <c r="H70" s="178">
        <v>48</v>
      </c>
      <c r="I70" s="173">
        <v>455000</v>
      </c>
      <c r="J70" s="180">
        <f t="shared" si="4"/>
        <v>21840000</v>
      </c>
      <c r="K70" s="175">
        <v>0.38</v>
      </c>
      <c r="L70" s="174">
        <f t="shared" si="3"/>
        <v>13540800</v>
      </c>
      <c r="M70" s="179"/>
      <c r="N70" s="179"/>
      <c r="O70" s="181">
        <f>SUM(L70:L79)</f>
        <v>158602200</v>
      </c>
      <c r="P70" s="171"/>
    </row>
    <row r="71" spans="1:16" x14ac:dyDescent="0.2">
      <c r="A71" s="178"/>
      <c r="B71" s="178"/>
      <c r="C71" s="195"/>
      <c r="D71" s="196" t="s">
        <v>174</v>
      </c>
      <c r="E71" s="202" t="s">
        <v>156</v>
      </c>
      <c r="F71" s="179"/>
      <c r="G71" s="178" t="s">
        <v>122</v>
      </c>
      <c r="H71" s="178">
        <v>24</v>
      </c>
      <c r="I71" s="173">
        <v>265000</v>
      </c>
      <c r="J71" s="180">
        <f t="shared" si="4"/>
        <v>6360000</v>
      </c>
      <c r="K71" s="175">
        <v>0.38</v>
      </c>
      <c r="L71" s="174">
        <f t="shared" si="3"/>
        <v>3943200</v>
      </c>
      <c r="M71" s="179"/>
      <c r="N71" s="179"/>
      <c r="O71" s="179"/>
      <c r="P71" s="179"/>
    </row>
    <row r="72" spans="1:16" x14ac:dyDescent="0.2">
      <c r="A72" s="178"/>
      <c r="B72" s="178"/>
      <c r="C72" s="195"/>
      <c r="D72" s="196" t="s">
        <v>174</v>
      </c>
      <c r="E72" s="202" t="s">
        <v>156</v>
      </c>
      <c r="F72" s="179"/>
      <c r="G72" s="178" t="s">
        <v>128</v>
      </c>
      <c r="H72" s="178">
        <v>48</v>
      </c>
      <c r="I72" s="173">
        <v>465000</v>
      </c>
      <c r="J72" s="180">
        <f t="shared" si="4"/>
        <v>22320000</v>
      </c>
      <c r="K72" s="175">
        <v>0.38</v>
      </c>
      <c r="L72" s="174">
        <f t="shared" si="3"/>
        <v>13838400</v>
      </c>
      <c r="M72" s="179"/>
      <c r="N72" s="179"/>
      <c r="O72" s="179"/>
      <c r="P72" s="179"/>
    </row>
    <row r="73" spans="1:16" x14ac:dyDescent="0.2">
      <c r="A73" s="178"/>
      <c r="B73" s="178"/>
      <c r="C73" s="195"/>
      <c r="D73" s="196" t="s">
        <v>174</v>
      </c>
      <c r="E73" s="202" t="s">
        <v>156</v>
      </c>
      <c r="F73" s="179"/>
      <c r="G73" s="178" t="s">
        <v>129</v>
      </c>
      <c r="H73" s="178">
        <v>12</v>
      </c>
      <c r="I73" s="173">
        <v>475000</v>
      </c>
      <c r="J73" s="180">
        <f t="shared" si="4"/>
        <v>5700000</v>
      </c>
      <c r="K73" s="175">
        <v>0.38</v>
      </c>
      <c r="L73" s="174">
        <f t="shared" si="3"/>
        <v>3534000</v>
      </c>
      <c r="M73" s="179"/>
      <c r="N73" s="179"/>
      <c r="O73" s="179"/>
      <c r="P73" s="179"/>
    </row>
    <row r="74" spans="1:16" x14ac:dyDescent="0.2">
      <c r="A74" s="178"/>
      <c r="B74" s="178"/>
      <c r="C74" s="195"/>
      <c r="D74" s="196" t="s">
        <v>174</v>
      </c>
      <c r="E74" s="202" t="s">
        <v>156</v>
      </c>
      <c r="F74" s="179"/>
      <c r="G74" s="178" t="s">
        <v>130</v>
      </c>
      <c r="H74" s="178">
        <v>132</v>
      </c>
      <c r="I74" s="173">
        <v>485000</v>
      </c>
      <c r="J74" s="180">
        <f t="shared" si="4"/>
        <v>64020000</v>
      </c>
      <c r="K74" s="175">
        <v>0.38</v>
      </c>
      <c r="L74" s="174">
        <f t="shared" si="3"/>
        <v>39692400</v>
      </c>
      <c r="M74" s="179"/>
      <c r="N74" s="179"/>
      <c r="O74" s="179"/>
      <c r="P74" s="179"/>
    </row>
    <row r="75" spans="1:16" x14ac:dyDescent="0.2">
      <c r="A75" s="178"/>
      <c r="B75" s="178"/>
      <c r="C75" s="195"/>
      <c r="D75" s="196" t="s">
        <v>174</v>
      </c>
      <c r="E75" s="202" t="s">
        <v>156</v>
      </c>
      <c r="F75" s="179"/>
      <c r="G75" s="178" t="s">
        <v>172</v>
      </c>
      <c r="H75" s="178">
        <v>48</v>
      </c>
      <c r="I75" s="173">
        <v>485000</v>
      </c>
      <c r="J75" s="180">
        <f t="shared" si="4"/>
        <v>23280000</v>
      </c>
      <c r="K75" s="175">
        <v>0.38</v>
      </c>
      <c r="L75" s="174">
        <f t="shared" si="3"/>
        <v>14433600</v>
      </c>
      <c r="M75" s="179"/>
      <c r="N75" s="179"/>
      <c r="O75" s="179"/>
      <c r="P75" s="179"/>
    </row>
    <row r="76" spans="1:16" x14ac:dyDescent="0.2">
      <c r="A76" s="178"/>
      <c r="B76" s="178"/>
      <c r="C76" s="195"/>
      <c r="D76" s="196" t="s">
        <v>174</v>
      </c>
      <c r="E76" s="202" t="s">
        <v>156</v>
      </c>
      <c r="F76" s="179"/>
      <c r="G76" s="178" t="s">
        <v>123</v>
      </c>
      <c r="H76" s="178">
        <v>48</v>
      </c>
      <c r="I76" s="173">
        <v>550000</v>
      </c>
      <c r="J76" s="180">
        <f t="shared" si="4"/>
        <v>26400000</v>
      </c>
      <c r="K76" s="175">
        <v>0.38</v>
      </c>
      <c r="L76" s="174">
        <f t="shared" si="3"/>
        <v>16368000</v>
      </c>
      <c r="M76" s="179"/>
      <c r="N76" s="179"/>
      <c r="O76" s="179"/>
      <c r="P76" s="179"/>
    </row>
    <row r="77" spans="1:16" x14ac:dyDescent="0.2">
      <c r="A77" s="178"/>
      <c r="B77" s="178"/>
      <c r="C77" s="195"/>
      <c r="D77" s="196" t="s">
        <v>174</v>
      </c>
      <c r="E77" s="202" t="s">
        <v>156</v>
      </c>
      <c r="F77" s="179"/>
      <c r="G77" s="178" t="s">
        <v>175</v>
      </c>
      <c r="H77" s="178">
        <v>21</v>
      </c>
      <c r="I77" s="173">
        <v>450000</v>
      </c>
      <c r="J77" s="180">
        <f t="shared" si="4"/>
        <v>9450000</v>
      </c>
      <c r="K77" s="175">
        <v>0.38</v>
      </c>
      <c r="L77" s="174">
        <f t="shared" si="3"/>
        <v>5859000</v>
      </c>
      <c r="M77" s="179"/>
      <c r="N77" s="179"/>
      <c r="O77" s="179"/>
      <c r="P77" s="179"/>
    </row>
    <row r="78" spans="1:16" x14ac:dyDescent="0.2">
      <c r="A78" s="178"/>
      <c r="B78" s="178"/>
      <c r="C78" s="195"/>
      <c r="D78" s="196" t="s">
        <v>174</v>
      </c>
      <c r="E78" s="202" t="s">
        <v>156</v>
      </c>
      <c r="F78" s="179"/>
      <c r="G78" s="178" t="s">
        <v>131</v>
      </c>
      <c r="H78" s="178">
        <v>84</v>
      </c>
      <c r="I78" s="173">
        <v>455000</v>
      </c>
      <c r="J78" s="180">
        <f t="shared" si="4"/>
        <v>38220000</v>
      </c>
      <c r="K78" s="175">
        <v>0.38</v>
      </c>
      <c r="L78" s="174">
        <f t="shared" si="3"/>
        <v>23696400</v>
      </c>
      <c r="M78" s="179"/>
      <c r="N78" s="179"/>
      <c r="O78" s="179"/>
      <c r="P78" s="179"/>
    </row>
    <row r="79" spans="1:16" x14ac:dyDescent="0.2">
      <c r="A79" s="178"/>
      <c r="B79" s="178"/>
      <c r="C79" s="195"/>
      <c r="D79" s="196" t="s">
        <v>174</v>
      </c>
      <c r="E79" s="202" t="s">
        <v>156</v>
      </c>
      <c r="F79" s="179"/>
      <c r="G79" s="178" t="s">
        <v>143</v>
      </c>
      <c r="H79" s="178">
        <v>84</v>
      </c>
      <c r="I79" s="173">
        <v>455000</v>
      </c>
      <c r="J79" s="180">
        <f t="shared" si="4"/>
        <v>38220000</v>
      </c>
      <c r="K79" s="175">
        <v>0.38</v>
      </c>
      <c r="L79" s="174">
        <f t="shared" si="3"/>
        <v>23696400</v>
      </c>
      <c r="M79" s="179"/>
      <c r="N79" s="179"/>
      <c r="O79" s="179"/>
      <c r="P79" s="179"/>
    </row>
    <row r="80" spans="1:16" x14ac:dyDescent="0.2">
      <c r="A80" s="178">
        <v>1041</v>
      </c>
      <c r="B80" s="178" t="s">
        <v>43</v>
      </c>
      <c r="C80" s="195"/>
      <c r="D80" s="196" t="s">
        <v>174</v>
      </c>
      <c r="E80" s="202" t="s">
        <v>156</v>
      </c>
      <c r="F80" s="179"/>
      <c r="G80" s="178" t="s">
        <v>128</v>
      </c>
      <c r="H80" s="178">
        <v>5</v>
      </c>
      <c r="I80" s="173">
        <v>465000</v>
      </c>
      <c r="J80" s="180">
        <f t="shared" si="4"/>
        <v>2325000</v>
      </c>
      <c r="K80" s="175">
        <v>1</v>
      </c>
      <c r="L80" s="174">
        <f t="shared" si="3"/>
        <v>0</v>
      </c>
      <c r="M80" s="179"/>
      <c r="N80" s="179"/>
      <c r="O80" s="181">
        <f>SUM(L80:L81)</f>
        <v>0</v>
      </c>
      <c r="P80" s="179"/>
    </row>
    <row r="81" spans="1:16" x14ac:dyDescent="0.2">
      <c r="A81" s="178"/>
      <c r="B81" s="178"/>
      <c r="C81" s="195"/>
      <c r="D81" s="196" t="s">
        <v>174</v>
      </c>
      <c r="E81" s="202" t="s">
        <v>156</v>
      </c>
      <c r="F81" s="179"/>
      <c r="G81" s="178" t="s">
        <v>129</v>
      </c>
      <c r="H81" s="178">
        <v>5</v>
      </c>
      <c r="I81" s="173">
        <v>475000</v>
      </c>
      <c r="J81" s="180">
        <f t="shared" si="4"/>
        <v>2375000</v>
      </c>
      <c r="K81" s="175">
        <v>1</v>
      </c>
      <c r="L81" s="174">
        <f t="shared" si="3"/>
        <v>0</v>
      </c>
      <c r="M81" s="179"/>
      <c r="N81" s="179"/>
      <c r="O81" s="181"/>
      <c r="P81" s="179"/>
    </row>
    <row r="82" spans="1:16" ht="24" x14ac:dyDescent="0.2">
      <c r="A82" s="178">
        <v>1043</v>
      </c>
      <c r="B82" s="178" t="s">
        <v>43</v>
      </c>
      <c r="C82" s="195"/>
      <c r="D82" s="196" t="s">
        <v>174</v>
      </c>
      <c r="E82" s="202" t="s">
        <v>156</v>
      </c>
      <c r="F82" s="179"/>
      <c r="G82" s="178" t="s">
        <v>123</v>
      </c>
      <c r="H82" s="178">
        <v>2</v>
      </c>
      <c r="I82" s="173">
        <v>550000</v>
      </c>
      <c r="J82" s="180">
        <f t="shared" si="4"/>
        <v>1100000</v>
      </c>
      <c r="K82" s="175">
        <v>1</v>
      </c>
      <c r="L82" s="174">
        <f t="shared" si="3"/>
        <v>0</v>
      </c>
      <c r="M82" s="179"/>
      <c r="N82" s="179"/>
      <c r="O82" s="181">
        <f>L82</f>
        <v>0</v>
      </c>
      <c r="P82" s="205" t="s">
        <v>176</v>
      </c>
    </row>
    <row r="83" spans="1:16" x14ac:dyDescent="0.2">
      <c r="A83" s="178">
        <v>1044</v>
      </c>
      <c r="B83" s="178" t="s">
        <v>53</v>
      </c>
      <c r="C83" s="195"/>
      <c r="D83" s="196" t="s">
        <v>136</v>
      </c>
      <c r="E83" s="202" t="s">
        <v>137</v>
      </c>
      <c r="F83" s="179"/>
      <c r="G83" s="178" t="s">
        <v>127</v>
      </c>
      <c r="H83" s="178">
        <v>24</v>
      </c>
      <c r="I83" s="173">
        <v>455000</v>
      </c>
      <c r="J83" s="180">
        <f t="shared" si="4"/>
        <v>10920000</v>
      </c>
      <c r="K83" s="175">
        <v>0.41</v>
      </c>
      <c r="L83" s="174">
        <f t="shared" si="3"/>
        <v>6442800.0000000009</v>
      </c>
      <c r="M83" s="179"/>
      <c r="N83" s="179"/>
      <c r="O83" s="181">
        <f>SUM(L83:L86)</f>
        <v>16319400.000000002</v>
      </c>
      <c r="P83" s="182"/>
    </row>
    <row r="84" spans="1:16" x14ac:dyDescent="0.2">
      <c r="A84" s="178"/>
      <c r="B84" s="178"/>
      <c r="C84" s="195"/>
      <c r="D84" s="196" t="s">
        <v>136</v>
      </c>
      <c r="E84" s="202" t="s">
        <v>137</v>
      </c>
      <c r="F84" s="179"/>
      <c r="G84" s="178" t="s">
        <v>128</v>
      </c>
      <c r="H84" s="178">
        <v>12</v>
      </c>
      <c r="I84" s="173">
        <v>465000</v>
      </c>
      <c r="J84" s="180">
        <f t="shared" si="4"/>
        <v>5580000</v>
      </c>
      <c r="K84" s="175">
        <v>0.41</v>
      </c>
      <c r="L84" s="174">
        <f t="shared" si="3"/>
        <v>3292200.0000000005</v>
      </c>
      <c r="M84" s="179"/>
      <c r="N84" s="179"/>
      <c r="O84" s="179"/>
      <c r="P84" s="179"/>
    </row>
    <row r="85" spans="1:16" x14ac:dyDescent="0.2">
      <c r="A85" s="178"/>
      <c r="B85" s="178"/>
      <c r="C85" s="195"/>
      <c r="D85" s="196" t="s">
        <v>136</v>
      </c>
      <c r="E85" s="202" t="s">
        <v>137</v>
      </c>
      <c r="F85" s="179"/>
      <c r="G85" s="178" t="s">
        <v>129</v>
      </c>
      <c r="H85" s="178">
        <v>12</v>
      </c>
      <c r="I85" s="173">
        <v>475000</v>
      </c>
      <c r="J85" s="180">
        <f t="shared" si="4"/>
        <v>5700000</v>
      </c>
      <c r="K85" s="175">
        <v>0.41</v>
      </c>
      <c r="L85" s="174">
        <f t="shared" si="3"/>
        <v>3363000.0000000005</v>
      </c>
      <c r="M85" s="179"/>
      <c r="N85" s="179"/>
      <c r="O85" s="179"/>
      <c r="P85" s="179"/>
    </row>
    <row r="86" spans="1:16" x14ac:dyDescent="0.2">
      <c r="A86" s="178"/>
      <c r="B86" s="178"/>
      <c r="C86" s="195"/>
      <c r="D86" s="196" t="s">
        <v>136</v>
      </c>
      <c r="E86" s="202" t="s">
        <v>137</v>
      </c>
      <c r="F86" s="179"/>
      <c r="G86" s="178" t="s">
        <v>143</v>
      </c>
      <c r="H86" s="178">
        <v>12</v>
      </c>
      <c r="I86" s="173">
        <v>455000</v>
      </c>
      <c r="J86" s="180">
        <f t="shared" si="4"/>
        <v>5460000</v>
      </c>
      <c r="K86" s="175">
        <v>0.41</v>
      </c>
      <c r="L86" s="174">
        <f t="shared" si="3"/>
        <v>3221400.0000000005</v>
      </c>
      <c r="M86" s="179"/>
      <c r="N86" s="179"/>
      <c r="O86" s="179"/>
      <c r="P86" s="179"/>
    </row>
    <row r="87" spans="1:16" x14ac:dyDescent="0.2">
      <c r="A87" s="178">
        <v>1052</v>
      </c>
      <c r="B87" s="178" t="s">
        <v>37</v>
      </c>
      <c r="C87" s="15"/>
      <c r="D87" s="196" t="s">
        <v>125</v>
      </c>
      <c r="E87" s="202" t="s">
        <v>126</v>
      </c>
      <c r="F87" s="171"/>
      <c r="G87" s="178" t="s">
        <v>123</v>
      </c>
      <c r="H87" s="178">
        <v>24</v>
      </c>
      <c r="I87" s="173">
        <v>550000</v>
      </c>
      <c r="J87" s="180">
        <f t="shared" si="4"/>
        <v>13200000</v>
      </c>
      <c r="K87" s="175">
        <v>0.5</v>
      </c>
      <c r="L87" s="174">
        <f t="shared" si="3"/>
        <v>6600000</v>
      </c>
      <c r="M87" s="171"/>
      <c r="N87" s="176">
        <f>L87</f>
        <v>6600000</v>
      </c>
      <c r="O87" s="171"/>
      <c r="P87" s="179"/>
    </row>
    <row r="88" spans="1:16" s="183" customFormat="1" x14ac:dyDescent="0.2">
      <c r="A88" s="178">
        <v>1045</v>
      </c>
      <c r="B88" s="178" t="s">
        <v>53</v>
      </c>
      <c r="C88" s="15"/>
      <c r="D88" s="196" t="s">
        <v>177</v>
      </c>
      <c r="E88" s="202" t="s">
        <v>156</v>
      </c>
      <c r="F88" s="171"/>
      <c r="G88" s="178" t="s">
        <v>127</v>
      </c>
      <c r="H88" s="178">
        <v>24</v>
      </c>
      <c r="I88" s="173">
        <v>455000</v>
      </c>
      <c r="J88" s="180">
        <f t="shared" si="4"/>
        <v>10920000</v>
      </c>
      <c r="K88" s="175">
        <v>0.35</v>
      </c>
      <c r="L88" s="174">
        <f t="shared" si="3"/>
        <v>7098000</v>
      </c>
      <c r="M88" s="171"/>
      <c r="N88" s="171"/>
      <c r="O88" s="176">
        <f>SUM(L88:L89)</f>
        <v>14352000</v>
      </c>
      <c r="P88" s="171"/>
    </row>
    <row r="89" spans="1:16" s="183" customFormat="1" x14ac:dyDescent="0.2">
      <c r="A89" s="178"/>
      <c r="B89" s="178"/>
      <c r="C89" s="15"/>
      <c r="D89" s="196" t="s">
        <v>177</v>
      </c>
      <c r="E89" s="202" t="s">
        <v>156</v>
      </c>
      <c r="F89" s="171"/>
      <c r="G89" s="178" t="s">
        <v>128</v>
      </c>
      <c r="H89" s="178">
        <v>24</v>
      </c>
      <c r="I89" s="173">
        <v>465000</v>
      </c>
      <c r="J89" s="180">
        <f t="shared" si="4"/>
        <v>11160000</v>
      </c>
      <c r="K89" s="175">
        <v>0.35</v>
      </c>
      <c r="L89" s="174">
        <f t="shared" si="3"/>
        <v>7254000</v>
      </c>
      <c r="M89" s="171"/>
      <c r="N89" s="171"/>
      <c r="O89" s="171"/>
      <c r="P89" s="171"/>
    </row>
    <row r="90" spans="1:16" s="183" customFormat="1" x14ac:dyDescent="0.2">
      <c r="A90" s="178">
        <v>1046</v>
      </c>
      <c r="B90" s="178" t="s">
        <v>53</v>
      </c>
      <c r="C90" s="15"/>
      <c r="D90" s="196" t="s">
        <v>178</v>
      </c>
      <c r="E90" s="202" t="s">
        <v>179</v>
      </c>
      <c r="F90" s="171"/>
      <c r="G90" s="178" t="s">
        <v>127</v>
      </c>
      <c r="H90" s="178">
        <v>24</v>
      </c>
      <c r="I90" s="173">
        <v>455000</v>
      </c>
      <c r="J90" s="180">
        <f t="shared" si="4"/>
        <v>10920000</v>
      </c>
      <c r="K90" s="175">
        <v>0.41</v>
      </c>
      <c r="L90" s="174">
        <f t="shared" si="3"/>
        <v>6442800.0000000009</v>
      </c>
      <c r="M90" s="171"/>
      <c r="N90" s="171"/>
      <c r="O90" s="176">
        <f>L90</f>
        <v>6442800.0000000009</v>
      </c>
      <c r="P90" s="171"/>
    </row>
    <row r="91" spans="1:16" s="183" customFormat="1" x14ac:dyDescent="0.2">
      <c r="A91" s="178">
        <v>1048</v>
      </c>
      <c r="B91" s="178" t="s">
        <v>53</v>
      </c>
      <c r="C91" s="15"/>
      <c r="D91" s="196" t="s">
        <v>180</v>
      </c>
      <c r="E91" s="202"/>
      <c r="F91" s="171"/>
      <c r="G91" s="178" t="s">
        <v>127</v>
      </c>
      <c r="H91" s="178">
        <v>3</v>
      </c>
      <c r="I91" s="173">
        <v>455000</v>
      </c>
      <c r="J91" s="180">
        <f t="shared" si="4"/>
        <v>1365000</v>
      </c>
      <c r="K91" s="175">
        <v>1</v>
      </c>
      <c r="L91" s="174">
        <f t="shared" si="3"/>
        <v>0</v>
      </c>
      <c r="M91" s="171"/>
      <c r="N91" s="171"/>
      <c r="O91" s="176">
        <f>L91</f>
        <v>0</v>
      </c>
      <c r="P91" s="171"/>
    </row>
    <row r="92" spans="1:16" s="183" customFormat="1" x14ac:dyDescent="0.2">
      <c r="A92" s="178">
        <v>1055</v>
      </c>
      <c r="B92" s="178" t="s">
        <v>181</v>
      </c>
      <c r="C92" s="15"/>
      <c r="D92" s="196" t="s">
        <v>136</v>
      </c>
      <c r="E92" s="202" t="s">
        <v>137</v>
      </c>
      <c r="F92" s="171"/>
      <c r="G92" s="178" t="s">
        <v>143</v>
      </c>
      <c r="H92" s="178">
        <v>1</v>
      </c>
      <c r="I92" s="173">
        <v>455000</v>
      </c>
      <c r="J92" s="180">
        <f t="shared" si="4"/>
        <v>455000</v>
      </c>
      <c r="K92" s="175">
        <v>0.41</v>
      </c>
      <c r="L92" s="174">
        <f t="shared" si="3"/>
        <v>268450.00000000006</v>
      </c>
      <c r="M92" s="171"/>
      <c r="N92" s="171"/>
      <c r="O92" s="176">
        <f>L92</f>
        <v>268450.00000000006</v>
      </c>
      <c r="P92" s="171"/>
    </row>
    <row r="93" spans="1:16" x14ac:dyDescent="0.2">
      <c r="A93" s="223" t="s">
        <v>91</v>
      </c>
      <c r="B93" s="223"/>
      <c r="C93" s="223"/>
      <c r="D93" s="223"/>
      <c r="E93" s="223"/>
      <c r="F93" s="223"/>
      <c r="G93" s="223"/>
      <c r="H93" s="178">
        <f>SUM(H7:H92)</f>
        <v>1290</v>
      </c>
      <c r="I93" s="184"/>
      <c r="J93" s="180">
        <f>SUM(J7:J92)</f>
        <v>591645000</v>
      </c>
      <c r="K93" s="175"/>
      <c r="L93" s="185">
        <f>SUM(L7:L92)</f>
        <v>356053050</v>
      </c>
      <c r="M93" s="186">
        <f>SUM(M7:M92)</f>
        <v>12841450.000000002</v>
      </c>
      <c r="N93" s="186">
        <f>SUM(N7:N92)</f>
        <v>9261250</v>
      </c>
      <c r="O93" s="186">
        <f>SUM(O7:O92)</f>
        <v>333950350</v>
      </c>
      <c r="P93" s="186"/>
    </row>
    <row r="94" spans="1:16" s="183" customFormat="1" x14ac:dyDescent="0.2">
      <c r="A94" s="224" t="s">
        <v>182</v>
      </c>
      <c r="B94" s="225"/>
      <c r="C94" s="225"/>
      <c r="D94" s="225"/>
      <c r="E94" s="225"/>
      <c r="F94" s="225"/>
      <c r="G94" s="225"/>
      <c r="H94" s="171">
        <f>H93</f>
        <v>1290</v>
      </c>
      <c r="I94" s="174"/>
      <c r="J94" s="174"/>
      <c r="K94" s="171"/>
      <c r="L94" s="185">
        <f>L93</f>
        <v>356053050</v>
      </c>
      <c r="M94" s="171"/>
      <c r="N94" s="171"/>
      <c r="O94" s="171"/>
      <c r="P94" s="171"/>
    </row>
    <row r="95" spans="1:16" s="183" customFormat="1" x14ac:dyDescent="0.2">
      <c r="A95" s="224" t="s">
        <v>183</v>
      </c>
      <c r="B95" s="225"/>
      <c r="C95" s="225"/>
      <c r="D95" s="225"/>
      <c r="E95" s="225"/>
      <c r="F95" s="225"/>
      <c r="G95" s="225"/>
      <c r="H95" s="171"/>
      <c r="I95" s="174"/>
      <c r="J95" s="174"/>
      <c r="K95" s="171"/>
      <c r="L95" s="185">
        <f>M93</f>
        <v>12841450.000000002</v>
      </c>
      <c r="M95" s="171"/>
      <c r="N95" s="171"/>
      <c r="O95" s="171"/>
      <c r="P95" s="171"/>
    </row>
    <row r="96" spans="1:16" s="183" customFormat="1" x14ac:dyDescent="0.2">
      <c r="A96" s="224" t="s">
        <v>184</v>
      </c>
      <c r="B96" s="225"/>
      <c r="C96" s="225"/>
      <c r="D96" s="225"/>
      <c r="E96" s="225"/>
      <c r="F96" s="225"/>
      <c r="G96" s="225"/>
      <c r="H96" s="171"/>
      <c r="I96" s="174"/>
      <c r="J96" s="174"/>
      <c r="K96" s="171"/>
      <c r="L96" s="185">
        <f>N93</f>
        <v>9261250</v>
      </c>
      <c r="M96" s="171"/>
      <c r="N96" s="171"/>
      <c r="O96" s="171"/>
      <c r="P96" s="171"/>
    </row>
    <row r="97" spans="1:16" s="183" customFormat="1" x14ac:dyDescent="0.2">
      <c r="A97" s="224" t="s">
        <v>185</v>
      </c>
      <c r="B97" s="225"/>
      <c r="C97" s="225"/>
      <c r="D97" s="225"/>
      <c r="E97" s="225"/>
      <c r="F97" s="225"/>
      <c r="G97" s="225"/>
      <c r="H97" s="171"/>
      <c r="I97" s="174"/>
      <c r="J97" s="174"/>
      <c r="K97" s="171"/>
      <c r="L97" s="185">
        <f>O93</f>
        <v>333950350</v>
      </c>
      <c r="M97" s="171"/>
      <c r="N97" s="171"/>
      <c r="O97" s="171"/>
      <c r="P97" s="171"/>
    </row>
    <row r="98" spans="1:16" x14ac:dyDescent="0.2">
      <c r="I98" s="187"/>
    </row>
    <row r="99" spans="1:16" s="4" customFormat="1" ht="15" x14ac:dyDescent="0.25">
      <c r="C99" s="9"/>
      <c r="D99" s="129" t="s">
        <v>207</v>
      </c>
      <c r="G99" s="9"/>
      <c r="H99" s="9"/>
      <c r="I99" s="9"/>
      <c r="L99" s="129" t="s">
        <v>208</v>
      </c>
    </row>
    <row r="100" spans="1:16" s="4" customFormat="1" ht="15" x14ac:dyDescent="0.25">
      <c r="C100" s="131"/>
      <c r="D100" s="130" t="s">
        <v>209</v>
      </c>
      <c r="G100" s="131"/>
      <c r="H100" s="131"/>
      <c r="I100" s="131"/>
      <c r="L100" s="130" t="s">
        <v>210</v>
      </c>
    </row>
    <row r="101" spans="1:16" x14ac:dyDescent="0.2">
      <c r="I101" s="187"/>
    </row>
    <row r="102" spans="1:16" x14ac:dyDescent="0.2">
      <c r="I102" s="187"/>
    </row>
    <row r="103" spans="1:16" x14ac:dyDescent="0.2">
      <c r="I103" s="187"/>
    </row>
    <row r="104" spans="1:16" x14ac:dyDescent="0.2">
      <c r="I104" s="187"/>
    </row>
    <row r="105" spans="1:16" x14ac:dyDescent="0.2">
      <c r="I105" s="187"/>
    </row>
    <row r="106" spans="1:16" x14ac:dyDescent="0.2">
      <c r="I106" s="187"/>
    </row>
    <row r="107" spans="1:16" x14ac:dyDescent="0.2">
      <c r="I107" s="187"/>
    </row>
    <row r="108" spans="1:16" x14ac:dyDescent="0.2">
      <c r="I108" s="187"/>
    </row>
    <row r="109" spans="1:16" x14ac:dyDescent="0.2">
      <c r="I109" s="187"/>
    </row>
    <row r="110" spans="1:16" x14ac:dyDescent="0.2">
      <c r="I110" s="187"/>
    </row>
    <row r="111" spans="1:16" x14ac:dyDescent="0.2">
      <c r="I111" s="187"/>
    </row>
    <row r="112" spans="1:16" x14ac:dyDescent="0.2">
      <c r="I112" s="187"/>
    </row>
    <row r="113" spans="9:9" x14ac:dyDescent="0.2">
      <c r="I113" s="187"/>
    </row>
    <row r="114" spans="9:9" x14ac:dyDescent="0.2">
      <c r="I114" s="187"/>
    </row>
    <row r="115" spans="9:9" x14ac:dyDescent="0.2">
      <c r="I115" s="187"/>
    </row>
    <row r="116" spans="9:9" x14ac:dyDescent="0.2">
      <c r="I116" s="188"/>
    </row>
    <row r="117" spans="9:9" x14ac:dyDescent="0.2">
      <c r="I117" s="188"/>
    </row>
    <row r="118" spans="9:9" x14ac:dyDescent="0.2">
      <c r="I118" s="188"/>
    </row>
    <row r="119" spans="9:9" x14ac:dyDescent="0.2">
      <c r="I119" s="188"/>
    </row>
    <row r="120" spans="9:9" x14ac:dyDescent="0.2">
      <c r="I120" s="188"/>
    </row>
    <row r="121" spans="9:9" x14ac:dyDescent="0.2">
      <c r="I121" s="188"/>
    </row>
    <row r="122" spans="9:9" x14ac:dyDescent="0.2">
      <c r="I122" s="188"/>
    </row>
    <row r="123" spans="9:9" x14ac:dyDescent="0.2">
      <c r="I123" s="188"/>
    </row>
    <row r="124" spans="9:9" x14ac:dyDescent="0.2">
      <c r="I124" s="188"/>
    </row>
    <row r="125" spans="9:9" x14ac:dyDescent="0.2">
      <c r="I125" s="188"/>
    </row>
    <row r="126" spans="9:9" x14ac:dyDescent="0.2">
      <c r="I126" s="188"/>
    </row>
    <row r="127" spans="9:9" x14ac:dyDescent="0.2">
      <c r="I127" s="188"/>
    </row>
    <row r="128" spans="9:9" x14ac:dyDescent="0.2">
      <c r="I128" s="188"/>
    </row>
  </sheetData>
  <mergeCells count="15">
    <mergeCell ref="A3:P3"/>
    <mergeCell ref="A4:P4"/>
    <mergeCell ref="A5:A6"/>
    <mergeCell ref="B5:B6"/>
    <mergeCell ref="C5:C6"/>
    <mergeCell ref="D5:F5"/>
    <mergeCell ref="G5:K5"/>
    <mergeCell ref="L5:L6"/>
    <mergeCell ref="M5:O5"/>
    <mergeCell ref="P5:P6"/>
    <mergeCell ref="A93:G93"/>
    <mergeCell ref="A94:G94"/>
    <mergeCell ref="A95:G95"/>
    <mergeCell ref="A96:G96"/>
    <mergeCell ref="A97:G97"/>
  </mergeCells>
  <pageMargins left="0.31" right="0.22" top="0.45" bottom="0.43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C13" workbookViewId="0">
      <selection activeCell="F13" sqref="F1:M1048576"/>
    </sheetView>
  </sheetViews>
  <sheetFormatPr defaultRowHeight="15.75" x14ac:dyDescent="0.25"/>
  <cols>
    <col min="1" max="1" width="9.5703125" style="71" customWidth="1"/>
    <col min="2" max="2" width="53.85546875" style="71" customWidth="1"/>
    <col min="3" max="3" width="16.28515625" style="71" customWidth="1"/>
    <col min="4" max="4" width="19.85546875" style="108" customWidth="1"/>
    <col min="5" max="5" width="26.140625" style="71" customWidth="1"/>
    <col min="6" max="16384" width="9.140625" style="71"/>
  </cols>
  <sheetData>
    <row r="1" spans="1:9" x14ac:dyDescent="0.25">
      <c r="A1" s="67" t="s">
        <v>74</v>
      </c>
      <c r="B1" s="68"/>
      <c r="C1" s="69"/>
      <c r="D1" s="2" t="s">
        <v>75</v>
      </c>
      <c r="E1" s="70"/>
      <c r="F1" s="2"/>
      <c r="G1" s="2"/>
      <c r="H1" s="2"/>
      <c r="I1" s="2"/>
    </row>
    <row r="2" spans="1:9" x14ac:dyDescent="0.25">
      <c r="A2" s="72" t="s">
        <v>76</v>
      </c>
      <c r="B2" s="73"/>
      <c r="C2" s="74"/>
      <c r="D2" s="6" t="s">
        <v>77</v>
      </c>
      <c r="E2" s="75"/>
      <c r="F2" s="6"/>
      <c r="G2" s="6"/>
      <c r="H2" s="6"/>
      <c r="I2" s="6"/>
    </row>
    <row r="3" spans="1:9" x14ac:dyDescent="0.25">
      <c r="A3" s="72"/>
      <c r="B3" s="73"/>
      <c r="C3" s="74"/>
      <c r="D3" s="76"/>
      <c r="E3" s="75"/>
      <c r="F3" s="8"/>
      <c r="G3" s="8"/>
      <c r="H3" s="8"/>
      <c r="I3" s="8"/>
    </row>
    <row r="4" spans="1:9" x14ac:dyDescent="0.25">
      <c r="A4" s="237" t="s">
        <v>186</v>
      </c>
      <c r="B4" s="237"/>
      <c r="C4" s="237"/>
      <c r="D4" s="237"/>
      <c r="E4" s="237"/>
      <c r="F4" s="2"/>
      <c r="G4" s="2"/>
      <c r="H4" s="2"/>
      <c r="I4" s="2"/>
    </row>
    <row r="5" spans="1:9" x14ac:dyDescent="0.25">
      <c r="A5" s="238" t="s">
        <v>200</v>
      </c>
      <c r="B5" s="238"/>
      <c r="C5" s="238"/>
      <c r="D5" s="238"/>
      <c r="E5" s="238"/>
      <c r="F5" s="2"/>
      <c r="G5" s="2"/>
      <c r="H5" s="2"/>
      <c r="I5" s="2"/>
    </row>
    <row r="7" spans="1:9" s="8" customFormat="1" x14ac:dyDescent="0.25">
      <c r="A7" s="77" t="s">
        <v>105</v>
      </c>
      <c r="B7" s="77" t="s">
        <v>187</v>
      </c>
      <c r="C7" s="77" t="s">
        <v>188</v>
      </c>
      <c r="D7" s="78" t="s">
        <v>119</v>
      </c>
      <c r="E7" s="77" t="s">
        <v>67</v>
      </c>
    </row>
    <row r="8" spans="1:9" x14ac:dyDescent="0.25">
      <c r="A8" s="79">
        <v>1</v>
      </c>
      <c r="B8" s="80" t="s">
        <v>189</v>
      </c>
      <c r="C8" s="79">
        <f>'DOANH SỐ'!H94</f>
        <v>1290</v>
      </c>
      <c r="D8" s="81">
        <f>'DOANH SỐ'!L94</f>
        <v>356053050</v>
      </c>
      <c r="E8" s="80"/>
    </row>
    <row r="9" spans="1:9" x14ac:dyDescent="0.25">
      <c r="A9" s="82">
        <v>2</v>
      </c>
      <c r="B9" s="83" t="s">
        <v>190</v>
      </c>
      <c r="C9" s="83"/>
      <c r="D9" s="84">
        <f>'DOANH SỐ'!L95</f>
        <v>12841450.000000002</v>
      </c>
      <c r="E9" s="83"/>
    </row>
    <row r="10" spans="1:9" x14ac:dyDescent="0.25">
      <c r="A10" s="85">
        <v>3</v>
      </c>
      <c r="B10" s="86" t="s">
        <v>191</v>
      </c>
      <c r="C10" s="86"/>
      <c r="D10" s="87">
        <f>'DOANH SỐ'!L96</f>
        <v>9261250</v>
      </c>
      <c r="E10" s="86"/>
    </row>
    <row r="11" spans="1:9" x14ac:dyDescent="0.25">
      <c r="A11" s="13"/>
      <c r="B11" s="13" t="s">
        <v>192</v>
      </c>
      <c r="C11" s="88"/>
      <c r="D11" s="89">
        <f>D8-D9-D10</f>
        <v>333950350</v>
      </c>
      <c r="E11" s="88"/>
    </row>
    <row r="12" spans="1:9" x14ac:dyDescent="0.25">
      <c r="A12" s="90"/>
      <c r="B12" s="91"/>
      <c r="C12" s="91"/>
      <c r="D12" s="92"/>
      <c r="E12" s="91"/>
    </row>
    <row r="13" spans="1:9" x14ac:dyDescent="0.25">
      <c r="A13" s="90"/>
      <c r="B13" s="91"/>
      <c r="C13" s="91"/>
      <c r="D13" s="92"/>
      <c r="E13" s="91"/>
    </row>
    <row r="14" spans="1:9" s="14" customFormat="1" x14ac:dyDescent="0.25">
      <c r="A14" s="77" t="s">
        <v>105</v>
      </c>
      <c r="B14" s="77" t="s">
        <v>187</v>
      </c>
      <c r="C14" s="13" t="s">
        <v>193</v>
      </c>
      <c r="D14" s="93" t="s">
        <v>194</v>
      </c>
      <c r="E14" s="13" t="s">
        <v>67</v>
      </c>
    </row>
    <row r="15" spans="1:9" s="14" customFormat="1" ht="31.5" x14ac:dyDescent="0.25">
      <c r="A15" s="94"/>
      <c r="B15" s="95" t="s">
        <v>95</v>
      </c>
      <c r="C15" s="84">
        <v>120000000</v>
      </c>
      <c r="D15" s="96"/>
      <c r="E15" s="97" t="s">
        <v>201</v>
      </c>
    </row>
    <row r="16" spans="1:9" s="14" customFormat="1" ht="17.25" customHeight="1" x14ac:dyDescent="0.25">
      <c r="A16" s="98"/>
      <c r="B16" s="95" t="s">
        <v>204</v>
      </c>
      <c r="C16" s="84">
        <f>'THU CHI'!D205</f>
        <v>2000000</v>
      </c>
      <c r="D16" s="99"/>
      <c r="E16" s="97" t="s">
        <v>205</v>
      </c>
    </row>
    <row r="17" spans="1:5" x14ac:dyDescent="0.25">
      <c r="A17" s="100"/>
      <c r="B17" s="95" t="s">
        <v>195</v>
      </c>
      <c r="C17" s="84">
        <f>'THU CHI'!F128</f>
        <v>426600000</v>
      </c>
      <c r="D17" s="84">
        <f>'THU CHI'!I128</f>
        <v>166650000</v>
      </c>
      <c r="E17" s="240" t="s">
        <v>206</v>
      </c>
    </row>
    <row r="18" spans="1:5" x14ac:dyDescent="0.25">
      <c r="A18" s="100"/>
      <c r="B18" s="95" t="s">
        <v>203</v>
      </c>
      <c r="C18" s="84"/>
      <c r="D18" s="84">
        <f>'THU CHI'!I199</f>
        <v>116200000</v>
      </c>
      <c r="E18" s="241"/>
    </row>
    <row r="19" spans="1:5" x14ac:dyDescent="0.25">
      <c r="A19" s="100"/>
      <c r="B19" s="95" t="s">
        <v>202</v>
      </c>
      <c r="C19" s="84"/>
      <c r="D19" s="84">
        <f>'THU CHI'!I165</f>
        <v>2000000</v>
      </c>
      <c r="E19" s="241"/>
    </row>
    <row r="20" spans="1:5" x14ac:dyDescent="0.25">
      <c r="A20" s="82"/>
      <c r="B20" s="83" t="s">
        <v>93</v>
      </c>
      <c r="C20" s="84"/>
      <c r="D20" s="84">
        <f>'THU CHI'!I91</f>
        <v>7542000</v>
      </c>
      <c r="E20" s="241"/>
    </row>
    <row r="21" spans="1:5" x14ac:dyDescent="0.25">
      <c r="A21" s="82"/>
      <c r="B21" s="83" t="s">
        <v>94</v>
      </c>
      <c r="C21" s="84"/>
      <c r="D21" s="84">
        <f>'THU CHI'!I108</f>
        <v>9051280</v>
      </c>
      <c r="E21" s="241"/>
    </row>
    <row r="22" spans="1:5" x14ac:dyDescent="0.25">
      <c r="A22" s="82"/>
      <c r="B22" s="83" t="s">
        <v>196</v>
      </c>
      <c r="C22" s="84"/>
      <c r="D22" s="84">
        <f>'THU CHI'!I158</f>
        <v>190109800</v>
      </c>
      <c r="E22" s="241"/>
    </row>
    <row r="23" spans="1:5" x14ac:dyDescent="0.25">
      <c r="A23" s="82"/>
      <c r="B23" s="83" t="s">
        <v>197</v>
      </c>
      <c r="C23" s="84"/>
      <c r="D23" s="84">
        <f>'THU CHI'!I191</f>
        <v>11409900</v>
      </c>
      <c r="E23" s="241"/>
    </row>
    <row r="24" spans="1:5" x14ac:dyDescent="0.25">
      <c r="A24" s="82"/>
      <c r="B24" s="83" t="s">
        <v>101</v>
      </c>
      <c r="C24" s="84"/>
      <c r="D24" s="84">
        <f>'THU CHI'!I216</f>
        <v>7445000</v>
      </c>
      <c r="E24" s="241"/>
    </row>
    <row r="25" spans="1:5" x14ac:dyDescent="0.25">
      <c r="A25" s="82"/>
      <c r="B25" s="83" t="s">
        <v>102</v>
      </c>
      <c r="C25" s="84"/>
      <c r="D25" s="84">
        <f>'THU CHI'!I225</f>
        <v>3155200</v>
      </c>
      <c r="E25" s="241"/>
    </row>
    <row r="26" spans="1:5" x14ac:dyDescent="0.25">
      <c r="A26" s="85"/>
      <c r="B26" s="86" t="s">
        <v>96</v>
      </c>
      <c r="C26" s="84"/>
      <c r="D26" s="87">
        <f>'THU CHI'!I140</f>
        <v>1125700</v>
      </c>
      <c r="E26" s="242"/>
    </row>
    <row r="27" spans="1:5" x14ac:dyDescent="0.25">
      <c r="A27" s="101"/>
      <c r="B27" s="13" t="s">
        <v>198</v>
      </c>
      <c r="C27" s="102">
        <f>SUM(C15:C26)</f>
        <v>548600000</v>
      </c>
      <c r="D27" s="89">
        <f>SUM(D17:D26)</f>
        <v>514688880</v>
      </c>
      <c r="E27" s="101"/>
    </row>
    <row r="28" spans="1:5" x14ac:dyDescent="0.25">
      <c r="A28" s="239" t="s">
        <v>199</v>
      </c>
      <c r="B28" s="239"/>
      <c r="C28" s="101"/>
      <c r="D28" s="89">
        <f>C27-D27</f>
        <v>33911120</v>
      </c>
      <c r="E28" s="101"/>
    </row>
    <row r="30" spans="1:5" s="105" customFormat="1" x14ac:dyDescent="0.25">
      <c r="A30" s="235" t="s">
        <v>207</v>
      </c>
      <c r="B30" s="235"/>
      <c r="C30" s="103"/>
      <c r="D30" s="104" t="s">
        <v>208</v>
      </c>
    </row>
    <row r="31" spans="1:5" s="105" customFormat="1" x14ac:dyDescent="0.25">
      <c r="A31" s="236" t="s">
        <v>209</v>
      </c>
      <c r="B31" s="236"/>
      <c r="C31" s="106"/>
      <c r="D31" s="107" t="s">
        <v>210</v>
      </c>
    </row>
    <row r="32" spans="1:5" x14ac:dyDescent="0.25">
      <c r="D32" s="71"/>
    </row>
  </sheetData>
  <mergeCells count="6">
    <mergeCell ref="A30:B30"/>
    <mergeCell ref="A31:B31"/>
    <mergeCell ref="A4:E4"/>
    <mergeCell ref="A5:E5"/>
    <mergeCell ref="A28:B28"/>
    <mergeCell ref="E17:E26"/>
  </mergeCells>
  <pageMargins left="0.7" right="0.7" top="0.45" bottom="0.42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THU CHI</vt:lpstr>
      <vt:lpstr>DOANH SỐ</vt:lpstr>
      <vt:lpstr>BÁO CÁO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2020-08-26T09:03:54Z</dcterms:modified>
</cp:coreProperties>
</file>