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1" i="1"/>
  <c r="Q15" i="1"/>
  <c r="Q22" i="1"/>
  <c r="F25" i="1" l="1"/>
  <c r="O11" i="1"/>
  <c r="Q10" i="1"/>
  <c r="Q9" i="1"/>
  <c r="Q8" i="1"/>
  <c r="Q7" i="1"/>
  <c r="H24" i="1"/>
  <c r="H23" i="1"/>
  <c r="H22" i="1"/>
  <c r="H21" i="1"/>
  <c r="H20" i="1"/>
  <c r="Q11" i="1" l="1"/>
  <c r="Q17" i="1" s="1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25" i="1" l="1"/>
  <c r="Q16" i="1" s="1"/>
  <c r="Q18" i="1" s="1"/>
</calcChain>
</file>

<file path=xl/sharedStrings.xml><?xml version="1.0" encoding="utf-8"?>
<sst xmlns="http://schemas.openxmlformats.org/spreadsheetml/2006/main" count="68" uniqueCount="41">
  <si>
    <t>CÔNG TY CỔ PHẦN ĐT &amp; PT NANO MILK</t>
  </si>
  <si>
    <t>Số HĐ</t>
  </si>
  <si>
    <t>Ngày</t>
  </si>
  <si>
    <t>Thông tin khách hàng</t>
  </si>
  <si>
    <t>Thông tin về sản phẩm</t>
  </si>
  <si>
    <t>Địa chỉ</t>
  </si>
  <si>
    <t>Mã sản phẩm</t>
  </si>
  <si>
    <t>Số lượng (hộp)</t>
  </si>
  <si>
    <t>Đơn giá (VNĐ)</t>
  </si>
  <si>
    <t>Thành tiền (VNĐ)</t>
  </si>
  <si>
    <t>Thanh Hóa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</si>
  <si>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</si>
  <si>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</si>
  <si>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</si>
  <si>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</si>
  <si>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</si>
  <si>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</si>
  <si>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</si>
  <si>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</si>
  <si>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Hải Vui</t>
  </si>
  <si>
    <t>1CX45</t>
  </si>
  <si>
    <t>2CX45</t>
  </si>
  <si>
    <t>3CX45</t>
  </si>
  <si>
    <t>GCX45</t>
  </si>
  <si>
    <t>BCX45</t>
  </si>
  <si>
    <t>Tổng cộng</t>
  </si>
  <si>
    <t>Tên KH</t>
  </si>
  <si>
    <t>Như vậy:</t>
  </si>
  <si>
    <t>Số hàng đã chuyển cho đại lý</t>
  </si>
  <si>
    <t>Tình trạng thanh toán</t>
  </si>
  <si>
    <t>Cần phải thanh toán</t>
  </si>
  <si>
    <t xml:space="preserve">Số hàng đại lý đã trả </t>
  </si>
  <si>
    <t>Đại lý cần phải thanh toán cho công ty</t>
  </si>
  <si>
    <t>Đã thanh toán ngày 9/7/2020</t>
  </si>
  <si>
    <t>ĐL Còn nợ công ty</t>
  </si>
  <si>
    <t>Đại lý đã nhập đủ số hàng theo doanh số ký hợp đồng, Nếu nhập tiếp các đơn hàng sau chiết khấu 41% trực tiếp theo đơn hàng.</t>
  </si>
  <si>
    <t>Số hàng đại lý nhập hàng theo hợp đồng 150tr</t>
  </si>
  <si>
    <t xml:space="preserve"> Số:250820HV/PKD. MST: 0108806878</t>
  </si>
  <si>
    <t>BẢNG TỔNG HỢP HẢI VUI NHẬP HÀNG 25/08/2020</t>
  </si>
  <si>
    <t>BẢNG TỔNG HỢP HẢI VUI TRẢ  HÀNG 25/08/2020</t>
  </si>
  <si>
    <t>T/M BAN LÃNH ĐẠO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</si>
</sst>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dd/mm/yyyy;@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3" xfId="1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164" fontId="7" fillId="0" borderId="4" xfId="1" applyNumberFormat="1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166" fontId="7" fillId="0" borderId="2" xfId="1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6" fontId="7" fillId="0" borderId="3" xfId="1" applyNumberFormat="1" applyFont="1" applyBorder="1" applyAlignment="1">
      <alignment vertical="center"/>
    </xf>
    <xf numFmtId="0" fontId="7" fillId="0" borderId="4" xfId="0" applyFont="1" applyBorder="1" applyAlignment="1">
      <alignment vertical="center"/>
    </xf>
    <xf numFmtId="166" fontId="7" fillId="0" borderId="4" xfId="1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164" fontId="8" fillId="0" borderId="1" xfId="0" applyNumberFormat="1" applyFont="1" applyBorder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7" fillId="0" borderId="2" xfId="0" quotePrefix="1" applyNumberFormat="1" applyFont="1" applyBorder="1" applyAlignment="1">
      <alignment horizontal="center" vertical="center"/>
    </xf>
    <xf numFmtId="165" fontId="7" fillId="0" borderId="3" xfId="0" quotePrefix="1" applyNumberFormat="1" applyFont="1" applyBorder="1" applyAlignment="1">
      <alignment horizontal="center" vertical="center"/>
    </xf>
    <xf numFmtId="165" fontId="7" fillId="0" borderId="4" xfId="0" quotePrefix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14" fontId="3" fillId="0" borderId="0" xfId="0" applyNumberFormat="1" applyFont="1"/>
    <xf numFmtId="164" fontId="3" fillId="0" borderId="0" xfId="1" applyNumberFormat="1" applyFont="1"/>
    <xf numFmtId="14" fontId="2" fillId="0" borderId="11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14" xfId="0" applyNumberFormat="1" applyFont="1" applyBorder="1" applyAlignment="1">
      <alignment horizontal="left"/>
    </xf>
    <xf numFmtId="164" fontId="2" fillId="0" borderId="4" xfId="1" applyNumberFormat="1" applyFont="1" applyBorder="1"/>
    <xf numFmtId="0" fontId="3" fillId="0" borderId="17" xfId="0" applyFont="1" applyBorder="1" applyAlignment="1">
      <alignment horizontal="center"/>
    </xf>
    <xf numFmtId="166" fontId="10" fillId="0" borderId="1" xfId="1" applyNumberFormat="1" applyFont="1" applyBorder="1" applyAlignment="1">
      <alignment horizontal="center"/>
    </xf>
    <xf numFmtId="166" fontId="10" fillId="0" borderId="1" xfId="1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166" fontId="10" fillId="0" borderId="10" xfId="0" applyNumberFormat="1" applyFont="1" applyBorder="1" applyAlignment="1"/>
    <xf numFmtId="0" fontId="11" fillId="0" borderId="0" xfId="0" applyFont="1" applyAlignment="1">
      <alignment horizontal="center"/>
    </xf>
    <xf numFmtId="14" fontId="2" fillId="0" borderId="15" xfId="0" applyNumberFormat="1" applyFont="1" applyBorder="1" applyAlignment="1"/>
    <xf numFmtId="14" fontId="2" fillId="0" borderId="16" xfId="0" applyNumberFormat="1" applyFont="1" applyBorder="1" applyAlignment="1"/>
    <xf numFmtId="0" fontId="9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A19" workbookViewId="0">
      <selection activeCell="N29" sqref="N29:Q29"/>
    </sheetView>
  </sheetViews>
  <sheetFormatPr defaultRowHeight="15" x14ac:dyDescent="0.25"/>
  <cols>
    <col min="1" max="1" width="4.85546875" customWidth="1"/>
    <col min="2" max="2" width="10.140625" bestFit="1" customWidth="1"/>
    <col min="3" max="3" width="6.140625" customWidth="1"/>
    <col min="4" max="4" width="6" customWidth="1"/>
    <col min="6" max="6" width="6" customWidth="1"/>
    <col min="7" max="7" width="10.7109375" customWidth="1"/>
    <col min="8" max="8" width="15.28515625" customWidth="1"/>
    <col min="9" max="9" width="0.5703125" customWidth="1"/>
    <col min="10" max="10" width="5.42578125" customWidth="1"/>
    <col min="11" max="11" width="10.42578125" customWidth="1"/>
    <col min="12" max="12" width="5" customWidth="1"/>
    <col min="13" max="13" width="5.140625" customWidth="1"/>
    <col min="15" max="15" width="5.7109375" customWidth="1"/>
    <col min="16" max="16" width="9" bestFit="1" customWidth="1"/>
    <col min="17" max="17" width="16" customWidth="1"/>
    <col min="18" max="18" width="15.7109375" bestFit="1" customWidth="1"/>
  </cols>
  <sheetData>
    <row r="1" spans="1:18" s="4" customFormat="1" ht="15.75" x14ac:dyDescent="0.25">
      <c r="A1" s="1" t="s">
        <v>0</v>
      </c>
      <c r="B1" s="2"/>
      <c r="C1" s="3"/>
      <c r="D1" s="3"/>
      <c r="F1" s="5"/>
      <c r="G1" s="6"/>
      <c r="H1" s="6"/>
    </row>
    <row r="2" spans="1:18" s="4" customFormat="1" ht="15.75" x14ac:dyDescent="0.25">
      <c r="A2" s="7" t="s">
        <v>37</v>
      </c>
      <c r="B2" s="8"/>
      <c r="C2" s="9"/>
      <c r="D2" s="9"/>
      <c r="F2" s="10"/>
      <c r="G2" s="11"/>
      <c r="H2" s="11"/>
    </row>
    <row r="3" spans="1:18" s="4" customFormat="1" ht="15.75" x14ac:dyDescent="0.25">
      <c r="A3" s="53" t="s">
        <v>38</v>
      </c>
      <c r="B3" s="53"/>
      <c r="C3" s="53"/>
      <c r="D3" s="53"/>
      <c r="E3" s="53"/>
      <c r="F3" s="53"/>
      <c r="G3" s="53"/>
      <c r="H3" s="53"/>
      <c r="J3" s="53" t="s">
        <v>39</v>
      </c>
      <c r="K3" s="53"/>
      <c r="L3" s="53"/>
      <c r="M3" s="53"/>
      <c r="N3" s="53"/>
      <c r="O3" s="53"/>
      <c r="P3" s="53"/>
      <c r="Q3" s="53"/>
    </row>
    <row r="4" spans="1:18" s="4" customFormat="1" ht="15.75" x14ac:dyDescent="0.25">
      <c r="A4" s="60"/>
      <c r="B4" s="60"/>
      <c r="C4" s="60"/>
      <c r="D4" s="60"/>
      <c r="E4" s="60"/>
      <c r="F4" s="60"/>
      <c r="G4" s="60"/>
      <c r="H4" s="61"/>
    </row>
    <row r="5" spans="1:18" s="12" customFormat="1" ht="15.75" customHeight="1" x14ac:dyDescent="0.25">
      <c r="A5" s="39" t="s">
        <v>1</v>
      </c>
      <c r="B5" s="62" t="s">
        <v>2</v>
      </c>
      <c r="C5" s="39" t="s">
        <v>3</v>
      </c>
      <c r="D5" s="39"/>
      <c r="E5" s="40" t="s">
        <v>4</v>
      </c>
      <c r="F5" s="40"/>
      <c r="G5" s="40"/>
      <c r="H5" s="40"/>
      <c r="J5" s="39" t="s">
        <v>1</v>
      </c>
      <c r="K5" s="62" t="s">
        <v>2</v>
      </c>
      <c r="L5" s="39" t="s">
        <v>3</v>
      </c>
      <c r="M5" s="39"/>
      <c r="N5" s="40" t="s">
        <v>4</v>
      </c>
      <c r="O5" s="40"/>
      <c r="P5" s="40"/>
      <c r="Q5" s="40"/>
    </row>
    <row r="6" spans="1:18" s="12" customFormat="1" ht="78.75" x14ac:dyDescent="0.25">
      <c r="A6" s="39"/>
      <c r="B6" s="62"/>
      <c r="C6" s="13" t="s">
        <v>26</v>
      </c>
      <c r="D6" s="14" t="s">
        <v>5</v>
      </c>
      <c r="E6" s="14" t="s">
        <v>6</v>
      </c>
      <c r="F6" s="15" t="s">
        <v>7</v>
      </c>
      <c r="G6" s="16" t="s">
        <v>8</v>
      </c>
      <c r="H6" s="17" t="s">
        <v>9</v>
      </c>
      <c r="J6" s="39"/>
      <c r="K6" s="62"/>
      <c r="L6" s="13" t="s">
        <v>26</v>
      </c>
      <c r="M6" s="14" t="s">
        <v>5</v>
      </c>
      <c r="N6" s="14" t="s">
        <v>6</v>
      </c>
      <c r="O6" s="15" t="s">
        <v>7</v>
      </c>
      <c r="P6" s="16" t="s">
        <v>8</v>
      </c>
      <c r="Q6" s="17" t="s">
        <v>9</v>
      </c>
    </row>
    <row r="7" spans="1:18" s="20" customFormat="1" x14ac:dyDescent="0.25">
      <c r="A7" s="41">
        <v>1195</v>
      </c>
      <c r="B7" s="54">
        <v>44010</v>
      </c>
      <c r="C7" s="57" t="s">
        <v>19</v>
      </c>
      <c r="D7" s="57" t="s">
        <v>10</v>
      </c>
      <c r="E7" s="18" t="s">
        <v>11</v>
      </c>
      <c r="F7" s="18">
        <v>60</v>
      </c>
      <c r="G7" s="19">
        <v>455000</v>
      </c>
      <c r="H7" s="19">
        <f t="shared" ref="H7:H24" si="0">F7*G7</f>
        <v>27300000</v>
      </c>
      <c r="J7" s="41">
        <v>1194</v>
      </c>
      <c r="K7" s="44">
        <v>44021</v>
      </c>
      <c r="L7" s="41" t="s">
        <v>19</v>
      </c>
      <c r="M7" s="47" t="s">
        <v>10</v>
      </c>
      <c r="N7" s="25" t="s">
        <v>14</v>
      </c>
      <c r="O7" s="25">
        <v>12</v>
      </c>
      <c r="P7" s="26">
        <v>485000</v>
      </c>
      <c r="Q7" s="26">
        <f t="shared" ref="Q7:Q10" si="1">P7*O7</f>
        <v>5820000</v>
      </c>
    </row>
    <row r="8" spans="1:18" s="20" customFormat="1" x14ac:dyDescent="0.25">
      <c r="A8" s="42"/>
      <c r="B8" s="55"/>
      <c r="C8" s="58"/>
      <c r="D8" s="58"/>
      <c r="E8" s="21" t="s">
        <v>12</v>
      </c>
      <c r="F8" s="21">
        <v>36</v>
      </c>
      <c r="G8" s="22">
        <v>465000</v>
      </c>
      <c r="H8" s="22">
        <f t="shared" si="0"/>
        <v>16740000</v>
      </c>
      <c r="J8" s="42"/>
      <c r="K8" s="45"/>
      <c r="L8" s="42"/>
      <c r="M8" s="48"/>
      <c r="N8" s="27" t="s">
        <v>15</v>
      </c>
      <c r="O8" s="27">
        <v>12</v>
      </c>
      <c r="P8" s="28">
        <v>485000</v>
      </c>
      <c r="Q8" s="28">
        <f t="shared" si="1"/>
        <v>5820000</v>
      </c>
    </row>
    <row r="9" spans="1:18" s="20" customFormat="1" x14ac:dyDescent="0.25">
      <c r="A9" s="42"/>
      <c r="B9" s="55"/>
      <c r="C9" s="58"/>
      <c r="D9" s="58"/>
      <c r="E9" s="21" t="s">
        <v>13</v>
      </c>
      <c r="F9" s="21">
        <v>36</v>
      </c>
      <c r="G9" s="22">
        <v>475000</v>
      </c>
      <c r="H9" s="22">
        <f t="shared" si="0"/>
        <v>17100000</v>
      </c>
      <c r="J9" s="42"/>
      <c r="K9" s="45"/>
      <c r="L9" s="42"/>
      <c r="M9" s="48"/>
      <c r="N9" s="27" t="s">
        <v>17</v>
      </c>
      <c r="O9" s="27">
        <v>8</v>
      </c>
      <c r="P9" s="28">
        <v>455000</v>
      </c>
      <c r="Q9" s="28">
        <f t="shared" si="1"/>
        <v>3640000</v>
      </c>
    </row>
    <row r="10" spans="1:18" s="20" customFormat="1" x14ac:dyDescent="0.25">
      <c r="A10" s="42"/>
      <c r="B10" s="55"/>
      <c r="C10" s="58"/>
      <c r="D10" s="58"/>
      <c r="E10" s="21" t="s">
        <v>14</v>
      </c>
      <c r="F10" s="21">
        <v>48</v>
      </c>
      <c r="G10" s="22">
        <v>485000</v>
      </c>
      <c r="H10" s="22">
        <f t="shared" si="0"/>
        <v>23280000</v>
      </c>
      <c r="J10" s="43"/>
      <c r="K10" s="46"/>
      <c r="L10" s="43"/>
      <c r="M10" s="49"/>
      <c r="N10" s="29" t="s">
        <v>18</v>
      </c>
      <c r="O10" s="29">
        <v>12</v>
      </c>
      <c r="P10" s="30">
        <v>455000</v>
      </c>
      <c r="Q10" s="30">
        <f t="shared" si="1"/>
        <v>5460000</v>
      </c>
    </row>
    <row r="11" spans="1:18" s="20" customFormat="1" x14ac:dyDescent="0.25">
      <c r="A11" s="42"/>
      <c r="B11" s="55"/>
      <c r="C11" s="58"/>
      <c r="D11" s="58"/>
      <c r="E11" s="21" t="s">
        <v>15</v>
      </c>
      <c r="F11" s="21">
        <v>24</v>
      </c>
      <c r="G11" s="22">
        <v>485000</v>
      </c>
      <c r="H11" s="22">
        <f t="shared" si="0"/>
        <v>11640000</v>
      </c>
      <c r="J11" s="35" t="s">
        <v>25</v>
      </c>
      <c r="K11" s="36"/>
      <c r="L11" s="36"/>
      <c r="M11" s="36"/>
      <c r="N11" s="37"/>
      <c r="O11" s="31">
        <f>SUM(O7:O10)</f>
        <v>44</v>
      </c>
      <c r="P11" s="31"/>
      <c r="Q11" s="32">
        <f>SUM(Q7:Q10)</f>
        <v>20740000</v>
      </c>
    </row>
    <row r="12" spans="1:18" s="20" customFormat="1" x14ac:dyDescent="0.25">
      <c r="A12" s="42"/>
      <c r="B12" s="55"/>
      <c r="C12" s="58"/>
      <c r="D12" s="58"/>
      <c r="E12" s="21" t="s">
        <v>16</v>
      </c>
      <c r="F12" s="21">
        <v>72</v>
      </c>
      <c r="G12" s="22">
        <v>550000</v>
      </c>
      <c r="H12" s="22">
        <f t="shared" si="0"/>
        <v>39600000</v>
      </c>
    </row>
    <row r="13" spans="1:18" s="20" customFormat="1" x14ac:dyDescent="0.25">
      <c r="A13" s="42"/>
      <c r="B13" s="55"/>
      <c r="C13" s="58"/>
      <c r="D13" s="58"/>
      <c r="E13" s="21" t="s">
        <v>17</v>
      </c>
      <c r="F13" s="21">
        <v>60</v>
      </c>
      <c r="G13" s="22">
        <v>455000</v>
      </c>
      <c r="H13" s="22">
        <f t="shared" si="0"/>
        <v>27300000</v>
      </c>
    </row>
    <row r="14" spans="1:18" s="20" customFormat="1" ht="18.75" x14ac:dyDescent="0.3">
      <c r="A14" s="43"/>
      <c r="B14" s="56"/>
      <c r="C14" s="59"/>
      <c r="D14" s="59"/>
      <c r="E14" s="23" t="s">
        <v>18</v>
      </c>
      <c r="F14" s="23">
        <v>48</v>
      </c>
      <c r="G14" s="24">
        <v>455000</v>
      </c>
      <c r="H14" s="24">
        <f t="shared" si="0"/>
        <v>21840000</v>
      </c>
      <c r="J14" s="63" t="s">
        <v>27</v>
      </c>
      <c r="K14" s="64"/>
      <c r="L14" s="4"/>
      <c r="M14" s="4"/>
      <c r="N14" s="4"/>
      <c r="O14" s="4"/>
      <c r="P14" s="4"/>
      <c r="Q14" s="4"/>
      <c r="R14" s="65"/>
    </row>
    <row r="15" spans="1:18" s="20" customFormat="1" ht="15.75" x14ac:dyDescent="0.25">
      <c r="A15" s="41">
        <v>1196</v>
      </c>
      <c r="B15" s="54">
        <v>44011</v>
      </c>
      <c r="C15" s="57" t="s">
        <v>19</v>
      </c>
      <c r="D15" s="57" t="s">
        <v>10</v>
      </c>
      <c r="E15" s="18" t="s">
        <v>11</v>
      </c>
      <c r="F15" s="18">
        <v>12</v>
      </c>
      <c r="G15" s="19">
        <v>455000</v>
      </c>
      <c r="H15" s="19">
        <f t="shared" si="0"/>
        <v>5460000</v>
      </c>
      <c r="J15" s="4"/>
      <c r="K15" s="66" t="s">
        <v>36</v>
      </c>
      <c r="L15" s="67"/>
      <c r="M15" s="67"/>
      <c r="N15" s="67"/>
      <c r="O15" s="67"/>
      <c r="P15" s="67"/>
      <c r="Q15" s="70">
        <f>150000000+150000000*44%</f>
        <v>216000000</v>
      </c>
    </row>
    <row r="16" spans="1:18" s="20" customFormat="1" ht="15.75" x14ac:dyDescent="0.25">
      <c r="A16" s="42"/>
      <c r="B16" s="55"/>
      <c r="C16" s="58"/>
      <c r="D16" s="58"/>
      <c r="E16" s="21" t="s">
        <v>12</v>
      </c>
      <c r="F16" s="21">
        <v>12</v>
      </c>
      <c r="G16" s="22">
        <v>465000</v>
      </c>
      <c r="H16" s="22">
        <f t="shared" si="0"/>
        <v>5580000</v>
      </c>
      <c r="J16" s="4"/>
      <c r="K16" s="68" t="s">
        <v>28</v>
      </c>
      <c r="L16" s="69"/>
      <c r="M16" s="69"/>
      <c r="N16" s="69"/>
      <c r="O16" s="69"/>
      <c r="P16" s="69"/>
      <c r="Q16" s="70">
        <f>H25</f>
        <v>236890000</v>
      </c>
    </row>
    <row r="17" spans="1:18" s="20" customFormat="1" ht="15.75" x14ac:dyDescent="0.25">
      <c r="A17" s="42"/>
      <c r="B17" s="55"/>
      <c r="C17" s="58"/>
      <c r="D17" s="58"/>
      <c r="E17" s="21" t="s">
        <v>13</v>
      </c>
      <c r="F17" s="21">
        <v>12</v>
      </c>
      <c r="G17" s="22">
        <v>475000</v>
      </c>
      <c r="H17" s="22">
        <f t="shared" si="0"/>
        <v>5700000</v>
      </c>
      <c r="K17" s="68" t="s">
        <v>31</v>
      </c>
      <c r="L17" s="69"/>
      <c r="M17" s="69"/>
      <c r="N17" s="69"/>
      <c r="O17" s="69"/>
      <c r="P17" s="69"/>
      <c r="Q17" s="70">
        <f>Q11</f>
        <v>20740000</v>
      </c>
    </row>
    <row r="18" spans="1:18" s="20" customFormat="1" ht="15.75" x14ac:dyDescent="0.25">
      <c r="A18" s="42"/>
      <c r="B18" s="55"/>
      <c r="C18" s="58"/>
      <c r="D18" s="58"/>
      <c r="E18" s="21" t="s">
        <v>14</v>
      </c>
      <c r="F18" s="21">
        <v>12</v>
      </c>
      <c r="G18" s="22">
        <v>485000</v>
      </c>
      <c r="H18" s="22">
        <f t="shared" si="0"/>
        <v>5820000</v>
      </c>
      <c r="J18" s="4"/>
      <c r="K18" s="84" t="s">
        <v>32</v>
      </c>
      <c r="L18" s="85"/>
      <c r="M18" s="85"/>
      <c r="N18" s="85"/>
      <c r="O18" s="85"/>
      <c r="P18" s="85"/>
      <c r="Q18" s="70">
        <f>Q16-Q17-Q15</f>
        <v>150000</v>
      </c>
    </row>
    <row r="19" spans="1:18" s="20" customFormat="1" ht="15.75" x14ac:dyDescent="0.25">
      <c r="A19" s="43"/>
      <c r="B19" s="56"/>
      <c r="C19" s="59"/>
      <c r="D19" s="59"/>
      <c r="E19" s="23" t="s">
        <v>17</v>
      </c>
      <c r="F19" s="23">
        <v>12</v>
      </c>
      <c r="G19" s="24">
        <v>455000</v>
      </c>
      <c r="H19" s="24">
        <f t="shared" si="0"/>
        <v>5460000</v>
      </c>
      <c r="O19" s="71" t="s">
        <v>33</v>
      </c>
      <c r="P19" s="71"/>
      <c r="Q19" s="71"/>
    </row>
    <row r="20" spans="1:18" s="20" customFormat="1" ht="15.75" customHeight="1" x14ac:dyDescent="0.3">
      <c r="A20" s="41">
        <v>1191</v>
      </c>
      <c r="B20" s="44">
        <v>44021</v>
      </c>
      <c r="C20" s="50" t="s">
        <v>19</v>
      </c>
      <c r="D20" s="50" t="s">
        <v>10</v>
      </c>
      <c r="E20" s="18" t="s">
        <v>20</v>
      </c>
      <c r="F20" s="18">
        <v>47</v>
      </c>
      <c r="G20" s="19">
        <v>225000</v>
      </c>
      <c r="H20" s="19">
        <f t="shared" si="0"/>
        <v>10575000</v>
      </c>
      <c r="J20" s="63" t="s">
        <v>29</v>
      </c>
      <c r="K20" s="64"/>
      <c r="L20" s="4"/>
      <c r="M20" s="4"/>
      <c r="N20" s="4"/>
      <c r="O20" s="4"/>
      <c r="P20" s="4"/>
      <c r="Q20" s="4"/>
      <c r="R20" s="65"/>
    </row>
    <row r="21" spans="1:18" s="20" customFormat="1" ht="14.45" customHeight="1" x14ac:dyDescent="0.25">
      <c r="A21" s="42"/>
      <c r="B21" s="45"/>
      <c r="C21" s="51"/>
      <c r="D21" s="51"/>
      <c r="E21" s="21" t="s">
        <v>21</v>
      </c>
      <c r="F21" s="21">
        <v>13</v>
      </c>
      <c r="G21" s="22">
        <v>265000</v>
      </c>
      <c r="H21" s="22">
        <f t="shared" si="0"/>
        <v>3445000</v>
      </c>
      <c r="J21" s="4"/>
      <c r="K21" s="77" t="s">
        <v>30</v>
      </c>
      <c r="L21" s="77"/>
      <c r="M21" s="77"/>
      <c r="N21" s="77"/>
      <c r="O21" s="77"/>
      <c r="P21" s="77"/>
      <c r="Q21" s="72">
        <f>150000000+150000</f>
        <v>150150000</v>
      </c>
      <c r="R21" s="65"/>
    </row>
    <row r="22" spans="1:18" s="20" customFormat="1" ht="14.45" customHeight="1" x14ac:dyDescent="0.25">
      <c r="A22" s="42"/>
      <c r="B22" s="45"/>
      <c r="C22" s="51"/>
      <c r="D22" s="51"/>
      <c r="E22" s="21" t="s">
        <v>22</v>
      </c>
      <c r="F22" s="21">
        <v>21</v>
      </c>
      <c r="G22" s="22">
        <v>275000</v>
      </c>
      <c r="H22" s="22">
        <f t="shared" si="0"/>
        <v>5775000</v>
      </c>
      <c r="J22" s="4"/>
      <c r="K22" s="76" t="s">
        <v>29</v>
      </c>
      <c r="L22" s="76"/>
      <c r="M22" s="74">
        <v>43949</v>
      </c>
      <c r="N22" s="74"/>
      <c r="O22" s="73">
        <v>10000000</v>
      </c>
      <c r="P22" s="73"/>
      <c r="Q22" s="78">
        <f>SUM(O22:O26)</f>
        <v>105150000</v>
      </c>
      <c r="R22" s="65"/>
    </row>
    <row r="23" spans="1:18" s="20" customFormat="1" ht="14.45" customHeight="1" x14ac:dyDescent="0.25">
      <c r="A23" s="42"/>
      <c r="B23" s="45"/>
      <c r="C23" s="51"/>
      <c r="D23" s="51"/>
      <c r="E23" s="21" t="s">
        <v>23</v>
      </c>
      <c r="F23" s="21">
        <v>8</v>
      </c>
      <c r="G23" s="22">
        <v>285000</v>
      </c>
      <c r="H23" s="22">
        <f t="shared" si="0"/>
        <v>2280000</v>
      </c>
      <c r="J23" s="4"/>
      <c r="K23" s="76"/>
      <c r="L23" s="76"/>
      <c r="M23" s="74">
        <v>44009</v>
      </c>
      <c r="N23" s="74"/>
      <c r="O23" s="73">
        <v>95000000</v>
      </c>
      <c r="P23" s="73"/>
      <c r="Q23" s="79"/>
      <c r="R23" s="65"/>
    </row>
    <row r="24" spans="1:18" s="20" customFormat="1" ht="14.45" customHeight="1" x14ac:dyDescent="0.25">
      <c r="A24" s="43"/>
      <c r="B24" s="46"/>
      <c r="C24" s="52"/>
      <c r="D24" s="52"/>
      <c r="E24" s="23" t="s">
        <v>24</v>
      </c>
      <c r="F24" s="23">
        <v>7</v>
      </c>
      <c r="G24" s="24">
        <v>285000</v>
      </c>
      <c r="H24" s="24">
        <f t="shared" si="0"/>
        <v>1995000</v>
      </c>
      <c r="J24" s="4"/>
      <c r="K24" s="76"/>
      <c r="L24" s="76"/>
      <c r="M24" s="74">
        <v>44021</v>
      </c>
      <c r="N24" s="74"/>
      <c r="O24" s="73">
        <v>150000</v>
      </c>
      <c r="P24" s="73"/>
      <c r="Q24" s="80"/>
      <c r="R24" s="65"/>
    </row>
    <row r="25" spans="1:18" ht="15.75" x14ac:dyDescent="0.25">
      <c r="A25" s="38" t="s">
        <v>25</v>
      </c>
      <c r="B25" s="38"/>
      <c r="C25" s="38"/>
      <c r="D25" s="38"/>
      <c r="E25" s="38"/>
      <c r="F25" s="33">
        <f>SUM(F7:F24)</f>
        <v>540</v>
      </c>
      <c r="G25" s="33"/>
      <c r="H25" s="34">
        <f>SUM(H7:H24)</f>
        <v>236890000</v>
      </c>
      <c r="J25" s="4"/>
      <c r="K25" s="75" t="s">
        <v>34</v>
      </c>
      <c r="L25" s="81"/>
      <c r="M25" s="81"/>
      <c r="N25" s="81"/>
      <c r="O25" s="81"/>
      <c r="P25" s="81"/>
      <c r="Q25" s="82">
        <f>Q21-Q22</f>
        <v>45000000</v>
      </c>
      <c r="R25" s="65"/>
    </row>
    <row r="26" spans="1:18" ht="15.75" x14ac:dyDescent="0.25">
      <c r="J26" s="4"/>
      <c r="R26" s="65"/>
    </row>
    <row r="27" spans="1:18" x14ac:dyDescent="0.25">
      <c r="A27" s="83" t="s">
        <v>35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</row>
    <row r="29" spans="1:18" ht="18.75" x14ac:dyDescent="0.3">
      <c r="N29" s="86" t="s">
        <v>40</v>
      </c>
      <c r="O29" s="86"/>
      <c r="P29" s="86"/>
      <c r="Q29" s="86"/>
    </row>
  </sheetData>
  <mergeCells count="42">
    <mergeCell ref="O19:Q19"/>
    <mergeCell ref="N29:Q29"/>
    <mergeCell ref="K22:L24"/>
    <mergeCell ref="K21:P21"/>
    <mergeCell ref="Q22:Q24"/>
    <mergeCell ref="K25:P25"/>
    <mergeCell ref="A27:R27"/>
    <mergeCell ref="M22:N22"/>
    <mergeCell ref="M23:N23"/>
    <mergeCell ref="M24:N24"/>
    <mergeCell ref="O22:P22"/>
    <mergeCell ref="O23:P23"/>
    <mergeCell ref="O24:P24"/>
    <mergeCell ref="J3:Q3"/>
    <mergeCell ref="A4:H4"/>
    <mergeCell ref="A5:A6"/>
    <mergeCell ref="B5:B6"/>
    <mergeCell ref="C5:D5"/>
    <mergeCell ref="E5:H5"/>
    <mergeCell ref="J5:J6"/>
    <mergeCell ref="K5:K6"/>
    <mergeCell ref="A3:H3"/>
    <mergeCell ref="A7:A14"/>
    <mergeCell ref="B7:B14"/>
    <mergeCell ref="C7:C14"/>
    <mergeCell ref="D7:D14"/>
    <mergeCell ref="J11:N11"/>
    <mergeCell ref="A25:E25"/>
    <mergeCell ref="L5:M5"/>
    <mergeCell ref="N5:Q5"/>
    <mergeCell ref="J7:J10"/>
    <mergeCell ref="K7:K10"/>
    <mergeCell ref="L7:L10"/>
    <mergeCell ref="M7:M10"/>
    <mergeCell ref="A20:A24"/>
    <mergeCell ref="B20:B24"/>
    <mergeCell ref="C20:C24"/>
    <mergeCell ref="D20:D24"/>
    <mergeCell ref="A15:A19"/>
    <mergeCell ref="B15:B19"/>
    <mergeCell ref="C15:C19"/>
    <mergeCell ref="D15:D19"/>
  </mergeCells>
  <pageMargins left="0.23" right="0.2" top="0.46" bottom="0.37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2020-08-26T03:32:51Z</dcterms:modified>
</cp:coreProperties>
</file>