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hập hà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G31" i="1" l="1"/>
  <c r="I30" i="1"/>
  <c r="K30" i="1" s="1"/>
  <c r="I29" i="1"/>
  <c r="I31" i="1" s="1"/>
  <c r="G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I6" i="1"/>
  <c r="I25" i="1" s="1"/>
  <c r="K6" i="1" l="1"/>
  <c r="K25" i="1" s="1"/>
  <c r="D33" i="1" s="1"/>
  <c r="E33" i="1" s="1"/>
  <c r="E39" i="1" s="1"/>
  <c r="K29" i="1"/>
  <c r="K31" i="1" s="1"/>
  <c r="D34" i="1" s="1"/>
  <c r="E41" i="1" l="1"/>
</calcChain>
</file>

<file path=xl/sharedStrings.xml><?xml version="1.0" encoding="utf-8"?>
<sst xmlns="http://schemas.openxmlformats.org/spreadsheetml/2006/main" count="71" uniqueCount="40">
  <si>
    <t>CÔNG TY CỔ PHẦN ĐT &amp; PT NANO MILK</t>
  </si>
  <si>
    <t xml:space="preserve"> Số:………./PKD. MST: 0108806878</t>
  </si>
  <si>
    <t>Ngày</t>
  </si>
  <si>
    <t>Người bán</t>
  </si>
  <si>
    <t>Địa chỉ</t>
  </si>
  <si>
    <t>Mã sản phẩm</t>
  </si>
  <si>
    <t>Số lượng (hộp)</t>
  </si>
  <si>
    <t>Đơn giá (VNĐ)</t>
  </si>
  <si>
    <t>Thành tiền (VNĐ)</t>
  </si>
  <si>
    <t>GCX90</t>
  </si>
  <si>
    <t>2CX90</t>
  </si>
  <si>
    <t>3CX90</t>
  </si>
  <si>
    <t>TĐ90</t>
  </si>
  <si>
    <t>GC90</t>
  </si>
  <si>
    <t>SN45</t>
  </si>
  <si>
    <t>1CX90</t>
  </si>
  <si>
    <t>Số HĐ</t>
  </si>
  <si>
    <t>1CX45</t>
  </si>
  <si>
    <t>Tình trạng thanh toán</t>
  </si>
  <si>
    <t>Cần phải thanh toán</t>
  </si>
  <si>
    <t>Còn nợ công ty</t>
  </si>
  <si>
    <t>Tổng cộng</t>
  </si>
  <si>
    <t>KH</t>
  </si>
  <si>
    <t>Thông tin KH</t>
  </si>
  <si>
    <t>Thông tin SP</t>
  </si>
  <si>
    <t>Cường Milk</t>
  </si>
  <si>
    <t>Hà Giang</t>
  </si>
  <si>
    <t>2CX45</t>
  </si>
  <si>
    <t>GCX45</t>
  </si>
  <si>
    <t>BẢNG TỔNG HỢP CƯỜNG MILK NHẬP HÀNG</t>
  </si>
  <si>
    <t>Chiết khấu</t>
  </si>
  <si>
    <t>Thành tiền sau chiết khấu</t>
  </si>
  <si>
    <t xml:space="preserve">Cần phải thanh toán cho công ty </t>
  </si>
  <si>
    <t>BCX45</t>
  </si>
  <si>
    <t>BCX90</t>
  </si>
  <si>
    <t>BẢNG TỔNG HỢP CƯỜNG MILK TRẢ HÀNG</t>
  </si>
  <si>
    <t>Hàng Nhập</t>
  </si>
  <si>
    <t>Hàng Trả</t>
  </si>
  <si>
    <t>Vận chuyển</t>
  </si>
  <si>
    <t>Được nợ lại 10% (18.338.600đ)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</si>
</sst>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  <numFmt numFmtId="166" formatCode="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1" tint="4.9989318521683403E-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0" borderId="0" xfId="0" applyFont="1"/>
    <xf numFmtId="164" fontId="2" fillId="0" borderId="1" xfId="1" applyNumberFormat="1" applyFont="1" applyBorder="1" applyAlignment="1">
      <alignment horizontal="center" vertical="center" wrapText="1"/>
    </xf>
    <xf numFmtId="164" fontId="3" fillId="0" borderId="0" xfId="1" applyNumberFormat="1" applyFont="1"/>
    <xf numFmtId="0" fontId="3" fillId="0" borderId="1" xfId="0" applyFont="1" applyBorder="1"/>
    <xf numFmtId="0" fontId="2" fillId="0" borderId="1" xfId="0" applyFont="1" applyBorder="1"/>
    <xf numFmtId="165" fontId="2" fillId="0" borderId="1" xfId="1" applyNumberFormat="1" applyFont="1" applyBorder="1"/>
    <xf numFmtId="164" fontId="2" fillId="0" borderId="1" xfId="1" applyNumberFormat="1" applyFont="1" applyBorder="1"/>
    <xf numFmtId="14" fontId="3" fillId="0" borderId="0" xfId="0" applyNumberFormat="1" applyFont="1"/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3" fillId="0" borderId="2" xfId="2" applyFont="1" applyBorder="1"/>
    <xf numFmtId="165" fontId="3" fillId="0" borderId="2" xfId="1" applyNumberFormat="1" applyFont="1" applyBorder="1"/>
    <xf numFmtId="9" fontId="3" fillId="0" borderId="3" xfId="2" applyFont="1" applyBorder="1"/>
    <xf numFmtId="165" fontId="3" fillId="0" borderId="3" xfId="1" applyNumberFormat="1" applyFont="1" applyBorder="1"/>
    <xf numFmtId="9" fontId="3" fillId="0" borderId="4" xfId="2" applyFont="1" applyBorder="1"/>
    <xf numFmtId="165" fontId="3" fillId="0" borderId="4" xfId="1" applyNumberFormat="1" applyFont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4" fontId="8" fillId="2" borderId="2" xfId="1" applyNumberFormat="1" applyFont="1" applyFill="1" applyBorder="1"/>
    <xf numFmtId="164" fontId="8" fillId="2" borderId="3" xfId="1" applyNumberFormat="1" applyFont="1" applyFill="1" applyBorder="1"/>
    <xf numFmtId="164" fontId="8" fillId="2" borderId="4" xfId="1" applyNumberFormat="1" applyFont="1" applyFill="1" applyBorder="1"/>
    <xf numFmtId="165" fontId="7" fillId="3" borderId="8" xfId="0" applyNumberFormat="1" applyFont="1" applyFill="1" applyBorder="1" applyAlignment="1"/>
    <xf numFmtId="165" fontId="7" fillId="3" borderId="1" xfId="0" applyNumberFormat="1" applyFont="1" applyFill="1" applyBorder="1"/>
    <xf numFmtId="165" fontId="7" fillId="4" borderId="1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7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165" fontId="2" fillId="0" borderId="7" xfId="1" applyNumberFormat="1" applyFont="1" applyBorder="1" applyAlignment="1">
      <alignment horizontal="center" wrapText="1"/>
    </xf>
    <xf numFmtId="165" fontId="7" fillId="0" borderId="8" xfId="1" applyNumberFormat="1" applyFont="1" applyBorder="1" applyAlignment="1">
      <alignment horizontal="center" vertical="center" wrapText="1"/>
    </xf>
    <xf numFmtId="165" fontId="7" fillId="0" borderId="9" xfId="1" applyNumberFormat="1" applyFont="1" applyBorder="1" applyAlignment="1">
      <alignment horizontal="center" vertical="center" wrapText="1"/>
    </xf>
    <xf numFmtId="165" fontId="7" fillId="0" borderId="16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166" fontId="8" fillId="2" borderId="3" xfId="0" applyNumberFormat="1" applyFont="1" applyFill="1" applyBorder="1" applyAlignment="1">
      <alignment horizontal="center" vertical="center"/>
    </xf>
    <xf numFmtId="166" fontId="8" fillId="2" borderId="4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4" fontId="7" fillId="3" borderId="10" xfId="0" applyNumberFormat="1" applyFont="1" applyFill="1" applyBorder="1" applyAlignment="1">
      <alignment horizontal="center"/>
    </xf>
    <xf numFmtId="14" fontId="7" fillId="3" borderId="12" xfId="0" applyNumberFormat="1" applyFont="1" applyFill="1" applyBorder="1" applyAlignment="1">
      <alignment horizontal="center"/>
    </xf>
    <xf numFmtId="14" fontId="7" fillId="3" borderId="13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65" fontId="7" fillId="0" borderId="8" xfId="0" applyNumberFormat="1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wrapText="1"/>
    </xf>
    <xf numFmtId="165" fontId="2" fillId="0" borderId="1" xfId="1" applyNumberFormat="1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31" zoomScaleNormal="100" workbookViewId="0">
      <selection activeCell="I38" sqref="I38"/>
    </sheetView>
  </sheetViews>
  <sheetFormatPr defaultRowHeight="15" x14ac:dyDescent="0.25"/>
  <cols>
    <col min="1" max="1" width="10" style="3" customWidth="1"/>
    <col min="2" max="2" width="14.28515625" style="18" customWidth="1"/>
    <col min="3" max="3" width="9.140625" style="3" customWidth="1"/>
    <col min="4" max="4" width="14" style="3" bestFit="1" customWidth="1"/>
    <col min="5" max="5" width="15.42578125" style="3" customWidth="1"/>
    <col min="6" max="6" width="8.28515625" style="3" customWidth="1"/>
    <col min="7" max="7" width="5.85546875" style="3" customWidth="1"/>
    <col min="8" max="8" width="11.7109375" style="3" customWidth="1"/>
    <col min="9" max="9" width="15.7109375" style="13" bestFit="1" customWidth="1"/>
    <col min="10" max="10" width="9.140625" style="3"/>
    <col min="11" max="11" width="15.140625" style="3" bestFit="1" customWidth="1"/>
    <col min="12" max="16384" width="9.140625" style="3"/>
  </cols>
  <sheetData>
    <row r="1" spans="1:11" x14ac:dyDescent="0.25">
      <c r="A1" s="1" t="s">
        <v>0</v>
      </c>
      <c r="B1" s="2"/>
      <c r="C1" s="39"/>
      <c r="D1" s="39"/>
      <c r="E1" s="39"/>
      <c r="H1" s="4"/>
      <c r="I1" s="5"/>
    </row>
    <row r="2" spans="1:11" x14ac:dyDescent="0.25">
      <c r="A2" s="6" t="s">
        <v>1</v>
      </c>
      <c r="B2" s="7"/>
      <c r="C2" s="8"/>
      <c r="D2" s="8"/>
      <c r="E2" s="8"/>
      <c r="H2" s="9"/>
      <c r="I2" s="10"/>
    </row>
    <row r="3" spans="1:11" x14ac:dyDescent="0.25">
      <c r="A3" s="42" t="s">
        <v>29</v>
      </c>
      <c r="B3" s="42"/>
      <c r="C3" s="42"/>
      <c r="D3" s="42"/>
      <c r="E3" s="42"/>
      <c r="F3" s="42"/>
      <c r="G3" s="42"/>
      <c r="H3" s="42"/>
      <c r="I3" s="42"/>
    </row>
    <row r="4" spans="1:11" s="11" customFormat="1" ht="27.75" customHeight="1" x14ac:dyDescent="0.25">
      <c r="A4" s="60" t="s">
        <v>16</v>
      </c>
      <c r="B4" s="61" t="s">
        <v>2</v>
      </c>
      <c r="C4" s="60" t="s">
        <v>3</v>
      </c>
      <c r="D4" s="62" t="s">
        <v>23</v>
      </c>
      <c r="E4" s="63"/>
      <c r="F4" s="64" t="s">
        <v>24</v>
      </c>
      <c r="G4" s="65"/>
      <c r="H4" s="66"/>
      <c r="I4" s="21"/>
      <c r="J4" s="50" t="s">
        <v>30</v>
      </c>
      <c r="K4" s="50" t="s">
        <v>31</v>
      </c>
    </row>
    <row r="5" spans="1:11" s="11" customFormat="1" ht="57" x14ac:dyDescent="0.25">
      <c r="A5" s="60"/>
      <c r="B5" s="61"/>
      <c r="C5" s="60"/>
      <c r="D5" s="20" t="s">
        <v>22</v>
      </c>
      <c r="E5" s="38" t="s">
        <v>4</v>
      </c>
      <c r="F5" s="38" t="s">
        <v>5</v>
      </c>
      <c r="G5" s="22" t="s">
        <v>6</v>
      </c>
      <c r="H5" s="12" t="s">
        <v>7</v>
      </c>
      <c r="I5" s="12" t="s">
        <v>8</v>
      </c>
      <c r="J5" s="50"/>
      <c r="K5" s="50"/>
    </row>
    <row r="6" spans="1:11" x14ac:dyDescent="0.25">
      <c r="A6" s="51">
        <v>837</v>
      </c>
      <c r="B6" s="54">
        <v>44125</v>
      </c>
      <c r="C6" s="51"/>
      <c r="D6" s="57" t="s">
        <v>25</v>
      </c>
      <c r="E6" s="57" t="s">
        <v>26</v>
      </c>
      <c r="F6" s="29" t="s">
        <v>17</v>
      </c>
      <c r="G6" s="29">
        <v>48</v>
      </c>
      <c r="H6" s="32">
        <v>225000</v>
      </c>
      <c r="I6" s="32">
        <f t="shared" ref="I6:I24" si="0">G6*H6</f>
        <v>10800000</v>
      </c>
      <c r="J6" s="23">
        <v>0.41</v>
      </c>
      <c r="K6" s="24">
        <f>I6*(1-J6)</f>
        <v>6372000.0000000009</v>
      </c>
    </row>
    <row r="7" spans="1:11" x14ac:dyDescent="0.25">
      <c r="A7" s="52"/>
      <c r="B7" s="55"/>
      <c r="C7" s="52"/>
      <c r="D7" s="58"/>
      <c r="E7" s="58"/>
      <c r="F7" s="30" t="s">
        <v>15</v>
      </c>
      <c r="G7" s="30">
        <v>24</v>
      </c>
      <c r="H7" s="33">
        <v>455000</v>
      </c>
      <c r="I7" s="33">
        <f t="shared" si="0"/>
        <v>10920000</v>
      </c>
      <c r="J7" s="25">
        <v>0.41</v>
      </c>
      <c r="K7" s="26">
        <f t="shared" ref="K7:K24" si="1">I7*(1-J7)</f>
        <v>6442800.0000000009</v>
      </c>
    </row>
    <row r="8" spans="1:11" x14ac:dyDescent="0.25">
      <c r="A8" s="52"/>
      <c r="B8" s="55"/>
      <c r="C8" s="52"/>
      <c r="D8" s="58"/>
      <c r="E8" s="58"/>
      <c r="F8" s="30" t="s">
        <v>10</v>
      </c>
      <c r="G8" s="30">
        <v>24</v>
      </c>
      <c r="H8" s="33">
        <v>465000</v>
      </c>
      <c r="I8" s="33">
        <f t="shared" si="0"/>
        <v>11160000</v>
      </c>
      <c r="J8" s="25">
        <v>0.41</v>
      </c>
      <c r="K8" s="26">
        <f t="shared" si="1"/>
        <v>6584400.0000000009</v>
      </c>
    </row>
    <row r="9" spans="1:11" x14ac:dyDescent="0.25">
      <c r="A9" s="52"/>
      <c r="B9" s="55"/>
      <c r="C9" s="52"/>
      <c r="D9" s="58"/>
      <c r="E9" s="58"/>
      <c r="F9" s="30" t="s">
        <v>11</v>
      </c>
      <c r="G9" s="30">
        <v>24</v>
      </c>
      <c r="H9" s="33">
        <v>475000</v>
      </c>
      <c r="I9" s="33">
        <f t="shared" si="0"/>
        <v>11400000</v>
      </c>
      <c r="J9" s="25">
        <v>0.41</v>
      </c>
      <c r="K9" s="26">
        <f t="shared" si="1"/>
        <v>6726000.0000000009</v>
      </c>
    </row>
    <row r="10" spans="1:11" x14ac:dyDescent="0.25">
      <c r="A10" s="52"/>
      <c r="B10" s="55"/>
      <c r="C10" s="52"/>
      <c r="D10" s="58"/>
      <c r="E10" s="58"/>
      <c r="F10" s="30" t="s">
        <v>9</v>
      </c>
      <c r="G10" s="30">
        <v>24</v>
      </c>
      <c r="H10" s="33">
        <v>485000</v>
      </c>
      <c r="I10" s="33">
        <f t="shared" si="0"/>
        <v>11640000</v>
      </c>
      <c r="J10" s="25">
        <v>0.41</v>
      </c>
      <c r="K10" s="26">
        <f t="shared" si="1"/>
        <v>6867600.0000000009</v>
      </c>
    </row>
    <row r="11" spans="1:11" x14ac:dyDescent="0.25">
      <c r="A11" s="52"/>
      <c r="B11" s="55"/>
      <c r="C11" s="52"/>
      <c r="D11" s="58"/>
      <c r="E11" s="58"/>
      <c r="F11" s="30" t="s">
        <v>14</v>
      </c>
      <c r="G11" s="30">
        <v>24</v>
      </c>
      <c r="H11" s="33">
        <v>550000</v>
      </c>
      <c r="I11" s="33">
        <f t="shared" si="0"/>
        <v>13200000</v>
      </c>
      <c r="J11" s="25">
        <v>0.41</v>
      </c>
      <c r="K11" s="26">
        <f t="shared" si="1"/>
        <v>7788000.0000000009</v>
      </c>
    </row>
    <row r="12" spans="1:11" x14ac:dyDescent="0.25">
      <c r="A12" s="52"/>
      <c r="B12" s="55"/>
      <c r="C12" s="52"/>
      <c r="D12" s="58"/>
      <c r="E12" s="58"/>
      <c r="F12" s="30" t="s">
        <v>13</v>
      </c>
      <c r="G12" s="30">
        <v>24</v>
      </c>
      <c r="H12" s="33">
        <v>455000</v>
      </c>
      <c r="I12" s="33">
        <f t="shared" si="0"/>
        <v>10920000</v>
      </c>
      <c r="J12" s="25">
        <v>0.41</v>
      </c>
      <c r="K12" s="26">
        <f t="shared" si="1"/>
        <v>6442800.0000000009</v>
      </c>
    </row>
    <row r="13" spans="1:11" x14ac:dyDescent="0.25">
      <c r="A13" s="53"/>
      <c r="B13" s="56"/>
      <c r="C13" s="53"/>
      <c r="D13" s="59"/>
      <c r="E13" s="59"/>
      <c r="F13" s="31" t="s">
        <v>12</v>
      </c>
      <c r="G13" s="31">
        <v>24</v>
      </c>
      <c r="H13" s="34">
        <v>455000</v>
      </c>
      <c r="I13" s="34">
        <f t="shared" si="0"/>
        <v>10920000</v>
      </c>
      <c r="J13" s="27">
        <v>0.41</v>
      </c>
      <c r="K13" s="28">
        <f t="shared" si="1"/>
        <v>6442800.0000000009</v>
      </c>
    </row>
    <row r="14" spans="1:11" x14ac:dyDescent="0.25">
      <c r="A14" s="51">
        <v>850</v>
      </c>
      <c r="B14" s="54">
        <v>44130</v>
      </c>
      <c r="C14" s="51"/>
      <c r="D14" s="51" t="s">
        <v>25</v>
      </c>
      <c r="E14" s="51" t="s">
        <v>26</v>
      </c>
      <c r="F14" s="29" t="s">
        <v>17</v>
      </c>
      <c r="G14" s="29">
        <v>48</v>
      </c>
      <c r="H14" s="32">
        <v>225000</v>
      </c>
      <c r="I14" s="32">
        <f t="shared" si="0"/>
        <v>10800000</v>
      </c>
      <c r="J14" s="23">
        <v>0.41</v>
      </c>
      <c r="K14" s="24">
        <f t="shared" si="1"/>
        <v>6372000.0000000009</v>
      </c>
    </row>
    <row r="15" spans="1:11" x14ac:dyDescent="0.25">
      <c r="A15" s="52"/>
      <c r="B15" s="55"/>
      <c r="C15" s="52"/>
      <c r="D15" s="52"/>
      <c r="E15" s="52"/>
      <c r="F15" s="30" t="s">
        <v>15</v>
      </c>
      <c r="G15" s="30">
        <v>48</v>
      </c>
      <c r="H15" s="33">
        <v>455000</v>
      </c>
      <c r="I15" s="33">
        <f t="shared" si="0"/>
        <v>21840000</v>
      </c>
      <c r="J15" s="25">
        <v>0.41</v>
      </c>
      <c r="K15" s="26">
        <f t="shared" si="1"/>
        <v>12885600.000000002</v>
      </c>
    </row>
    <row r="16" spans="1:11" x14ac:dyDescent="0.25">
      <c r="A16" s="52"/>
      <c r="B16" s="55"/>
      <c r="C16" s="52"/>
      <c r="D16" s="52"/>
      <c r="E16" s="52"/>
      <c r="F16" s="30" t="s">
        <v>10</v>
      </c>
      <c r="G16" s="30">
        <v>24</v>
      </c>
      <c r="H16" s="33">
        <v>465000</v>
      </c>
      <c r="I16" s="33">
        <f t="shared" si="0"/>
        <v>11160000</v>
      </c>
      <c r="J16" s="25">
        <v>0.41</v>
      </c>
      <c r="K16" s="26">
        <f t="shared" si="1"/>
        <v>6584400.0000000009</v>
      </c>
    </row>
    <row r="17" spans="1:11" x14ac:dyDescent="0.25">
      <c r="A17" s="52"/>
      <c r="B17" s="55"/>
      <c r="C17" s="52"/>
      <c r="D17" s="52"/>
      <c r="E17" s="52"/>
      <c r="F17" s="30" t="s">
        <v>9</v>
      </c>
      <c r="G17" s="30">
        <v>24</v>
      </c>
      <c r="H17" s="33">
        <v>485000</v>
      </c>
      <c r="I17" s="33">
        <f t="shared" si="0"/>
        <v>11640000</v>
      </c>
      <c r="J17" s="25">
        <v>0.41</v>
      </c>
      <c r="K17" s="26">
        <f t="shared" si="1"/>
        <v>6867600.0000000009</v>
      </c>
    </row>
    <row r="18" spans="1:11" x14ac:dyDescent="0.25">
      <c r="A18" s="52"/>
      <c r="B18" s="55"/>
      <c r="C18" s="52"/>
      <c r="D18" s="52"/>
      <c r="E18" s="52"/>
      <c r="F18" s="30" t="s">
        <v>14</v>
      </c>
      <c r="G18" s="30">
        <v>24</v>
      </c>
      <c r="H18" s="33">
        <v>550000</v>
      </c>
      <c r="I18" s="33">
        <f t="shared" si="0"/>
        <v>13200000</v>
      </c>
      <c r="J18" s="25">
        <v>0.41</v>
      </c>
      <c r="K18" s="26">
        <f t="shared" si="1"/>
        <v>7788000.0000000009</v>
      </c>
    </row>
    <row r="19" spans="1:11" x14ac:dyDescent="0.25">
      <c r="A19" s="52"/>
      <c r="B19" s="55"/>
      <c r="C19" s="52"/>
      <c r="D19" s="52"/>
      <c r="E19" s="52"/>
      <c r="F19" s="30" t="s">
        <v>13</v>
      </c>
      <c r="G19" s="30">
        <v>24</v>
      </c>
      <c r="H19" s="33">
        <v>455000</v>
      </c>
      <c r="I19" s="33">
        <f t="shared" si="0"/>
        <v>10920000</v>
      </c>
      <c r="J19" s="25">
        <v>0.41</v>
      </c>
      <c r="K19" s="26">
        <f t="shared" si="1"/>
        <v>6442800.0000000009</v>
      </c>
    </row>
    <row r="20" spans="1:11" x14ac:dyDescent="0.25">
      <c r="A20" s="53"/>
      <c r="B20" s="56"/>
      <c r="C20" s="53"/>
      <c r="D20" s="53"/>
      <c r="E20" s="53"/>
      <c r="F20" s="31" t="s">
        <v>12</v>
      </c>
      <c r="G20" s="31">
        <v>24</v>
      </c>
      <c r="H20" s="34">
        <v>455000</v>
      </c>
      <c r="I20" s="34">
        <f t="shared" si="0"/>
        <v>10920000</v>
      </c>
      <c r="J20" s="27">
        <v>0.41</v>
      </c>
      <c r="K20" s="28">
        <f t="shared" si="1"/>
        <v>6442800.0000000009</v>
      </c>
    </row>
    <row r="21" spans="1:11" x14ac:dyDescent="0.25">
      <c r="A21" s="51">
        <v>1209</v>
      </c>
      <c r="B21" s="54">
        <v>44135</v>
      </c>
      <c r="C21" s="51"/>
      <c r="D21" s="51" t="s">
        <v>25</v>
      </c>
      <c r="E21" s="51" t="s">
        <v>26</v>
      </c>
      <c r="F21" s="29" t="s">
        <v>27</v>
      </c>
      <c r="G21" s="29">
        <v>48</v>
      </c>
      <c r="H21" s="32">
        <v>235000</v>
      </c>
      <c r="I21" s="32">
        <f t="shared" si="0"/>
        <v>11280000</v>
      </c>
      <c r="J21" s="23">
        <v>0.41</v>
      </c>
      <c r="K21" s="24">
        <f t="shared" si="1"/>
        <v>6655200.0000000009</v>
      </c>
    </row>
    <row r="22" spans="1:11" x14ac:dyDescent="0.25">
      <c r="A22" s="53"/>
      <c r="B22" s="56"/>
      <c r="C22" s="53"/>
      <c r="D22" s="53"/>
      <c r="E22" s="53"/>
      <c r="F22" s="31" t="s">
        <v>28</v>
      </c>
      <c r="G22" s="31">
        <v>48</v>
      </c>
      <c r="H22" s="34">
        <v>255000</v>
      </c>
      <c r="I22" s="34">
        <f t="shared" si="0"/>
        <v>12240000</v>
      </c>
      <c r="J22" s="27">
        <v>0.41</v>
      </c>
      <c r="K22" s="28">
        <f t="shared" si="1"/>
        <v>7221600.0000000009</v>
      </c>
    </row>
    <row r="23" spans="1:11" x14ac:dyDescent="0.25">
      <c r="A23" s="51"/>
      <c r="B23" s="54">
        <v>44155</v>
      </c>
      <c r="C23" s="51"/>
      <c r="D23" s="51" t="s">
        <v>25</v>
      </c>
      <c r="E23" s="51" t="s">
        <v>26</v>
      </c>
      <c r="F23" s="29" t="s">
        <v>33</v>
      </c>
      <c r="G23" s="29">
        <v>24</v>
      </c>
      <c r="H23" s="32">
        <v>255000</v>
      </c>
      <c r="I23" s="32">
        <f t="shared" si="0"/>
        <v>6120000</v>
      </c>
      <c r="J23" s="23">
        <v>0.41</v>
      </c>
      <c r="K23" s="24">
        <f t="shared" si="1"/>
        <v>3610800.0000000005</v>
      </c>
    </row>
    <row r="24" spans="1:11" x14ac:dyDescent="0.25">
      <c r="A24" s="53"/>
      <c r="B24" s="56"/>
      <c r="C24" s="53"/>
      <c r="D24" s="53"/>
      <c r="E24" s="53"/>
      <c r="F24" s="31" t="s">
        <v>34</v>
      </c>
      <c r="G24" s="31">
        <v>24</v>
      </c>
      <c r="H24" s="34">
        <v>485000</v>
      </c>
      <c r="I24" s="34">
        <f t="shared" si="0"/>
        <v>11640000</v>
      </c>
      <c r="J24" s="27">
        <v>0.41</v>
      </c>
      <c r="K24" s="28">
        <f t="shared" si="1"/>
        <v>6867600.0000000009</v>
      </c>
    </row>
    <row r="25" spans="1:11" x14ac:dyDescent="0.25">
      <c r="A25" s="67" t="s">
        <v>21</v>
      </c>
      <c r="B25" s="68"/>
      <c r="C25" s="68"/>
      <c r="D25" s="68"/>
      <c r="E25" s="69"/>
      <c r="F25" s="15"/>
      <c r="G25" s="15">
        <f>SUM(G6:G24)</f>
        <v>576</v>
      </c>
      <c r="H25" s="15"/>
      <c r="I25" s="17">
        <f>SUM(I6:I24)</f>
        <v>222720000</v>
      </c>
      <c r="J25" s="14"/>
      <c r="K25" s="16">
        <f>SUM(K6:K24)</f>
        <v>131404800.00000001</v>
      </c>
    </row>
    <row r="26" spans="1:11" x14ac:dyDescent="0.25">
      <c r="A26" s="42" t="s">
        <v>35</v>
      </c>
      <c r="B26" s="42"/>
      <c r="C26" s="42"/>
      <c r="D26" s="42"/>
      <c r="E26" s="42"/>
      <c r="F26" s="42"/>
      <c r="G26" s="42"/>
      <c r="H26" s="42"/>
      <c r="I26" s="42"/>
    </row>
    <row r="27" spans="1:11" s="11" customFormat="1" ht="27.75" customHeight="1" x14ac:dyDescent="0.25">
      <c r="A27" s="60" t="s">
        <v>16</v>
      </c>
      <c r="B27" s="61" t="s">
        <v>2</v>
      </c>
      <c r="C27" s="60" t="s">
        <v>3</v>
      </c>
      <c r="D27" s="62" t="s">
        <v>23</v>
      </c>
      <c r="E27" s="63"/>
      <c r="F27" s="64" t="s">
        <v>24</v>
      </c>
      <c r="G27" s="65"/>
      <c r="H27" s="66"/>
      <c r="I27" s="21"/>
      <c r="J27" s="50" t="s">
        <v>30</v>
      </c>
      <c r="K27" s="50" t="s">
        <v>31</v>
      </c>
    </row>
    <row r="28" spans="1:11" s="11" customFormat="1" ht="57" x14ac:dyDescent="0.25">
      <c r="A28" s="60"/>
      <c r="B28" s="61"/>
      <c r="C28" s="60"/>
      <c r="D28" s="20" t="s">
        <v>22</v>
      </c>
      <c r="E28" s="38" t="s">
        <v>4</v>
      </c>
      <c r="F28" s="38" t="s">
        <v>5</v>
      </c>
      <c r="G28" s="22" t="s">
        <v>6</v>
      </c>
      <c r="H28" s="12" t="s">
        <v>7</v>
      </c>
      <c r="I28" s="12" t="s">
        <v>8</v>
      </c>
      <c r="J28" s="50"/>
      <c r="K28" s="50"/>
    </row>
    <row r="29" spans="1:11" x14ac:dyDescent="0.25">
      <c r="A29" s="51"/>
      <c r="B29" s="54">
        <v>44155</v>
      </c>
      <c r="C29" s="51"/>
      <c r="D29" s="51" t="s">
        <v>25</v>
      </c>
      <c r="E29" s="51" t="s">
        <v>26</v>
      </c>
      <c r="F29" s="29" t="s">
        <v>13</v>
      </c>
      <c r="G29" s="29">
        <v>36</v>
      </c>
      <c r="H29" s="32">
        <v>455000</v>
      </c>
      <c r="I29" s="32">
        <f>G29*H29</f>
        <v>16380000</v>
      </c>
      <c r="J29" s="23">
        <v>0.41</v>
      </c>
      <c r="K29" s="24">
        <f>I29*(1-J29)</f>
        <v>9664200.0000000019</v>
      </c>
    </row>
    <row r="30" spans="1:11" x14ac:dyDescent="0.25">
      <c r="A30" s="53"/>
      <c r="B30" s="56"/>
      <c r="C30" s="53"/>
      <c r="D30" s="53"/>
      <c r="E30" s="53"/>
      <c r="F30" s="31" t="s">
        <v>14</v>
      </c>
      <c r="G30" s="31">
        <v>44</v>
      </c>
      <c r="H30" s="34">
        <v>550000</v>
      </c>
      <c r="I30" s="34">
        <f>G30*H30</f>
        <v>24200000</v>
      </c>
      <c r="J30" s="27">
        <v>0.41</v>
      </c>
      <c r="K30" s="28">
        <f>I30*(1-J30)</f>
        <v>14278000.000000002</v>
      </c>
    </row>
    <row r="31" spans="1:11" x14ac:dyDescent="0.25">
      <c r="A31" s="67" t="s">
        <v>21</v>
      </c>
      <c r="B31" s="68"/>
      <c r="C31" s="68"/>
      <c r="D31" s="68"/>
      <c r="E31" s="69"/>
      <c r="F31" s="15"/>
      <c r="G31" s="15">
        <f>SUM(G29:G30)</f>
        <v>80</v>
      </c>
      <c r="H31" s="15"/>
      <c r="I31" s="17">
        <f>SUM(I29:I30)</f>
        <v>40580000</v>
      </c>
      <c r="J31" s="14"/>
      <c r="K31" s="16">
        <f>SUM(K29:K30)</f>
        <v>23942200.000000004</v>
      </c>
    </row>
    <row r="33" spans="1:5" ht="57" customHeight="1" x14ac:dyDescent="0.25">
      <c r="A33" s="79" t="s">
        <v>19</v>
      </c>
      <c r="B33" s="80"/>
      <c r="C33" s="40" t="s">
        <v>36</v>
      </c>
      <c r="D33" s="41">
        <f>K25</f>
        <v>131404800.00000001</v>
      </c>
      <c r="E33" s="83">
        <f>D33-D34</f>
        <v>107462600.00000001</v>
      </c>
    </row>
    <row r="34" spans="1:5" ht="57" customHeight="1" x14ac:dyDescent="0.25">
      <c r="A34" s="81"/>
      <c r="B34" s="82"/>
      <c r="C34" s="40" t="s">
        <v>37</v>
      </c>
      <c r="D34" s="41">
        <f>K31</f>
        <v>23942200.000000004</v>
      </c>
      <c r="E34" s="84"/>
    </row>
    <row r="35" spans="1:5" ht="15" customHeight="1" x14ac:dyDescent="0.25">
      <c r="A35" s="43" t="s">
        <v>18</v>
      </c>
      <c r="B35" s="19">
        <v>44125</v>
      </c>
      <c r="C35" s="85">
        <v>59124000</v>
      </c>
      <c r="D35" s="46"/>
      <c r="E35" s="47">
        <f>SUM(C35:D38)</f>
        <v>99874000</v>
      </c>
    </row>
    <row r="36" spans="1:5" ht="27.75" customHeight="1" x14ac:dyDescent="0.25">
      <c r="A36" s="44"/>
      <c r="B36" s="19">
        <v>44132</v>
      </c>
      <c r="C36" s="85">
        <v>30000000</v>
      </c>
      <c r="D36" s="46"/>
      <c r="E36" s="48"/>
    </row>
    <row r="37" spans="1:5" ht="27.75" customHeight="1" x14ac:dyDescent="0.25">
      <c r="A37" s="44"/>
      <c r="B37" s="19">
        <v>44160</v>
      </c>
      <c r="C37" s="86">
        <v>10000000</v>
      </c>
      <c r="D37" s="86"/>
      <c r="E37" s="48"/>
    </row>
    <row r="38" spans="1:5" ht="27.75" customHeight="1" x14ac:dyDescent="0.25">
      <c r="A38" s="45"/>
      <c r="B38" s="21" t="s">
        <v>38</v>
      </c>
      <c r="C38" s="86">
        <v>750000</v>
      </c>
      <c r="D38" s="86"/>
      <c r="E38" s="49"/>
    </row>
    <row r="39" spans="1:5" x14ac:dyDescent="0.25">
      <c r="A39" s="70" t="s">
        <v>20</v>
      </c>
      <c r="B39" s="71"/>
      <c r="C39" s="71"/>
      <c r="D39" s="72"/>
      <c r="E39" s="35">
        <f>E33-E35</f>
        <v>7588600.0000000149</v>
      </c>
    </row>
    <row r="40" spans="1:5" x14ac:dyDescent="0.25">
      <c r="A40" s="73" t="s">
        <v>39</v>
      </c>
      <c r="B40" s="74"/>
      <c r="C40" s="74"/>
      <c r="D40" s="75"/>
      <c r="E40" s="36">
        <v>1833860</v>
      </c>
    </row>
    <row r="41" spans="1:5" x14ac:dyDescent="0.25">
      <c r="A41" s="76" t="s">
        <v>32</v>
      </c>
      <c r="B41" s="77"/>
      <c r="C41" s="77"/>
      <c r="D41" s="78"/>
      <c r="E41" s="37">
        <f>E39-E40</f>
        <v>5754740.0000000149</v>
      </c>
    </row>
    <row r="46" spans="1:5" ht="15" customHeight="1" x14ac:dyDescent="0.25"/>
  </sheetData>
  <mergeCells count="54">
    <mergeCell ref="A39:D39"/>
    <mergeCell ref="A40:D40"/>
    <mergeCell ref="A41:D41"/>
    <mergeCell ref="A31:E31"/>
    <mergeCell ref="A33:B34"/>
    <mergeCell ref="E33:E34"/>
    <mergeCell ref="C35:D35"/>
    <mergeCell ref="C36:D36"/>
    <mergeCell ref="C38:D38"/>
    <mergeCell ref="J27:J28"/>
    <mergeCell ref="K27:K28"/>
    <mergeCell ref="A29:A30"/>
    <mergeCell ref="B29:B30"/>
    <mergeCell ref="C29:C30"/>
    <mergeCell ref="D29:D30"/>
    <mergeCell ref="E29:E30"/>
    <mergeCell ref="A25:E25"/>
    <mergeCell ref="A26:I26"/>
    <mergeCell ref="B27:B28"/>
    <mergeCell ref="C27:C28"/>
    <mergeCell ref="D27:E27"/>
    <mergeCell ref="F27:H27"/>
    <mergeCell ref="A27:A28"/>
    <mergeCell ref="A23:A24"/>
    <mergeCell ref="B23:B24"/>
    <mergeCell ref="C23:C24"/>
    <mergeCell ref="D23:D24"/>
    <mergeCell ref="E23:E24"/>
    <mergeCell ref="A21:A22"/>
    <mergeCell ref="B21:B22"/>
    <mergeCell ref="C21:C22"/>
    <mergeCell ref="D21:D22"/>
    <mergeCell ref="E21:E22"/>
    <mergeCell ref="A14:A20"/>
    <mergeCell ref="B14:B20"/>
    <mergeCell ref="C14:C20"/>
    <mergeCell ref="D14:D20"/>
    <mergeCell ref="E14:E20"/>
    <mergeCell ref="A3:I3"/>
    <mergeCell ref="A35:A38"/>
    <mergeCell ref="C37:D37"/>
    <mergeCell ref="E35:E38"/>
    <mergeCell ref="K4:K5"/>
    <mergeCell ref="A6:A13"/>
    <mergeCell ref="B6:B13"/>
    <mergeCell ref="C6:C13"/>
    <mergeCell ref="D6:D13"/>
    <mergeCell ref="E6:E13"/>
    <mergeCell ref="A4:A5"/>
    <mergeCell ref="B4:B5"/>
    <mergeCell ref="C4:C5"/>
    <mergeCell ref="D4:E4"/>
    <mergeCell ref="F4:H4"/>
    <mergeCell ref="J4:J5"/>
  </mergeCells>
  <pageMargins left="0.25" right="0.2" top="0.25" bottom="0.2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Nhập hàng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2020-12-15T09:59:49Z</dcterms:modified>
</cp:coreProperties>
</file>