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6" sheetId="1" r:id="rId1"/>
    <sheet name="T7" sheetId="2" r:id="rId2"/>
    <sheet name="T8" sheetId="3" r:id="rId3"/>
    <sheet name="T9" sheetId="4" r:id="rId4"/>
    <sheet name="Sheet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2" i="5" l="1"/>
  <c r="T53" i="5" s="1"/>
  <c r="R52" i="5"/>
  <c r="R53" i="5" s="1"/>
  <c r="P52" i="5"/>
  <c r="P53" i="5" s="1"/>
  <c r="N52" i="5"/>
  <c r="N53" i="5" s="1"/>
  <c r="L52" i="5"/>
  <c r="L53" i="5" s="1"/>
  <c r="J52" i="5"/>
  <c r="H52" i="5"/>
  <c r="F52" i="5"/>
  <c r="W51" i="5"/>
  <c r="V51" i="5"/>
  <c r="D52" i="5"/>
  <c r="D53" i="5" s="1"/>
  <c r="W31" i="5"/>
  <c r="V31" i="5"/>
  <c r="W24" i="5"/>
  <c r="V24" i="5"/>
  <c r="W21" i="5"/>
  <c r="V21" i="5"/>
  <c r="W20" i="5"/>
  <c r="V20" i="5"/>
  <c r="W19" i="5"/>
  <c r="V19" i="5"/>
  <c r="W18" i="5"/>
  <c r="V18" i="5"/>
  <c r="W17" i="5"/>
  <c r="V17" i="5"/>
  <c r="W15" i="5"/>
  <c r="V15" i="5"/>
  <c r="W14" i="5"/>
  <c r="V14" i="5"/>
  <c r="W13" i="5"/>
  <c r="V13" i="5"/>
  <c r="W12" i="5"/>
  <c r="V12" i="5"/>
  <c r="W11" i="5"/>
  <c r="V11" i="5"/>
  <c r="W10" i="5"/>
  <c r="V10" i="5"/>
  <c r="W9" i="5"/>
  <c r="V9" i="5"/>
  <c r="V54" i="5" s="1"/>
  <c r="E38" i="4"/>
  <c r="E34" i="4"/>
  <c r="E39" i="4"/>
  <c r="E44" i="4"/>
  <c r="E47" i="4"/>
  <c r="W54" i="5" l="1"/>
  <c r="V55" i="5" s="1"/>
  <c r="V53" i="5"/>
  <c r="V51" i="4"/>
  <c r="W51" i="4"/>
  <c r="D27" i="1" l="1"/>
  <c r="T52" i="4"/>
  <c r="R52" i="4"/>
  <c r="L52" i="4"/>
  <c r="J52" i="4"/>
  <c r="H52" i="4"/>
  <c r="F52" i="4"/>
  <c r="W31" i="4"/>
  <c r="V31" i="4"/>
  <c r="W24" i="4"/>
  <c r="V24" i="4"/>
  <c r="W21" i="4"/>
  <c r="V21" i="4"/>
  <c r="W20" i="4"/>
  <c r="V20" i="4"/>
  <c r="W19" i="4"/>
  <c r="V19" i="4"/>
  <c r="W18" i="4"/>
  <c r="V18" i="4"/>
  <c r="W17" i="4"/>
  <c r="V17" i="4"/>
  <c r="W15" i="4"/>
  <c r="V15" i="4"/>
  <c r="W14" i="4"/>
  <c r="V14" i="4"/>
  <c r="W13" i="4"/>
  <c r="V13" i="4"/>
  <c r="W12" i="4"/>
  <c r="V12" i="4"/>
  <c r="W11" i="4"/>
  <c r="V11" i="4"/>
  <c r="W10" i="4"/>
  <c r="V10" i="4"/>
  <c r="V9" i="4"/>
  <c r="P52" i="4"/>
  <c r="P53" i="4" s="1"/>
  <c r="N52" i="4"/>
  <c r="N53" i="4" s="1"/>
  <c r="D52" i="4"/>
  <c r="D53" i="4" s="1"/>
  <c r="T26" i="3"/>
  <c r="T27" i="3" s="1"/>
  <c r="R26" i="3"/>
  <c r="R27" i="3" s="1"/>
  <c r="L26" i="3"/>
  <c r="L27" i="3" s="1"/>
  <c r="J26" i="3"/>
  <c r="H26" i="3"/>
  <c r="F26" i="3"/>
  <c r="W25" i="3"/>
  <c r="V25" i="3"/>
  <c r="W24" i="3"/>
  <c r="V24" i="3"/>
  <c r="W23" i="3"/>
  <c r="V23" i="3"/>
  <c r="W22" i="3"/>
  <c r="V22" i="3"/>
  <c r="W21" i="3"/>
  <c r="V21" i="3"/>
  <c r="W20" i="3"/>
  <c r="V20" i="3"/>
  <c r="W19" i="3"/>
  <c r="V19" i="3"/>
  <c r="W18" i="3"/>
  <c r="V18" i="3"/>
  <c r="W17" i="3"/>
  <c r="V17" i="3"/>
  <c r="W16" i="3"/>
  <c r="V16" i="3"/>
  <c r="W15" i="3"/>
  <c r="V15" i="3"/>
  <c r="W14" i="3"/>
  <c r="E14" i="3"/>
  <c r="V14" i="3" s="1"/>
  <c r="W13" i="3"/>
  <c r="E13" i="3"/>
  <c r="V13" i="3" s="1"/>
  <c r="W12" i="3"/>
  <c r="V12" i="3"/>
  <c r="W11" i="3"/>
  <c r="E11" i="3"/>
  <c r="V11" i="3" s="1"/>
  <c r="W10" i="3"/>
  <c r="E10" i="3"/>
  <c r="V10" i="3" s="1"/>
  <c r="V9" i="3"/>
  <c r="P26" i="3"/>
  <c r="P27" i="3" s="1"/>
  <c r="N26" i="3"/>
  <c r="N27" i="3" s="1"/>
  <c r="D26" i="3"/>
  <c r="D27" i="3" s="1"/>
  <c r="T23" i="2"/>
  <c r="T24" i="2" s="1"/>
  <c r="R23" i="2"/>
  <c r="R24" i="2" s="1"/>
  <c r="L23" i="2"/>
  <c r="L24" i="2" s="1"/>
  <c r="J23" i="2"/>
  <c r="H23" i="2"/>
  <c r="F23" i="2"/>
  <c r="W22" i="2"/>
  <c r="V22" i="2"/>
  <c r="W21" i="2"/>
  <c r="V21" i="2"/>
  <c r="W20" i="2"/>
  <c r="V20" i="2"/>
  <c r="W19" i="2"/>
  <c r="E19" i="2"/>
  <c r="V19" i="2" s="1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V9" i="2"/>
  <c r="P23" i="2"/>
  <c r="P24" i="2" s="1"/>
  <c r="N23" i="2"/>
  <c r="N24" i="2" s="1"/>
  <c r="L53" i="4" l="1"/>
  <c r="R53" i="4"/>
  <c r="V53" i="4" s="1"/>
  <c r="T53" i="4"/>
  <c r="D23" i="2"/>
  <c r="D24" i="2" s="1"/>
  <c r="V54" i="4"/>
  <c r="W9" i="4"/>
  <c r="W54" i="4" s="1"/>
  <c r="V28" i="3"/>
  <c r="V27" i="3"/>
  <c r="W9" i="3"/>
  <c r="W28" i="3" s="1"/>
  <c r="V25" i="2"/>
  <c r="V24" i="2"/>
  <c r="W9" i="2"/>
  <c r="W25" i="2" s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V10" i="1"/>
  <c r="V11" i="1"/>
  <c r="V13" i="1"/>
  <c r="V14" i="1"/>
  <c r="V15" i="1"/>
  <c r="V17" i="1"/>
  <c r="V18" i="1"/>
  <c r="V19" i="1"/>
  <c r="V20" i="1"/>
  <c r="V21" i="1"/>
  <c r="V22" i="1"/>
  <c r="V23" i="1"/>
  <c r="V24" i="1"/>
  <c r="V25" i="1"/>
  <c r="V26" i="1"/>
  <c r="V55" i="4" l="1"/>
  <c r="V29" i="3"/>
  <c r="V26" i="2"/>
  <c r="E16" i="1"/>
  <c r="V16" i="1" s="1"/>
  <c r="E12" i="1"/>
  <c r="V12" i="1" s="1"/>
  <c r="V9" i="1" l="1"/>
  <c r="P9" i="1"/>
  <c r="P27" i="1" s="1"/>
  <c r="P28" i="1" s="1"/>
  <c r="N9" i="1" l="1"/>
  <c r="D9" i="1" l="1"/>
  <c r="W9" i="1" s="1"/>
  <c r="L27" i="1"/>
  <c r="L28" i="1" s="1"/>
  <c r="H27" i="1"/>
  <c r="T27" i="1"/>
  <c r="T28" i="1" s="1"/>
  <c r="R27" i="1"/>
  <c r="R28" i="1" s="1"/>
  <c r="N27" i="1"/>
  <c r="N28" i="1" s="1"/>
  <c r="J27" i="1"/>
  <c r="F27" i="1"/>
  <c r="D28" i="1"/>
  <c r="V28" i="1" l="1"/>
  <c r="V29" i="1"/>
  <c r="W29" i="1"/>
  <c r="V30" i="1" l="1"/>
</calcChain>
</file>

<file path=xl/sharedStrings.xml><?xml version="1.0" encoding="utf-8"?>
<sst xmlns="http://schemas.openxmlformats.org/spreadsheetml/2006/main" count="302" uniqueCount="102">
  <si>
    <t>CÔNG TY CỔ PHẦN ĐT &amp; PT NANO MILK</t>
  </si>
  <si>
    <t>STT</t>
  </si>
  <si>
    <t>Ngày tháng</t>
  </si>
  <si>
    <t>Nội dung</t>
  </si>
  <si>
    <t>SẢN PHẨM</t>
  </si>
  <si>
    <t>Tổng xuất</t>
  </si>
  <si>
    <t xml:space="preserve">Tổng nhập </t>
  </si>
  <si>
    <t>N</t>
  </si>
  <si>
    <t>X</t>
  </si>
  <si>
    <t>Tồn</t>
  </si>
  <si>
    <t>Thùng</t>
  </si>
  <si>
    <t>tình trạng xuất nhập</t>
  </si>
  <si>
    <t>tồn kho</t>
  </si>
  <si>
    <t>SỔ THEO DÕI KHO VẬT TƯ</t>
  </si>
  <si>
    <t>CỐC</t>
  </si>
  <si>
    <t>ÁO ĐÁ BÓNG</t>
  </si>
  <si>
    <t>ÁO NHÂN VIÊN</t>
  </si>
  <si>
    <t>CỜ</t>
  </si>
  <si>
    <t>TÚI NILONG</t>
  </si>
  <si>
    <t>TÚI GIẤY</t>
  </si>
  <si>
    <t>MŨ BẢO HIỂM</t>
  </si>
  <si>
    <t>ĐỒNG HỒ</t>
  </si>
  <si>
    <t>BÓNG BAY</t>
  </si>
  <si>
    <t>Chị Huệ</t>
  </si>
  <si>
    <t>Khách lẻ An Khánh</t>
  </si>
  <si>
    <t>Chị Thủy Thái Thịnh</t>
  </si>
  <si>
    <t>Chị Hà Phú Thọ</t>
  </si>
  <si>
    <t>Hà Linh</t>
  </si>
  <si>
    <t>Thanh Hà</t>
  </si>
  <si>
    <t>Nhập về</t>
  </si>
  <si>
    <t>Xuất cho nhân viên</t>
  </si>
  <si>
    <t>Anh Lâm lấy</t>
  </si>
  <si>
    <t>Anh Sơn KD</t>
  </si>
  <si>
    <t>ĐL 3s</t>
  </si>
  <si>
    <t>Chị Huệ ĐB</t>
  </si>
  <si>
    <t>3s</t>
  </si>
  <si>
    <t>Bông bống</t>
  </si>
  <si>
    <t>Anh Hoàng</t>
  </si>
  <si>
    <t>Hằng</t>
  </si>
  <si>
    <t>Chị Thắm YB</t>
  </si>
  <si>
    <t>Chị huệ ĐB</t>
  </si>
  <si>
    <t>Chị Tâm</t>
  </si>
  <si>
    <t>Chị tâm</t>
  </si>
  <si>
    <t>Chị Quý (Tâm)</t>
  </si>
  <si>
    <t>Chị Quỳnh anh</t>
  </si>
  <si>
    <t>Khách linna</t>
  </si>
  <si>
    <t>Anh giáp</t>
  </si>
  <si>
    <t>Chị huệ</t>
  </si>
  <si>
    <t>Tuyết SG</t>
  </si>
  <si>
    <t>Hải Vui</t>
  </si>
  <si>
    <t>Lẻ quỳnh trang</t>
  </si>
  <si>
    <t>Anh lâm lấy</t>
  </si>
  <si>
    <t>Văn Phòng</t>
  </si>
  <si>
    <t>Khách anh Lâm</t>
  </si>
  <si>
    <t>Chị Hồng</t>
  </si>
  <si>
    <t>Khách lẻ QT</t>
  </si>
  <si>
    <t>Quỳnh trang</t>
  </si>
  <si>
    <t xml:space="preserve">Hằng </t>
  </si>
  <si>
    <t>Chị Phú, quân</t>
  </si>
  <si>
    <t>Tâm</t>
  </si>
  <si>
    <t>Các đại lý</t>
  </si>
  <si>
    <t>demo đồng hồ mũ</t>
  </si>
  <si>
    <t>Thanh hòa</t>
  </si>
  <si>
    <t>Chị Thủy</t>
  </si>
  <si>
    <t>Tặng khách sapa</t>
  </si>
  <si>
    <t>Số lượng</t>
  </si>
  <si>
    <t xml:space="preserve"> Số:062020.VT/PKD. MST: 0108806878</t>
  </si>
  <si>
    <t xml:space="preserve"> Số:072020.VT/PKD. MST: 0108806878</t>
  </si>
  <si>
    <t>THÁNG 7 2020</t>
  </si>
  <si>
    <t>THÁNG 6 2020</t>
  </si>
  <si>
    <t>THÁNG 8 2020</t>
  </si>
  <si>
    <t>THÁNG 9 2020</t>
  </si>
  <si>
    <t xml:space="preserve"> Số:092020.VT/PKD. MST: 0108806878</t>
  </si>
  <si>
    <t>Công ty tặng khách HL</t>
  </si>
  <si>
    <t>Anh Sơn kinh doanh</t>
  </si>
  <si>
    <t>HÀ Linh</t>
  </si>
  <si>
    <t>Anh lâm</t>
  </si>
  <si>
    <t>Anh Tùng</t>
  </si>
  <si>
    <t>16 cờ, 12 cọc, 11 cục</t>
  </si>
  <si>
    <t>Chị Phương</t>
  </si>
  <si>
    <t xml:space="preserve">Anh Lâm </t>
  </si>
  <si>
    <t>anh trang QC</t>
  </si>
  <si>
    <t>Chị Lý</t>
  </si>
  <si>
    <t>Anh sơn</t>
  </si>
  <si>
    <t>Đl Quỳnh Baby</t>
  </si>
  <si>
    <t>Chị Na Đồng Nai</t>
  </si>
  <si>
    <t>Xuất Showroom</t>
  </si>
  <si>
    <t>Họp báo</t>
  </si>
  <si>
    <t>Chị Bởi Hà Giang</t>
  </si>
  <si>
    <t>Showroom</t>
  </si>
  <si>
    <t>Tặng Nam</t>
  </si>
  <si>
    <t>Tặng A.Hải Hàng xóm</t>
  </si>
  <si>
    <t>Chú tuấn (Chị tuyết)</t>
  </si>
  <si>
    <t>Anh Lâm</t>
  </si>
  <si>
    <t>A Lâm đi Lào Cai</t>
  </si>
  <si>
    <t>Vỡ</t>
  </si>
  <si>
    <t>Tặng nhân viên</t>
  </si>
  <si>
    <t>Anh Hùng</t>
  </si>
  <si>
    <t>18th+250</t>
  </si>
  <si>
    <t>t3</t>
  </si>
  <si>
    <t>t1</t>
  </si>
  <si>
    <t>1th 150c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</si>
</sst>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9" fontId="3" fillId="0" borderId="0" xfId="1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0" borderId="7" xfId="0" applyFont="1" applyFill="1" applyBorder="1"/>
    <xf numFmtId="14" fontId="3" fillId="0" borderId="7" xfId="0" applyNumberFormat="1" applyFont="1" applyFill="1" applyBorder="1"/>
    <xf numFmtId="0" fontId="3" fillId="0" borderId="9" xfId="0" applyFont="1" applyFill="1" applyBorder="1"/>
    <xf numFmtId="0" fontId="3" fillId="0" borderId="8" xfId="0" applyFont="1" applyFill="1" applyBorder="1"/>
    <xf numFmtId="14" fontId="3" fillId="0" borderId="8" xfId="0" applyNumberFormat="1" applyFont="1" applyFill="1" applyBorder="1"/>
    <xf numFmtId="0" fontId="3" fillId="0" borderId="10" xfId="0" applyFont="1" applyFill="1" applyBorder="1"/>
    <xf numFmtId="14" fontId="3" fillId="0" borderId="0" xfId="0" applyNumberFormat="1" applyFont="1" applyFill="1" applyBorder="1"/>
    <xf numFmtId="0" fontId="3" fillId="0" borderId="0" xfId="0" applyFont="1" applyFill="1" applyBorder="1"/>
    <xf numFmtId="0" fontId="2" fillId="0" borderId="4" xfId="0" applyFont="1" applyFill="1" applyBorder="1" applyAlignment="1">
      <alignment horizontal="right" vertical="center"/>
    </xf>
    <xf numFmtId="0" fontId="2" fillId="0" borderId="1" xfId="0" applyFont="1" applyFill="1" applyBorder="1"/>
    <xf numFmtId="0" fontId="2" fillId="0" borderId="3" xfId="0" applyFont="1" applyFill="1" applyBorder="1" applyAlignment="1">
      <alignment horizontal="right" vertical="center"/>
    </xf>
    <xf numFmtId="14" fontId="3" fillId="0" borderId="0" xfId="0" applyNumberFormat="1" applyFont="1" applyFill="1"/>
    <xf numFmtId="0" fontId="3" fillId="0" borderId="8" xfId="0" applyFont="1" applyFill="1" applyBorder="1" applyAlignment="1">
      <alignment wrapText="1"/>
    </xf>
    <xf numFmtId="0" fontId="3" fillId="0" borderId="12" xfId="0" applyFont="1" applyFill="1" applyBorder="1"/>
    <xf numFmtId="14" fontId="3" fillId="0" borderId="12" xfId="0" applyNumberFormat="1" applyFont="1" applyFill="1" applyBorder="1"/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13" xfId="0" applyFont="1" applyFill="1" applyBorder="1"/>
    <xf numFmtId="14" fontId="3" fillId="0" borderId="13" xfId="0" applyNumberFormat="1" applyFont="1" applyFill="1" applyBorder="1"/>
    <xf numFmtId="0" fontId="2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3" xfId="0" applyFont="1" applyFill="1" applyBorder="1" applyAlignment="1">
      <alignment horizontal="right" vertical="center"/>
    </xf>
    <xf numFmtId="164" fontId="3" fillId="0" borderId="0" xfId="0" applyNumberFormat="1" applyFont="1" applyFill="1"/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right" vertical="center"/>
    </xf>
    <xf numFmtId="164" fontId="6" fillId="0" borderId="1" xfId="0" applyNumberFormat="1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pane ySplit="8" topLeftCell="A21" activePane="bottomLeft" state="frozen"/>
      <selection pane="bottomLeft" activeCell="F27" sqref="F27:G27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27"/>
      <c r="E1" s="27"/>
      <c r="F1" s="27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66</v>
      </c>
      <c r="B2" s="28"/>
      <c r="C2" s="28"/>
      <c r="D2" s="28"/>
      <c r="E2" s="28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47" t="s">
        <v>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</row>
    <row r="4" spans="1:23" x14ac:dyDescent="0.25">
      <c r="A4" s="47" t="s">
        <v>69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</row>
    <row r="5" spans="1:23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"/>
      <c r="U5" s="10"/>
      <c r="V5" s="10"/>
      <c r="W5" s="10"/>
    </row>
    <row r="6" spans="1:23" x14ac:dyDescent="0.25">
      <c r="A6" s="37" t="s">
        <v>1</v>
      </c>
      <c r="B6" s="44" t="s">
        <v>2</v>
      </c>
      <c r="C6" s="37" t="s">
        <v>3</v>
      </c>
      <c r="D6" s="39" t="s">
        <v>4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0"/>
    </row>
    <row r="7" spans="1:23" x14ac:dyDescent="0.25">
      <c r="A7" s="37"/>
      <c r="B7" s="44"/>
      <c r="C7" s="37"/>
      <c r="D7" s="37" t="s">
        <v>14</v>
      </c>
      <c r="E7" s="37"/>
      <c r="F7" s="37" t="s">
        <v>16</v>
      </c>
      <c r="G7" s="37"/>
      <c r="H7" s="37" t="s">
        <v>15</v>
      </c>
      <c r="I7" s="37"/>
      <c r="J7" s="37" t="s">
        <v>17</v>
      </c>
      <c r="K7" s="37"/>
      <c r="L7" s="37" t="s">
        <v>18</v>
      </c>
      <c r="M7" s="37"/>
      <c r="N7" s="37" t="s">
        <v>19</v>
      </c>
      <c r="O7" s="37"/>
      <c r="P7" s="39" t="s">
        <v>22</v>
      </c>
      <c r="Q7" s="40"/>
      <c r="R7" s="37" t="s">
        <v>20</v>
      </c>
      <c r="S7" s="37"/>
      <c r="T7" s="37" t="s">
        <v>21</v>
      </c>
      <c r="U7" s="37"/>
      <c r="V7" s="50" t="s">
        <v>5</v>
      </c>
      <c r="W7" s="50" t="s">
        <v>6</v>
      </c>
    </row>
    <row r="8" spans="1:23" x14ac:dyDescent="0.25">
      <c r="A8" s="37"/>
      <c r="B8" s="44"/>
      <c r="C8" s="37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51"/>
      <c r="W8" s="51"/>
    </row>
    <row r="9" spans="1:23" x14ac:dyDescent="0.25">
      <c r="A9" s="12"/>
      <c r="B9" s="13">
        <v>43991</v>
      </c>
      <c r="C9" s="12" t="s">
        <v>9</v>
      </c>
      <c r="D9" s="12">
        <f>12*6*14+3*6</f>
        <v>1026</v>
      </c>
      <c r="E9" s="12"/>
      <c r="F9" s="12">
        <v>93</v>
      </c>
      <c r="G9" s="12"/>
      <c r="H9" s="12">
        <v>15</v>
      </c>
      <c r="I9" s="12"/>
      <c r="J9" s="12">
        <v>16</v>
      </c>
      <c r="K9" s="12"/>
      <c r="L9" s="12">
        <v>57</v>
      </c>
      <c r="M9" s="12"/>
      <c r="N9" s="12">
        <f>30*150</f>
        <v>4500</v>
      </c>
      <c r="O9" s="12"/>
      <c r="P9" s="12">
        <f>22*200</f>
        <v>4400</v>
      </c>
      <c r="Q9" s="12"/>
      <c r="R9" s="12"/>
      <c r="S9" s="12"/>
      <c r="T9" s="12"/>
      <c r="U9" s="12"/>
      <c r="V9" s="12">
        <f>E9+G9+I9+K9+M9+O9+Q9+S9+U9</f>
        <v>0</v>
      </c>
      <c r="W9" s="12">
        <f>D9+F9+H9+J9+L9+N9+P9+R9+T9</f>
        <v>10107</v>
      </c>
    </row>
    <row r="10" spans="1:23" x14ac:dyDescent="0.25">
      <c r="A10" s="15"/>
      <c r="B10" s="16">
        <v>43991</v>
      </c>
      <c r="C10" s="15" t="s">
        <v>52</v>
      </c>
      <c r="D10" s="15"/>
      <c r="E10" s="15">
        <v>12</v>
      </c>
      <c r="F10" s="15"/>
      <c r="G10" s="15"/>
      <c r="H10" s="15"/>
      <c r="I10" s="15"/>
      <c r="J10" s="15"/>
      <c r="K10" s="15"/>
      <c r="L10" s="15"/>
      <c r="M10" s="15">
        <v>0.5</v>
      </c>
      <c r="N10" s="15"/>
      <c r="O10" s="15"/>
      <c r="P10" s="15"/>
      <c r="Q10" s="15"/>
      <c r="R10" s="15"/>
      <c r="S10" s="15"/>
      <c r="T10" s="15"/>
      <c r="U10" s="15"/>
      <c r="V10" s="15">
        <f t="shared" ref="V10:V26" si="0">E10+G10+I10+K10+M10+O10+Q10+S10+U10</f>
        <v>12.5</v>
      </c>
      <c r="W10" s="15">
        <f t="shared" ref="W10:W26" si="1">D10+F10+H10+J10+L10+N10+P10+R10+T10</f>
        <v>0</v>
      </c>
    </row>
    <row r="11" spans="1:23" x14ac:dyDescent="0.25">
      <c r="A11" s="15"/>
      <c r="B11" s="16">
        <v>43991</v>
      </c>
      <c r="C11" s="15" t="s">
        <v>56</v>
      </c>
      <c r="D11" s="15"/>
      <c r="E11" s="15">
        <v>2</v>
      </c>
      <c r="F11" s="15"/>
      <c r="G11" s="15"/>
      <c r="H11" s="15"/>
      <c r="I11" s="15"/>
      <c r="J11" s="15"/>
      <c r="K11" s="15"/>
      <c r="L11" s="15"/>
      <c r="M11" s="15">
        <v>1</v>
      </c>
      <c r="N11" s="15"/>
      <c r="O11" s="15">
        <v>30</v>
      </c>
      <c r="P11" s="15"/>
      <c r="Q11" s="15"/>
      <c r="R11" s="15"/>
      <c r="S11" s="15"/>
      <c r="T11" s="15"/>
      <c r="U11" s="15"/>
      <c r="V11" s="15">
        <f t="shared" si="0"/>
        <v>33</v>
      </c>
      <c r="W11" s="15">
        <f t="shared" si="1"/>
        <v>0</v>
      </c>
    </row>
    <row r="12" spans="1:23" x14ac:dyDescent="0.25">
      <c r="A12" s="15"/>
      <c r="B12" s="16">
        <v>43991</v>
      </c>
      <c r="C12" s="15" t="s">
        <v>28</v>
      </c>
      <c r="D12" s="15"/>
      <c r="E12" s="15">
        <f>3*6</f>
        <v>18</v>
      </c>
      <c r="F12" s="15"/>
      <c r="G12" s="15">
        <v>2</v>
      </c>
      <c r="H12" s="15"/>
      <c r="I12" s="15"/>
      <c r="J12" s="15"/>
      <c r="K12" s="15"/>
      <c r="L12" s="15"/>
      <c r="M12" s="15">
        <v>1</v>
      </c>
      <c r="N12" s="15"/>
      <c r="O12" s="15"/>
      <c r="P12" s="15"/>
      <c r="Q12" s="15"/>
      <c r="R12" s="15"/>
      <c r="S12" s="15"/>
      <c r="T12" s="15"/>
      <c r="U12" s="15"/>
      <c r="V12" s="15">
        <f t="shared" si="0"/>
        <v>21</v>
      </c>
      <c r="W12" s="15">
        <f t="shared" si="1"/>
        <v>0</v>
      </c>
    </row>
    <row r="13" spans="1:23" x14ac:dyDescent="0.25">
      <c r="A13" s="15"/>
      <c r="B13" s="16">
        <v>43992</v>
      </c>
      <c r="C13" s="15" t="s">
        <v>32</v>
      </c>
      <c r="D13" s="15"/>
      <c r="E13" s="15">
        <v>6</v>
      </c>
      <c r="F13" s="15"/>
      <c r="G13" s="15">
        <v>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>
        <f t="shared" si="0"/>
        <v>7</v>
      </c>
      <c r="W13" s="15">
        <f t="shared" si="1"/>
        <v>0</v>
      </c>
    </row>
    <row r="14" spans="1:23" x14ac:dyDescent="0.25">
      <c r="A14" s="15"/>
      <c r="B14" s="16">
        <v>43998</v>
      </c>
      <c r="C14" s="15" t="s">
        <v>44</v>
      </c>
      <c r="D14" s="15"/>
      <c r="E14" s="15">
        <v>4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>
        <f t="shared" si="0"/>
        <v>4</v>
      </c>
      <c r="W14" s="15">
        <f t="shared" si="1"/>
        <v>0</v>
      </c>
    </row>
    <row r="15" spans="1:23" x14ac:dyDescent="0.25">
      <c r="A15" s="15"/>
      <c r="B15" s="16">
        <v>43999</v>
      </c>
      <c r="C15" s="15" t="s">
        <v>45</v>
      </c>
      <c r="D15" s="15"/>
      <c r="E15" s="15">
        <v>4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>
        <f t="shared" si="0"/>
        <v>4</v>
      </c>
      <c r="W15" s="15">
        <f t="shared" si="1"/>
        <v>0</v>
      </c>
    </row>
    <row r="16" spans="1:23" x14ac:dyDescent="0.25">
      <c r="A16" s="15"/>
      <c r="B16" s="16">
        <v>44002</v>
      </c>
      <c r="C16" s="15" t="s">
        <v>28</v>
      </c>
      <c r="D16" s="15"/>
      <c r="E16" s="15">
        <f>10*6</f>
        <v>60</v>
      </c>
      <c r="F16" s="15"/>
      <c r="G16" s="15">
        <v>7</v>
      </c>
      <c r="H16" s="15"/>
      <c r="I16" s="15"/>
      <c r="J16" s="15"/>
      <c r="K16" s="15"/>
      <c r="L16" s="15"/>
      <c r="M16" s="15">
        <v>1</v>
      </c>
      <c r="N16" s="15"/>
      <c r="O16" s="15">
        <v>30</v>
      </c>
      <c r="P16" s="15"/>
      <c r="Q16" s="15">
        <v>200</v>
      </c>
      <c r="R16" s="15"/>
      <c r="S16" s="15"/>
      <c r="T16" s="15"/>
      <c r="U16" s="15"/>
      <c r="V16" s="15">
        <f t="shared" si="0"/>
        <v>298</v>
      </c>
      <c r="W16" s="15">
        <f t="shared" si="1"/>
        <v>0</v>
      </c>
    </row>
    <row r="17" spans="1:23" x14ac:dyDescent="0.25">
      <c r="A17" s="15"/>
      <c r="B17" s="16">
        <v>44004</v>
      </c>
      <c r="C17" s="15" t="s">
        <v>36</v>
      </c>
      <c r="D17" s="15"/>
      <c r="E17" s="15">
        <v>18</v>
      </c>
      <c r="F17" s="15"/>
      <c r="G17" s="15">
        <v>5</v>
      </c>
      <c r="H17" s="15"/>
      <c r="I17" s="15"/>
      <c r="J17" s="15"/>
      <c r="K17" s="15"/>
      <c r="L17" s="15"/>
      <c r="M17" s="15">
        <v>1</v>
      </c>
      <c r="N17" s="15"/>
      <c r="O17" s="15">
        <v>30</v>
      </c>
      <c r="P17" s="15"/>
      <c r="Q17" s="15">
        <v>100</v>
      </c>
      <c r="R17" s="15"/>
      <c r="S17" s="15"/>
      <c r="T17" s="15"/>
      <c r="U17" s="15"/>
      <c r="V17" s="15">
        <f t="shared" si="0"/>
        <v>154</v>
      </c>
      <c r="W17" s="15">
        <f t="shared" si="1"/>
        <v>0</v>
      </c>
    </row>
    <row r="18" spans="1:23" x14ac:dyDescent="0.25">
      <c r="A18" s="15"/>
      <c r="B18" s="16">
        <v>44002</v>
      </c>
      <c r="C18" s="15" t="s">
        <v>37</v>
      </c>
      <c r="D18" s="15"/>
      <c r="E18" s="15"/>
      <c r="F18" s="15"/>
      <c r="G18" s="15">
        <v>2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>
        <f t="shared" si="0"/>
        <v>2</v>
      </c>
      <c r="W18" s="15">
        <f t="shared" si="1"/>
        <v>0</v>
      </c>
    </row>
    <row r="19" spans="1:23" x14ac:dyDescent="0.25">
      <c r="A19" s="15"/>
      <c r="B19" s="16">
        <v>44002</v>
      </c>
      <c r="C19" s="15" t="s">
        <v>38</v>
      </c>
      <c r="D19" s="15"/>
      <c r="E19" s="15"/>
      <c r="F19" s="15"/>
      <c r="G19" s="15">
        <v>1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>
        <f t="shared" si="0"/>
        <v>1</v>
      </c>
      <c r="W19" s="15">
        <f t="shared" si="1"/>
        <v>0</v>
      </c>
    </row>
    <row r="20" spans="1:23" x14ac:dyDescent="0.25">
      <c r="A20" s="15"/>
      <c r="B20" s="16">
        <v>44002</v>
      </c>
      <c r="C20" s="15" t="s">
        <v>59</v>
      </c>
      <c r="D20" s="15"/>
      <c r="E20" s="15"/>
      <c r="F20" s="15"/>
      <c r="G20" s="15">
        <v>1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>
        <f t="shared" si="0"/>
        <v>1</v>
      </c>
      <c r="W20" s="15">
        <f t="shared" si="1"/>
        <v>0</v>
      </c>
    </row>
    <row r="21" spans="1:23" x14ac:dyDescent="0.25">
      <c r="A21" s="15"/>
      <c r="B21" s="16">
        <v>44004</v>
      </c>
      <c r="C21" s="15" t="s">
        <v>31</v>
      </c>
      <c r="D21" s="15"/>
      <c r="E21" s="15">
        <v>12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>
        <f t="shared" si="0"/>
        <v>12</v>
      </c>
      <c r="W21" s="15">
        <f t="shared" si="1"/>
        <v>0</v>
      </c>
    </row>
    <row r="22" spans="1:23" x14ac:dyDescent="0.25">
      <c r="A22" s="15"/>
      <c r="B22" s="16">
        <v>44006</v>
      </c>
      <c r="C22" s="15" t="s">
        <v>58</v>
      </c>
      <c r="D22" s="15"/>
      <c r="E22" s="15">
        <v>6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>
        <f t="shared" si="0"/>
        <v>6</v>
      </c>
      <c r="W22" s="15">
        <f t="shared" si="1"/>
        <v>0</v>
      </c>
    </row>
    <row r="23" spans="1:23" x14ac:dyDescent="0.25">
      <c r="A23" s="15"/>
      <c r="B23" s="16">
        <v>44007</v>
      </c>
      <c r="C23" s="15" t="s">
        <v>23</v>
      </c>
      <c r="D23" s="15"/>
      <c r="E23" s="15">
        <v>12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>
        <f t="shared" si="0"/>
        <v>12</v>
      </c>
      <c r="W23" s="15">
        <f t="shared" si="1"/>
        <v>0</v>
      </c>
    </row>
    <row r="24" spans="1:23" x14ac:dyDescent="0.25">
      <c r="A24" s="15"/>
      <c r="B24" s="16">
        <v>44007</v>
      </c>
      <c r="C24" s="15" t="s">
        <v>38</v>
      </c>
      <c r="D24" s="15"/>
      <c r="E24" s="15">
        <v>6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>
        <f t="shared" si="0"/>
        <v>6</v>
      </c>
      <c r="W24" s="15">
        <f t="shared" si="1"/>
        <v>0</v>
      </c>
    </row>
    <row r="25" spans="1:23" x14ac:dyDescent="0.25">
      <c r="A25" s="15"/>
      <c r="B25" s="16">
        <v>44009</v>
      </c>
      <c r="C25" s="15" t="s">
        <v>24</v>
      </c>
      <c r="D25" s="15"/>
      <c r="E25" s="15">
        <v>2</v>
      </c>
      <c r="F25" s="15"/>
      <c r="G25" s="15"/>
      <c r="H25" s="15"/>
      <c r="I25" s="15"/>
      <c r="J25" s="15"/>
      <c r="K25" s="15"/>
      <c r="L25" s="15"/>
      <c r="M25" s="15"/>
      <c r="N25" s="15"/>
      <c r="O25" s="15">
        <v>2</v>
      </c>
      <c r="P25" s="15"/>
      <c r="Q25" s="15"/>
      <c r="R25" s="15"/>
      <c r="S25" s="15"/>
      <c r="T25" s="15"/>
      <c r="U25" s="15"/>
      <c r="V25" s="15">
        <f t="shared" si="0"/>
        <v>4</v>
      </c>
      <c r="W25" s="15">
        <f t="shared" si="1"/>
        <v>0</v>
      </c>
    </row>
    <row r="26" spans="1:23" x14ac:dyDescent="0.25">
      <c r="A26" s="15"/>
      <c r="B26" s="16">
        <v>44009</v>
      </c>
      <c r="C26" s="15" t="s">
        <v>62</v>
      </c>
      <c r="D26" s="15"/>
      <c r="E26" s="15">
        <v>6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>
        <f t="shared" si="0"/>
        <v>6</v>
      </c>
      <c r="W26" s="15">
        <f t="shared" si="1"/>
        <v>0</v>
      </c>
    </row>
    <row r="27" spans="1:23" x14ac:dyDescent="0.25">
      <c r="A27" s="17"/>
      <c r="B27" s="18"/>
      <c r="C27" s="19" t="s">
        <v>65</v>
      </c>
      <c r="D27" s="46">
        <f>SUM(D9:D26)-SUM(E9:E26)</f>
        <v>858</v>
      </c>
      <c r="E27" s="46"/>
      <c r="F27" s="46">
        <f>SUM(F9:F26)-SUM(G9:G26)</f>
        <v>74</v>
      </c>
      <c r="G27" s="46"/>
      <c r="H27" s="46">
        <f>SUM(H9:H26)-SUM(I9:I26)</f>
        <v>15</v>
      </c>
      <c r="I27" s="46"/>
      <c r="J27" s="46">
        <f>SUM(J9:J26)-SUM(K9:K26)</f>
        <v>16</v>
      </c>
      <c r="K27" s="46"/>
      <c r="L27" s="46">
        <f>SUM(L9:L26)-SUM(M9:M26)</f>
        <v>52.5</v>
      </c>
      <c r="M27" s="46"/>
      <c r="N27" s="46">
        <f>SUM(N9:N26)-SUM(O9:O26)</f>
        <v>4408</v>
      </c>
      <c r="O27" s="46"/>
      <c r="P27" s="46">
        <f>SUM(P9:P26)-SUM(Q9:Q26)</f>
        <v>4100</v>
      </c>
      <c r="Q27" s="46"/>
      <c r="R27" s="46">
        <f>SUM(R9:R26)-SUM(S9:S26)</f>
        <v>0</v>
      </c>
      <c r="S27" s="46"/>
      <c r="T27" s="46">
        <f>SUM(T9:T26)-SUM(U9:U26)</f>
        <v>0</v>
      </c>
      <c r="U27" s="46"/>
      <c r="V27" s="14"/>
      <c r="W27" s="14"/>
    </row>
    <row r="28" spans="1:23" x14ac:dyDescent="0.25">
      <c r="A28" s="17"/>
      <c r="B28" s="18"/>
      <c r="C28" s="19" t="s">
        <v>10</v>
      </c>
      <c r="D28" s="43">
        <f>D27/6</f>
        <v>143</v>
      </c>
      <c r="E28" s="43"/>
      <c r="F28" s="43"/>
      <c r="G28" s="43"/>
      <c r="H28" s="43"/>
      <c r="I28" s="43"/>
      <c r="J28" s="43"/>
      <c r="K28" s="43"/>
      <c r="L28" s="43">
        <f>L27/16</f>
        <v>3.28125</v>
      </c>
      <c r="M28" s="43"/>
      <c r="N28" s="43">
        <f>N27/150</f>
        <v>29.386666666666667</v>
      </c>
      <c r="O28" s="43"/>
      <c r="P28" s="54">
        <f>P27/200</f>
        <v>20.5</v>
      </c>
      <c r="Q28" s="55"/>
      <c r="R28" s="43">
        <f>R27/50</f>
        <v>0</v>
      </c>
      <c r="S28" s="43"/>
      <c r="T28" s="43">
        <f>T27/8</f>
        <v>0</v>
      </c>
      <c r="U28" s="43"/>
      <c r="V28" s="48">
        <f>SUM(D28:S28)</f>
        <v>196.16791666666666</v>
      </c>
      <c r="W28" s="49"/>
    </row>
    <row r="29" spans="1:23" s="19" customFormat="1" x14ac:dyDescent="0.25">
      <c r="A29" s="41" t="s">
        <v>11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20"/>
      <c r="U29" s="20"/>
      <c r="V29" s="21">
        <f>SUM(V9:V26)</f>
        <v>583.5</v>
      </c>
      <c r="W29" s="21">
        <f>SUM(W9:W26)</f>
        <v>10107</v>
      </c>
    </row>
    <row r="30" spans="1:23" x14ac:dyDescent="0.25">
      <c r="A30" s="41" t="s">
        <v>12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22"/>
      <c r="U30" s="22"/>
      <c r="V30" s="52">
        <f>W29-V29</f>
        <v>9523.5</v>
      </c>
      <c r="W30" s="53"/>
    </row>
    <row r="31" spans="1:23" x14ac:dyDescent="0.25"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</row>
    <row r="32" spans="1:23" x14ac:dyDescent="0.25">
      <c r="J32" s="36" t="s">
        <v>78</v>
      </c>
      <c r="K32" s="36"/>
      <c r="L32" s="36"/>
      <c r="M32" s="36"/>
    </row>
  </sheetData>
  <mergeCells count="50">
    <mergeCell ref="V30:W30"/>
    <mergeCell ref="H28:I28"/>
    <mergeCell ref="J28:K28"/>
    <mergeCell ref="L28:M28"/>
    <mergeCell ref="N28:O28"/>
    <mergeCell ref="P28:Q28"/>
    <mergeCell ref="R28:S28"/>
    <mergeCell ref="D28:E28"/>
    <mergeCell ref="A3:W3"/>
    <mergeCell ref="A4:W4"/>
    <mergeCell ref="A5:S5"/>
    <mergeCell ref="T28:U28"/>
    <mergeCell ref="V28:W28"/>
    <mergeCell ref="P27:Q27"/>
    <mergeCell ref="N27:O27"/>
    <mergeCell ref="R7:S7"/>
    <mergeCell ref="T7:U7"/>
    <mergeCell ref="V7:V8"/>
    <mergeCell ref="W7:W8"/>
    <mergeCell ref="D7:E7"/>
    <mergeCell ref="F7:G7"/>
    <mergeCell ref="H7:I7"/>
    <mergeCell ref="J7:K7"/>
    <mergeCell ref="B6:B8"/>
    <mergeCell ref="C6:C8"/>
    <mergeCell ref="D6:W6"/>
    <mergeCell ref="D27:E27"/>
    <mergeCell ref="F27:G27"/>
    <mergeCell ref="H27:I27"/>
    <mergeCell ref="J27:K27"/>
    <mergeCell ref="L27:M27"/>
    <mergeCell ref="R27:S27"/>
    <mergeCell ref="T27:U27"/>
    <mergeCell ref="L7:M7"/>
    <mergeCell ref="J32:M32"/>
    <mergeCell ref="N7:O7"/>
    <mergeCell ref="T31:U31"/>
    <mergeCell ref="P7:Q7"/>
    <mergeCell ref="P31:Q31"/>
    <mergeCell ref="A29:S29"/>
    <mergeCell ref="A30:S30"/>
    <mergeCell ref="F28:G28"/>
    <mergeCell ref="R31:S31"/>
    <mergeCell ref="D31:E31"/>
    <mergeCell ref="F31:G31"/>
    <mergeCell ref="H31:I31"/>
    <mergeCell ref="J31:K31"/>
    <mergeCell ref="L31:M31"/>
    <mergeCell ref="N31:O31"/>
    <mergeCell ref="A6:A8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4" workbookViewId="0">
      <selection activeCell="T10" sqref="T10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1"/>
      <c r="E1" s="1"/>
      <c r="F1" s="1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67</v>
      </c>
      <c r="B2" s="28"/>
      <c r="C2" s="28"/>
      <c r="D2" s="6"/>
      <c r="E2" s="6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47" t="s">
        <v>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</row>
    <row r="4" spans="1:23" x14ac:dyDescent="0.25">
      <c r="A4" s="47" t="s">
        <v>68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</row>
    <row r="5" spans="1:23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"/>
      <c r="U5" s="10"/>
      <c r="V5" s="10"/>
      <c r="W5" s="10"/>
    </row>
    <row r="6" spans="1:23" x14ac:dyDescent="0.25">
      <c r="A6" s="37" t="s">
        <v>1</v>
      </c>
      <c r="B6" s="44" t="s">
        <v>2</v>
      </c>
      <c r="C6" s="37" t="s">
        <v>3</v>
      </c>
      <c r="D6" s="39" t="s">
        <v>4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0"/>
    </row>
    <row r="7" spans="1:23" x14ac:dyDescent="0.25">
      <c r="A7" s="37"/>
      <c r="B7" s="44"/>
      <c r="C7" s="37"/>
      <c r="D7" s="37" t="s">
        <v>14</v>
      </c>
      <c r="E7" s="37"/>
      <c r="F7" s="37" t="s">
        <v>16</v>
      </c>
      <c r="G7" s="37"/>
      <c r="H7" s="37" t="s">
        <v>15</v>
      </c>
      <c r="I7" s="37"/>
      <c r="J7" s="37" t="s">
        <v>17</v>
      </c>
      <c r="K7" s="37"/>
      <c r="L7" s="37" t="s">
        <v>18</v>
      </c>
      <c r="M7" s="37"/>
      <c r="N7" s="37" t="s">
        <v>19</v>
      </c>
      <c r="O7" s="37"/>
      <c r="P7" s="39" t="s">
        <v>22</v>
      </c>
      <c r="Q7" s="40"/>
      <c r="R7" s="37" t="s">
        <v>20</v>
      </c>
      <c r="S7" s="37"/>
      <c r="T7" s="37" t="s">
        <v>21</v>
      </c>
      <c r="U7" s="37"/>
      <c r="V7" s="50" t="s">
        <v>5</v>
      </c>
      <c r="W7" s="50" t="s">
        <v>6</v>
      </c>
    </row>
    <row r="8" spans="1:23" x14ac:dyDescent="0.25">
      <c r="A8" s="37"/>
      <c r="B8" s="44"/>
      <c r="C8" s="37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51"/>
      <c r="W8" s="51"/>
    </row>
    <row r="9" spans="1:23" x14ac:dyDescent="0.25">
      <c r="A9" s="12"/>
      <c r="B9" s="13">
        <v>44009</v>
      </c>
      <c r="C9" s="12" t="s">
        <v>9</v>
      </c>
      <c r="D9" s="12">
        <v>858</v>
      </c>
      <c r="E9" s="12"/>
      <c r="F9" s="12">
        <v>74</v>
      </c>
      <c r="G9" s="12"/>
      <c r="H9" s="12">
        <v>15</v>
      </c>
      <c r="I9" s="12"/>
      <c r="J9" s="12">
        <v>16</v>
      </c>
      <c r="K9" s="12"/>
      <c r="L9" s="12">
        <v>52.5</v>
      </c>
      <c r="M9" s="12"/>
      <c r="N9" s="12">
        <v>4408</v>
      </c>
      <c r="O9" s="12"/>
      <c r="P9" s="12">
        <v>4100</v>
      </c>
      <c r="Q9" s="12"/>
      <c r="R9" s="12">
        <v>0</v>
      </c>
      <c r="S9" s="12"/>
      <c r="T9" s="12">
        <v>0</v>
      </c>
      <c r="U9" s="12"/>
      <c r="V9" s="12">
        <f>E9+G9+I9+K9+M9+O9+Q9+S9+U9</f>
        <v>0</v>
      </c>
      <c r="W9" s="12">
        <f>D9+F9+H9+J9+L9+N9+P9+R9+T9</f>
        <v>9523.5</v>
      </c>
    </row>
    <row r="10" spans="1:23" x14ac:dyDescent="0.25">
      <c r="A10" s="15"/>
      <c r="B10" s="16">
        <v>44013</v>
      </c>
      <c r="C10" s="15" t="s">
        <v>59</v>
      </c>
      <c r="D10" s="15"/>
      <c r="E10" s="15">
        <v>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>
        <f t="shared" ref="V10:V22" si="0">E10+G10+I10+K10+M10+O10+Q10+S10+U10</f>
        <v>2</v>
      </c>
      <c r="W10" s="15">
        <f t="shared" ref="W10:W22" si="1">D10+F10+H10+J10+L10+N10+P10+R10+T10</f>
        <v>0</v>
      </c>
    </row>
    <row r="11" spans="1:23" x14ac:dyDescent="0.25">
      <c r="A11" s="15"/>
      <c r="B11" s="16">
        <v>44013</v>
      </c>
      <c r="C11" s="15" t="s">
        <v>50</v>
      </c>
      <c r="D11" s="15"/>
      <c r="E11" s="15">
        <v>1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>
        <f t="shared" si="0"/>
        <v>1</v>
      </c>
      <c r="W11" s="15">
        <f t="shared" si="1"/>
        <v>0</v>
      </c>
    </row>
    <row r="12" spans="1:23" x14ac:dyDescent="0.25">
      <c r="A12" s="15"/>
      <c r="B12" s="16">
        <v>44015</v>
      </c>
      <c r="C12" s="15" t="s">
        <v>43</v>
      </c>
      <c r="D12" s="15"/>
      <c r="E12" s="15">
        <v>12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>
        <f t="shared" si="0"/>
        <v>12</v>
      </c>
      <c r="W12" s="15">
        <f t="shared" si="1"/>
        <v>0</v>
      </c>
    </row>
    <row r="13" spans="1:23" x14ac:dyDescent="0.25">
      <c r="A13" s="15"/>
      <c r="B13" s="16">
        <v>44019</v>
      </c>
      <c r="C13" s="15" t="s">
        <v>54</v>
      </c>
      <c r="D13" s="15"/>
      <c r="E13" s="15">
        <v>6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>
        <f t="shared" si="0"/>
        <v>6</v>
      </c>
      <c r="W13" s="15">
        <f t="shared" si="1"/>
        <v>0</v>
      </c>
    </row>
    <row r="14" spans="1:23" x14ac:dyDescent="0.25">
      <c r="A14" s="15"/>
      <c r="B14" s="16">
        <v>44022</v>
      </c>
      <c r="C14" s="15" t="s">
        <v>25</v>
      </c>
      <c r="D14" s="15"/>
      <c r="E14" s="15">
        <v>6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>
        <f t="shared" si="0"/>
        <v>6</v>
      </c>
      <c r="W14" s="15">
        <f t="shared" si="1"/>
        <v>0</v>
      </c>
    </row>
    <row r="15" spans="1:23" x14ac:dyDescent="0.25">
      <c r="A15" s="15"/>
      <c r="B15" s="16">
        <v>44022</v>
      </c>
      <c r="C15" s="15" t="s">
        <v>53</v>
      </c>
      <c r="D15" s="15"/>
      <c r="E15" s="15">
        <v>3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>
        <f t="shared" si="0"/>
        <v>3</v>
      </c>
      <c r="W15" s="15">
        <f t="shared" si="1"/>
        <v>0</v>
      </c>
    </row>
    <row r="16" spans="1:23" x14ac:dyDescent="0.25">
      <c r="A16" s="15"/>
      <c r="B16" s="16">
        <v>44024</v>
      </c>
      <c r="C16" s="15" t="s">
        <v>51</v>
      </c>
      <c r="D16" s="15"/>
      <c r="E16" s="15">
        <v>6</v>
      </c>
      <c r="F16" s="15"/>
      <c r="G16" s="15"/>
      <c r="H16" s="15"/>
      <c r="I16" s="15"/>
      <c r="J16" s="15"/>
      <c r="K16" s="15"/>
      <c r="L16" s="15"/>
      <c r="M16" s="15">
        <v>0.5</v>
      </c>
      <c r="N16" s="15"/>
      <c r="O16" s="15">
        <v>3</v>
      </c>
      <c r="P16" s="15"/>
      <c r="Q16" s="15"/>
      <c r="R16" s="15"/>
      <c r="S16" s="15"/>
      <c r="T16" s="15"/>
      <c r="U16" s="15"/>
      <c r="V16" s="15">
        <f t="shared" si="0"/>
        <v>9.5</v>
      </c>
      <c r="W16" s="15">
        <f t="shared" si="1"/>
        <v>0</v>
      </c>
    </row>
    <row r="17" spans="1:23" x14ac:dyDescent="0.25">
      <c r="A17" s="15"/>
      <c r="B17" s="16">
        <v>44025</v>
      </c>
      <c r="C17" s="15" t="s">
        <v>26</v>
      </c>
      <c r="D17" s="15"/>
      <c r="E17" s="15">
        <v>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>
        <f t="shared" si="0"/>
        <v>2</v>
      </c>
      <c r="W17" s="15">
        <f t="shared" si="1"/>
        <v>0</v>
      </c>
    </row>
    <row r="18" spans="1:23" x14ac:dyDescent="0.25">
      <c r="A18" s="15"/>
      <c r="B18" s="16">
        <v>44032</v>
      </c>
      <c r="C18" s="15" t="s">
        <v>47</v>
      </c>
      <c r="D18" s="15"/>
      <c r="E18" s="15">
        <v>18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>
        <f t="shared" si="0"/>
        <v>18</v>
      </c>
      <c r="W18" s="15">
        <f t="shared" si="1"/>
        <v>0</v>
      </c>
    </row>
    <row r="19" spans="1:23" x14ac:dyDescent="0.25">
      <c r="A19" s="15"/>
      <c r="B19" s="16">
        <v>44040</v>
      </c>
      <c r="C19" s="15" t="s">
        <v>49</v>
      </c>
      <c r="D19" s="15"/>
      <c r="E19" s="15">
        <f>3*6</f>
        <v>18</v>
      </c>
      <c r="F19" s="15"/>
      <c r="G19" s="15">
        <v>6</v>
      </c>
      <c r="H19" s="15"/>
      <c r="I19" s="15"/>
      <c r="J19" s="15"/>
      <c r="K19" s="15"/>
      <c r="L19" s="15"/>
      <c r="M19" s="15">
        <v>1</v>
      </c>
      <c r="N19" s="15"/>
      <c r="O19" s="15"/>
      <c r="P19" s="15"/>
      <c r="Q19" s="15">
        <v>30</v>
      </c>
      <c r="R19" s="15"/>
      <c r="S19" s="15"/>
      <c r="T19" s="15"/>
      <c r="U19" s="15"/>
      <c r="V19" s="15">
        <f t="shared" si="0"/>
        <v>55</v>
      </c>
      <c r="W19" s="15">
        <f t="shared" si="1"/>
        <v>0</v>
      </c>
    </row>
    <row r="20" spans="1:23" x14ac:dyDescent="0.25">
      <c r="A20" s="15"/>
      <c r="B20" s="16">
        <v>44043</v>
      </c>
      <c r="C20" s="15" t="s">
        <v>42</v>
      </c>
      <c r="D20" s="15"/>
      <c r="E20" s="15">
        <v>12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>
        <f t="shared" si="0"/>
        <v>12</v>
      </c>
      <c r="W20" s="15">
        <f t="shared" si="1"/>
        <v>0</v>
      </c>
    </row>
    <row r="21" spans="1:23" x14ac:dyDescent="0.25">
      <c r="A21" s="15"/>
      <c r="B21" s="16">
        <v>44043</v>
      </c>
      <c r="C21" s="15" t="s">
        <v>46</v>
      </c>
      <c r="D21" s="15"/>
      <c r="E21" s="15">
        <v>18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>
        <f t="shared" si="0"/>
        <v>18</v>
      </c>
      <c r="W21" s="15">
        <f t="shared" si="1"/>
        <v>0</v>
      </c>
    </row>
    <row r="22" spans="1:23" x14ac:dyDescent="0.25">
      <c r="A22" s="15"/>
      <c r="B22" s="16">
        <v>44043</v>
      </c>
      <c r="C22" s="15" t="s">
        <v>55</v>
      </c>
      <c r="D22" s="15"/>
      <c r="E22" s="15">
        <v>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>
        <f t="shared" si="0"/>
        <v>2</v>
      </c>
      <c r="W22" s="15">
        <f t="shared" si="1"/>
        <v>0</v>
      </c>
    </row>
    <row r="23" spans="1:23" x14ac:dyDescent="0.25">
      <c r="A23" s="17"/>
      <c r="B23" s="18"/>
      <c r="C23" s="19" t="s">
        <v>65</v>
      </c>
      <c r="D23" s="46">
        <f>SUM(D9:D22)-SUM(E9:E22)</f>
        <v>752</v>
      </c>
      <c r="E23" s="46"/>
      <c r="F23" s="46">
        <f>SUM(F9:F22)-SUM(G9:G22)</f>
        <v>68</v>
      </c>
      <c r="G23" s="46"/>
      <c r="H23" s="46">
        <f>SUM(H9:H22)-SUM(I9:I22)</f>
        <v>15</v>
      </c>
      <c r="I23" s="46"/>
      <c r="J23" s="46">
        <f>SUM(J9:J22)-SUM(K9:K22)</f>
        <v>16</v>
      </c>
      <c r="K23" s="46"/>
      <c r="L23" s="46">
        <f>SUM(L9:L22)-SUM(M9:M22)</f>
        <v>51</v>
      </c>
      <c r="M23" s="46"/>
      <c r="N23" s="46">
        <f>SUM(N9:N22)-SUM(O9:O22)</f>
        <v>4405</v>
      </c>
      <c r="O23" s="46"/>
      <c r="P23" s="46">
        <f>SUM(P9:P22)-SUM(Q9:Q22)</f>
        <v>4070</v>
      </c>
      <c r="Q23" s="46"/>
      <c r="R23" s="46">
        <f>SUM(R9:R22)-SUM(S9:S22)</f>
        <v>0</v>
      </c>
      <c r="S23" s="46"/>
      <c r="T23" s="46">
        <f>SUM(T9:T22)-SUM(U9:U22)</f>
        <v>0</v>
      </c>
      <c r="U23" s="46"/>
      <c r="V23" s="14"/>
      <c r="W23" s="14"/>
    </row>
    <row r="24" spans="1:23" x14ac:dyDescent="0.25">
      <c r="A24" s="17"/>
      <c r="B24" s="18"/>
      <c r="C24" s="19" t="s">
        <v>10</v>
      </c>
      <c r="D24" s="43">
        <f>D23/6</f>
        <v>125.33333333333333</v>
      </c>
      <c r="E24" s="43"/>
      <c r="F24" s="43"/>
      <c r="G24" s="43"/>
      <c r="H24" s="43"/>
      <c r="I24" s="43"/>
      <c r="J24" s="43"/>
      <c r="K24" s="43"/>
      <c r="L24" s="43">
        <f>L23/16</f>
        <v>3.1875</v>
      </c>
      <c r="M24" s="43"/>
      <c r="N24" s="43">
        <f>N23/150</f>
        <v>29.366666666666667</v>
      </c>
      <c r="O24" s="43"/>
      <c r="P24" s="54">
        <f>P23/200</f>
        <v>20.350000000000001</v>
      </c>
      <c r="Q24" s="55"/>
      <c r="R24" s="43">
        <f>R23/50</f>
        <v>0</v>
      </c>
      <c r="S24" s="43"/>
      <c r="T24" s="43">
        <f>T23/8</f>
        <v>0</v>
      </c>
      <c r="U24" s="43"/>
      <c r="V24" s="48">
        <f>SUM(D24:S24)</f>
        <v>178.23749999999998</v>
      </c>
      <c r="W24" s="49"/>
    </row>
    <row r="25" spans="1:23" s="19" customFormat="1" x14ac:dyDescent="0.25">
      <c r="A25" s="41" t="s">
        <v>11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20"/>
      <c r="U25" s="20"/>
      <c r="V25" s="21">
        <f>SUM(V9:V22)</f>
        <v>146.5</v>
      </c>
      <c r="W25" s="21">
        <f>SUM(W9:W22)</f>
        <v>9523.5</v>
      </c>
    </row>
    <row r="26" spans="1:23" x14ac:dyDescent="0.25">
      <c r="A26" s="41" t="s">
        <v>12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22"/>
      <c r="U26" s="22"/>
      <c r="V26" s="52">
        <f>W25-V25</f>
        <v>9377</v>
      </c>
      <c r="W26" s="53"/>
    </row>
    <row r="27" spans="1:23" x14ac:dyDescent="0.25"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</sheetData>
  <mergeCells count="49">
    <mergeCell ref="A3:W3"/>
    <mergeCell ref="A4:W4"/>
    <mergeCell ref="A5:S5"/>
    <mergeCell ref="A6:A8"/>
    <mergeCell ref="B6:B8"/>
    <mergeCell ref="C6:C8"/>
    <mergeCell ref="D6:W6"/>
    <mergeCell ref="D7:E7"/>
    <mergeCell ref="R7:S7"/>
    <mergeCell ref="T7:U7"/>
    <mergeCell ref="V7:V8"/>
    <mergeCell ref="W7:W8"/>
    <mergeCell ref="P7:Q7"/>
    <mergeCell ref="F7:G7"/>
    <mergeCell ref="H7:I7"/>
    <mergeCell ref="J7:K7"/>
    <mergeCell ref="L7:M7"/>
    <mergeCell ref="N7:O7"/>
    <mergeCell ref="P23:Q23"/>
    <mergeCell ref="J23:K23"/>
    <mergeCell ref="L23:M23"/>
    <mergeCell ref="R23:S23"/>
    <mergeCell ref="T23:U23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N23:O23"/>
    <mergeCell ref="D23:E23"/>
    <mergeCell ref="F23:G23"/>
    <mergeCell ref="H23:I23"/>
    <mergeCell ref="V24:W24"/>
    <mergeCell ref="A25:S25"/>
    <mergeCell ref="A26:S26"/>
    <mergeCell ref="V26:W26"/>
    <mergeCell ref="P27:Q27"/>
    <mergeCell ref="R27:S27"/>
    <mergeCell ref="T27:U27"/>
    <mergeCell ref="D27:E27"/>
    <mergeCell ref="F27:G27"/>
    <mergeCell ref="H27:I27"/>
    <mergeCell ref="J27:K27"/>
    <mergeCell ref="L27:M27"/>
    <mergeCell ref="N27:O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A25" sqref="A25:XFD25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1"/>
      <c r="E1" s="1"/>
      <c r="F1" s="1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67</v>
      </c>
      <c r="B2" s="28"/>
      <c r="C2" s="28"/>
      <c r="D2" s="6"/>
      <c r="E2" s="6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47" t="s">
        <v>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</row>
    <row r="4" spans="1:23" x14ac:dyDescent="0.25">
      <c r="A4" s="47" t="s">
        <v>70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</row>
    <row r="5" spans="1:23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"/>
      <c r="U5" s="10"/>
      <c r="V5" s="10"/>
      <c r="W5" s="10"/>
    </row>
    <row r="6" spans="1:23" x14ac:dyDescent="0.25">
      <c r="A6" s="37" t="s">
        <v>1</v>
      </c>
      <c r="B6" s="44" t="s">
        <v>2</v>
      </c>
      <c r="C6" s="37" t="s">
        <v>3</v>
      </c>
      <c r="D6" s="39" t="s">
        <v>4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0"/>
    </row>
    <row r="7" spans="1:23" x14ac:dyDescent="0.25">
      <c r="A7" s="37"/>
      <c r="B7" s="44"/>
      <c r="C7" s="37"/>
      <c r="D7" s="37" t="s">
        <v>14</v>
      </c>
      <c r="E7" s="37"/>
      <c r="F7" s="37" t="s">
        <v>16</v>
      </c>
      <c r="G7" s="37"/>
      <c r="H7" s="37" t="s">
        <v>15</v>
      </c>
      <c r="I7" s="37"/>
      <c r="J7" s="37" t="s">
        <v>17</v>
      </c>
      <c r="K7" s="37"/>
      <c r="L7" s="37" t="s">
        <v>18</v>
      </c>
      <c r="M7" s="37"/>
      <c r="N7" s="37" t="s">
        <v>19</v>
      </c>
      <c r="O7" s="37"/>
      <c r="P7" s="39" t="s">
        <v>22</v>
      </c>
      <c r="Q7" s="40"/>
      <c r="R7" s="37" t="s">
        <v>20</v>
      </c>
      <c r="S7" s="37"/>
      <c r="T7" s="37" t="s">
        <v>21</v>
      </c>
      <c r="U7" s="37"/>
      <c r="V7" s="50" t="s">
        <v>5</v>
      </c>
      <c r="W7" s="50" t="s">
        <v>6</v>
      </c>
    </row>
    <row r="8" spans="1:23" x14ac:dyDescent="0.25">
      <c r="A8" s="37"/>
      <c r="B8" s="44"/>
      <c r="C8" s="37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51"/>
      <c r="W8" s="51"/>
    </row>
    <row r="9" spans="1:23" x14ac:dyDescent="0.25">
      <c r="A9" s="12"/>
      <c r="B9" s="13">
        <v>44043</v>
      </c>
      <c r="C9" s="12" t="s">
        <v>9</v>
      </c>
      <c r="D9" s="12">
        <v>752</v>
      </c>
      <c r="E9" s="12"/>
      <c r="F9" s="12">
        <v>68</v>
      </c>
      <c r="G9" s="12"/>
      <c r="H9" s="12">
        <v>15</v>
      </c>
      <c r="I9" s="12"/>
      <c r="J9" s="12">
        <v>16</v>
      </c>
      <c r="K9" s="12"/>
      <c r="L9" s="12">
        <v>51</v>
      </c>
      <c r="M9" s="12"/>
      <c r="N9" s="12">
        <v>4405</v>
      </c>
      <c r="O9" s="12"/>
      <c r="P9" s="12">
        <v>4070</v>
      </c>
      <c r="Q9" s="12"/>
      <c r="R9" s="12">
        <v>0</v>
      </c>
      <c r="S9" s="12"/>
      <c r="T9" s="12">
        <v>0</v>
      </c>
      <c r="U9" s="12"/>
      <c r="V9" s="12">
        <f>E9+G9+I9+K9+M9+O9+Q9+S9+U9</f>
        <v>0</v>
      </c>
      <c r="W9" s="12">
        <f>D9+F9+H9+J9+L9+N9+P9+R9+T9</f>
        <v>9377</v>
      </c>
    </row>
    <row r="10" spans="1:23" x14ac:dyDescent="0.25">
      <c r="A10" s="15"/>
      <c r="B10" s="16">
        <v>44047</v>
      </c>
      <c r="C10" s="15" t="s">
        <v>48</v>
      </c>
      <c r="D10" s="15"/>
      <c r="E10" s="15">
        <f>16*6</f>
        <v>96</v>
      </c>
      <c r="F10" s="15"/>
      <c r="G10" s="15">
        <v>10</v>
      </c>
      <c r="H10" s="15"/>
      <c r="I10" s="15"/>
      <c r="J10" s="15"/>
      <c r="K10" s="15">
        <v>2</v>
      </c>
      <c r="L10" s="15"/>
      <c r="M10" s="15">
        <v>2</v>
      </c>
      <c r="N10" s="15"/>
      <c r="O10" s="15">
        <v>50</v>
      </c>
      <c r="P10" s="15"/>
      <c r="Q10" s="15">
        <v>200</v>
      </c>
      <c r="R10" s="15"/>
      <c r="S10" s="15"/>
      <c r="T10" s="15"/>
      <c r="U10" s="15"/>
      <c r="V10" s="15">
        <f t="shared" ref="V10:V25" si="0">E10+G10+I10+K10+M10+O10+Q10+S10+U10</f>
        <v>360</v>
      </c>
      <c r="W10" s="15">
        <f t="shared" ref="W10:W25" si="1">D10+F10+H10+J10+L10+N10+P10+R10+T10</f>
        <v>0</v>
      </c>
    </row>
    <row r="11" spans="1:23" x14ac:dyDescent="0.25">
      <c r="A11" s="15"/>
      <c r="B11" s="16">
        <v>44048</v>
      </c>
      <c r="C11" s="15" t="s">
        <v>27</v>
      </c>
      <c r="D11" s="15"/>
      <c r="E11" s="15">
        <f>5*6</f>
        <v>30</v>
      </c>
      <c r="F11" s="15"/>
      <c r="G11" s="15">
        <v>6</v>
      </c>
      <c r="H11" s="15"/>
      <c r="I11" s="15"/>
      <c r="J11" s="15"/>
      <c r="K11" s="15"/>
      <c r="L11" s="15"/>
      <c r="M11" s="15">
        <v>1</v>
      </c>
      <c r="N11" s="15"/>
      <c r="O11" s="15"/>
      <c r="P11" s="15"/>
      <c r="Q11" s="15"/>
      <c r="R11" s="15"/>
      <c r="S11" s="15"/>
      <c r="T11" s="15"/>
      <c r="U11" s="15"/>
      <c r="V11" s="15">
        <f t="shared" si="0"/>
        <v>37</v>
      </c>
      <c r="W11" s="15">
        <f t="shared" si="1"/>
        <v>0</v>
      </c>
    </row>
    <row r="12" spans="1:23" x14ac:dyDescent="0.25">
      <c r="A12" s="15"/>
      <c r="B12" s="16">
        <v>44055</v>
      </c>
      <c r="C12" s="15" t="s">
        <v>28</v>
      </c>
      <c r="D12" s="15">
        <v>30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>
        <f t="shared" si="0"/>
        <v>0</v>
      </c>
      <c r="W12" s="15">
        <f t="shared" si="1"/>
        <v>30</v>
      </c>
    </row>
    <row r="13" spans="1:23" x14ac:dyDescent="0.25">
      <c r="A13" s="15"/>
      <c r="B13" s="16">
        <v>44055</v>
      </c>
      <c r="C13" s="24" t="s">
        <v>35</v>
      </c>
      <c r="D13" s="15"/>
      <c r="E13" s="15">
        <f>5*6</f>
        <v>30</v>
      </c>
      <c r="F13" s="15"/>
      <c r="G13" s="15">
        <v>5</v>
      </c>
      <c r="H13" s="15"/>
      <c r="I13" s="15"/>
      <c r="J13" s="15"/>
      <c r="K13" s="15"/>
      <c r="L13" s="15"/>
      <c r="M13" s="15">
        <v>1</v>
      </c>
      <c r="N13" s="15"/>
      <c r="O13" s="15">
        <v>15</v>
      </c>
      <c r="P13" s="15"/>
      <c r="Q13" s="15">
        <v>20</v>
      </c>
      <c r="R13" s="15"/>
      <c r="S13" s="15"/>
      <c r="T13" s="15"/>
      <c r="U13" s="15"/>
      <c r="V13" s="15">
        <f t="shared" si="0"/>
        <v>71</v>
      </c>
      <c r="W13" s="15">
        <f t="shared" si="1"/>
        <v>0</v>
      </c>
    </row>
    <row r="14" spans="1:23" x14ac:dyDescent="0.25">
      <c r="A14" s="15"/>
      <c r="B14" s="16">
        <v>44060</v>
      </c>
      <c r="C14" s="15" t="s">
        <v>34</v>
      </c>
      <c r="D14" s="15"/>
      <c r="E14" s="15">
        <f>4*6</f>
        <v>24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>
        <f t="shared" si="0"/>
        <v>24</v>
      </c>
      <c r="W14" s="15">
        <f t="shared" si="1"/>
        <v>0</v>
      </c>
    </row>
    <row r="15" spans="1:23" x14ac:dyDescent="0.25">
      <c r="A15" s="15"/>
      <c r="B15" s="16">
        <v>44060</v>
      </c>
      <c r="C15" s="15" t="s">
        <v>61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>
        <v>1</v>
      </c>
      <c r="S15" s="15"/>
      <c r="T15" s="15">
        <v>1</v>
      </c>
      <c r="U15" s="15"/>
      <c r="V15" s="15">
        <f t="shared" si="0"/>
        <v>0</v>
      </c>
      <c r="W15" s="15">
        <f t="shared" si="1"/>
        <v>2</v>
      </c>
    </row>
    <row r="16" spans="1:23" x14ac:dyDescent="0.25">
      <c r="A16" s="15"/>
      <c r="B16" s="16">
        <v>44061</v>
      </c>
      <c r="C16" s="15" t="s">
        <v>39</v>
      </c>
      <c r="D16" s="15"/>
      <c r="E16" s="15">
        <v>6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>
        <f t="shared" si="0"/>
        <v>6</v>
      </c>
      <c r="W16" s="15">
        <f t="shared" si="1"/>
        <v>0</v>
      </c>
    </row>
    <row r="17" spans="1:23" x14ac:dyDescent="0.25">
      <c r="A17" s="15"/>
      <c r="B17" s="16">
        <v>44063</v>
      </c>
      <c r="C17" s="15" t="s">
        <v>32</v>
      </c>
      <c r="D17" s="15"/>
      <c r="E17" s="15">
        <v>6</v>
      </c>
      <c r="F17" s="15"/>
      <c r="G17" s="15"/>
      <c r="H17" s="15"/>
      <c r="I17" s="15">
        <v>1</v>
      </c>
      <c r="J17" s="15"/>
      <c r="K17" s="15"/>
      <c r="L17" s="15"/>
      <c r="M17" s="15"/>
      <c r="N17" s="15"/>
      <c r="O17" s="15">
        <v>10</v>
      </c>
      <c r="P17" s="15"/>
      <c r="Q17" s="15"/>
      <c r="R17" s="15"/>
      <c r="S17" s="15"/>
      <c r="T17" s="15"/>
      <c r="U17" s="15"/>
      <c r="V17" s="15">
        <f t="shared" si="0"/>
        <v>17</v>
      </c>
      <c r="W17" s="15">
        <f t="shared" si="1"/>
        <v>0</v>
      </c>
    </row>
    <row r="18" spans="1:23" x14ac:dyDescent="0.25">
      <c r="A18" s="15"/>
      <c r="B18" s="16">
        <v>44069</v>
      </c>
      <c r="C18" s="15" t="s">
        <v>29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>
        <v>100</v>
      </c>
      <c r="U18" s="15"/>
      <c r="V18" s="15">
        <f t="shared" si="0"/>
        <v>0</v>
      </c>
      <c r="W18" s="15">
        <f t="shared" si="1"/>
        <v>100</v>
      </c>
    </row>
    <row r="19" spans="1:23" x14ac:dyDescent="0.25">
      <c r="A19" s="15"/>
      <c r="B19" s="16">
        <v>44069</v>
      </c>
      <c r="C19" s="15" t="s">
        <v>48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>
        <v>5</v>
      </c>
      <c r="V19" s="15">
        <f t="shared" si="0"/>
        <v>5</v>
      </c>
      <c r="W19" s="15">
        <f t="shared" si="1"/>
        <v>0</v>
      </c>
    </row>
    <row r="20" spans="1:23" x14ac:dyDescent="0.25">
      <c r="A20" s="15"/>
      <c r="B20" s="16">
        <v>44069</v>
      </c>
      <c r="C20" s="15" t="s">
        <v>60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>
        <v>8</v>
      </c>
      <c r="V20" s="15">
        <f t="shared" si="0"/>
        <v>8</v>
      </c>
      <c r="W20" s="15">
        <f t="shared" si="1"/>
        <v>0</v>
      </c>
    </row>
    <row r="21" spans="1:23" x14ac:dyDescent="0.25">
      <c r="A21" s="15"/>
      <c r="B21" s="16">
        <v>44070</v>
      </c>
      <c r="C21" s="15" t="s">
        <v>63</v>
      </c>
      <c r="D21" s="15"/>
      <c r="E21" s="15">
        <v>6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>
        <f t="shared" si="0"/>
        <v>6</v>
      </c>
      <c r="W21" s="15">
        <f t="shared" si="1"/>
        <v>0</v>
      </c>
    </row>
    <row r="22" spans="1:23" x14ac:dyDescent="0.25">
      <c r="A22" s="15"/>
      <c r="B22" s="16">
        <v>44070</v>
      </c>
      <c r="C22" s="15" t="s">
        <v>31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>
        <v>1</v>
      </c>
      <c r="V22" s="15">
        <f t="shared" si="0"/>
        <v>1</v>
      </c>
      <c r="W22" s="15">
        <f t="shared" si="1"/>
        <v>0</v>
      </c>
    </row>
    <row r="23" spans="1:23" x14ac:dyDescent="0.25">
      <c r="A23" s="15"/>
      <c r="B23" s="16">
        <v>44071</v>
      </c>
      <c r="C23" s="15" t="s">
        <v>32</v>
      </c>
      <c r="D23" s="15"/>
      <c r="E23" s="15">
        <v>6</v>
      </c>
      <c r="F23" s="15"/>
      <c r="G23" s="15"/>
      <c r="H23" s="15"/>
      <c r="I23" s="15"/>
      <c r="J23" s="15"/>
      <c r="K23" s="15"/>
      <c r="L23" s="15"/>
      <c r="M23" s="15">
        <v>0.5</v>
      </c>
      <c r="N23" s="15"/>
      <c r="O23" s="15"/>
      <c r="P23" s="15"/>
      <c r="Q23" s="15"/>
      <c r="R23" s="15"/>
      <c r="S23" s="15"/>
      <c r="T23" s="15"/>
      <c r="U23" s="15"/>
      <c r="V23" s="15">
        <f t="shared" si="0"/>
        <v>6.5</v>
      </c>
      <c r="W23" s="15">
        <f t="shared" si="1"/>
        <v>0</v>
      </c>
    </row>
    <row r="24" spans="1:23" x14ac:dyDescent="0.25">
      <c r="A24" s="15"/>
      <c r="B24" s="16">
        <v>44071</v>
      </c>
      <c r="C24" s="15" t="s">
        <v>33</v>
      </c>
      <c r="D24" s="15"/>
      <c r="E24" s="15">
        <v>6</v>
      </c>
      <c r="F24" s="15"/>
      <c r="G24" s="15"/>
      <c r="H24" s="15"/>
      <c r="I24" s="15"/>
      <c r="J24" s="15"/>
      <c r="K24" s="15"/>
      <c r="L24" s="15"/>
      <c r="M24" s="15">
        <v>0.5</v>
      </c>
      <c r="N24" s="15"/>
      <c r="O24" s="15"/>
      <c r="P24" s="15"/>
      <c r="Q24" s="15"/>
      <c r="R24" s="15"/>
      <c r="S24" s="15"/>
      <c r="T24" s="15"/>
      <c r="U24" s="15"/>
      <c r="V24" s="15">
        <f t="shared" si="0"/>
        <v>6.5</v>
      </c>
      <c r="W24" s="15">
        <f t="shared" si="1"/>
        <v>0</v>
      </c>
    </row>
    <row r="25" spans="1:23" x14ac:dyDescent="0.25">
      <c r="A25" s="15"/>
      <c r="B25" s="16">
        <v>44072</v>
      </c>
      <c r="C25" s="15" t="s">
        <v>57</v>
      </c>
      <c r="D25" s="15"/>
      <c r="E25" s="15">
        <v>1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>
        <f t="shared" si="0"/>
        <v>1</v>
      </c>
      <c r="W25" s="15">
        <f t="shared" si="1"/>
        <v>0</v>
      </c>
    </row>
    <row r="26" spans="1:23" x14ac:dyDescent="0.25">
      <c r="A26" s="17"/>
      <c r="B26" s="18"/>
      <c r="C26" s="19" t="s">
        <v>65</v>
      </c>
      <c r="D26" s="46">
        <f>SUM(D9:D25)-SUM(E9:E25)</f>
        <v>571</v>
      </c>
      <c r="E26" s="46"/>
      <c r="F26" s="46">
        <f>SUM(F9:F25)-SUM(G9:G25)</f>
        <v>47</v>
      </c>
      <c r="G26" s="46"/>
      <c r="H26" s="46">
        <f>SUM(H9:H25)-SUM(I9:I25)</f>
        <v>14</v>
      </c>
      <c r="I26" s="46"/>
      <c r="J26" s="46">
        <f>SUM(J9:J25)-SUM(K9:K25)</f>
        <v>14</v>
      </c>
      <c r="K26" s="46"/>
      <c r="L26" s="46">
        <f>SUM(L9:L25)-SUM(M9:M25)</f>
        <v>46</v>
      </c>
      <c r="M26" s="46"/>
      <c r="N26" s="46">
        <f>SUM(N9:N25)-SUM(O9:O25)</f>
        <v>4330</v>
      </c>
      <c r="O26" s="46"/>
      <c r="P26" s="46">
        <f>SUM(P9:P25)-SUM(Q9:Q25)</f>
        <v>3850</v>
      </c>
      <c r="Q26" s="46"/>
      <c r="R26" s="46">
        <f>SUM(R9:R25)-SUM(S9:S25)</f>
        <v>1</v>
      </c>
      <c r="S26" s="46"/>
      <c r="T26" s="46">
        <f>SUM(T9:T25)-SUM(U9:U25)</f>
        <v>87</v>
      </c>
      <c r="U26" s="46"/>
      <c r="V26" s="14"/>
      <c r="W26" s="14"/>
    </row>
    <row r="27" spans="1:23" x14ac:dyDescent="0.25">
      <c r="A27" s="17"/>
      <c r="B27" s="18"/>
      <c r="C27" s="19" t="s">
        <v>10</v>
      </c>
      <c r="D27" s="43">
        <f>D26/6</f>
        <v>95.166666666666671</v>
      </c>
      <c r="E27" s="43"/>
      <c r="F27" s="43"/>
      <c r="G27" s="43"/>
      <c r="H27" s="43"/>
      <c r="I27" s="43"/>
      <c r="J27" s="43"/>
      <c r="K27" s="43"/>
      <c r="L27" s="43">
        <f>L26/16</f>
        <v>2.875</v>
      </c>
      <c r="M27" s="43"/>
      <c r="N27" s="43">
        <f>N26/150</f>
        <v>28.866666666666667</v>
      </c>
      <c r="O27" s="43"/>
      <c r="P27" s="54">
        <f>P26/200</f>
        <v>19.25</v>
      </c>
      <c r="Q27" s="55"/>
      <c r="R27" s="43">
        <f>R26/50</f>
        <v>0.02</v>
      </c>
      <c r="S27" s="43"/>
      <c r="T27" s="43">
        <f>T26/8</f>
        <v>10.875</v>
      </c>
      <c r="U27" s="43"/>
      <c r="V27" s="48">
        <f>SUM(D27:S27)</f>
        <v>146.17833333333334</v>
      </c>
      <c r="W27" s="49"/>
    </row>
    <row r="28" spans="1:23" s="19" customFormat="1" x14ac:dyDescent="0.25">
      <c r="A28" s="41" t="s">
        <v>11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20"/>
      <c r="U28" s="20"/>
      <c r="V28" s="21">
        <f>SUM(V9:V25)</f>
        <v>549</v>
      </c>
      <c r="W28" s="21">
        <f>SUM(W9:W25)</f>
        <v>9509</v>
      </c>
    </row>
    <row r="29" spans="1:23" x14ac:dyDescent="0.25">
      <c r="A29" s="41" t="s">
        <v>12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22"/>
      <c r="U29" s="22"/>
      <c r="V29" s="52">
        <f>W28-V28</f>
        <v>8960</v>
      </c>
      <c r="W29" s="53"/>
    </row>
    <row r="30" spans="1:23" x14ac:dyDescent="0.25"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</row>
  </sheetData>
  <mergeCells count="49">
    <mergeCell ref="A3:W3"/>
    <mergeCell ref="A4:W4"/>
    <mergeCell ref="A5:S5"/>
    <mergeCell ref="A6:A8"/>
    <mergeCell ref="B6:B8"/>
    <mergeCell ref="C6:C8"/>
    <mergeCell ref="D6:W6"/>
    <mergeCell ref="D7:E7"/>
    <mergeCell ref="R7:S7"/>
    <mergeCell ref="T7:U7"/>
    <mergeCell ref="V7:V8"/>
    <mergeCell ref="W7:W8"/>
    <mergeCell ref="P7:Q7"/>
    <mergeCell ref="F7:G7"/>
    <mergeCell ref="H7:I7"/>
    <mergeCell ref="J7:K7"/>
    <mergeCell ref="L7:M7"/>
    <mergeCell ref="N7:O7"/>
    <mergeCell ref="P26:Q26"/>
    <mergeCell ref="J26:K26"/>
    <mergeCell ref="L26:M26"/>
    <mergeCell ref="R26:S26"/>
    <mergeCell ref="T26:U26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N26:O26"/>
    <mergeCell ref="D26:E26"/>
    <mergeCell ref="F26:G26"/>
    <mergeCell ref="H26:I26"/>
    <mergeCell ref="V27:W27"/>
    <mergeCell ref="A28:S28"/>
    <mergeCell ref="A29:S29"/>
    <mergeCell ref="V29:W29"/>
    <mergeCell ref="P30:Q30"/>
    <mergeCell ref="R30:S30"/>
    <mergeCell ref="T30:U30"/>
    <mergeCell ref="D30:E30"/>
    <mergeCell ref="F30:G30"/>
    <mergeCell ref="H30:I30"/>
    <mergeCell ref="J30:K30"/>
    <mergeCell ref="L30:M30"/>
    <mergeCell ref="N30:O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tabSelected="1" workbookViewId="0">
      <pane ySplit="8" topLeftCell="A51" activePane="bottomLeft" state="frozen"/>
      <selection pane="bottomLeft" activeCell="N63" sqref="N63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1"/>
      <c r="E1" s="1"/>
      <c r="F1" s="1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72</v>
      </c>
      <c r="B2" s="28"/>
      <c r="C2" s="28"/>
      <c r="D2" s="6"/>
      <c r="E2" s="6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47" t="s">
        <v>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</row>
    <row r="4" spans="1:23" x14ac:dyDescent="0.25">
      <c r="A4" s="47" t="s">
        <v>71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</row>
    <row r="5" spans="1:23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10"/>
      <c r="U5" s="10"/>
      <c r="V5" s="10"/>
      <c r="W5" s="10"/>
    </row>
    <row r="6" spans="1:23" x14ac:dyDescent="0.25">
      <c r="A6" s="37" t="s">
        <v>1</v>
      </c>
      <c r="B6" s="44" t="s">
        <v>2</v>
      </c>
      <c r="C6" s="37" t="s">
        <v>3</v>
      </c>
      <c r="D6" s="39" t="s">
        <v>4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0"/>
    </row>
    <row r="7" spans="1:23" x14ac:dyDescent="0.25">
      <c r="A7" s="37"/>
      <c r="B7" s="44"/>
      <c r="C7" s="37"/>
      <c r="D7" s="37" t="s">
        <v>14</v>
      </c>
      <c r="E7" s="37"/>
      <c r="F7" s="37" t="s">
        <v>16</v>
      </c>
      <c r="G7" s="37"/>
      <c r="H7" s="37" t="s">
        <v>15</v>
      </c>
      <c r="I7" s="37"/>
      <c r="J7" s="37" t="s">
        <v>17</v>
      </c>
      <c r="K7" s="37"/>
      <c r="L7" s="37" t="s">
        <v>18</v>
      </c>
      <c r="M7" s="37"/>
      <c r="N7" s="37" t="s">
        <v>19</v>
      </c>
      <c r="O7" s="37"/>
      <c r="P7" s="39" t="s">
        <v>22</v>
      </c>
      <c r="Q7" s="40"/>
      <c r="R7" s="37" t="s">
        <v>20</v>
      </c>
      <c r="S7" s="37"/>
      <c r="T7" s="37" t="s">
        <v>21</v>
      </c>
      <c r="U7" s="37"/>
      <c r="V7" s="50" t="s">
        <v>5</v>
      </c>
      <c r="W7" s="50" t="s">
        <v>6</v>
      </c>
    </row>
    <row r="8" spans="1:23" x14ac:dyDescent="0.25">
      <c r="A8" s="37"/>
      <c r="B8" s="44"/>
      <c r="C8" s="37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51"/>
      <c r="W8" s="51"/>
    </row>
    <row r="9" spans="1:23" x14ac:dyDescent="0.25">
      <c r="A9" s="12"/>
      <c r="B9" s="13">
        <v>44072</v>
      </c>
      <c r="C9" s="12" t="s">
        <v>9</v>
      </c>
      <c r="D9" s="12">
        <v>571</v>
      </c>
      <c r="E9" s="12"/>
      <c r="F9" s="12">
        <v>47</v>
      </c>
      <c r="G9" s="12"/>
      <c r="H9" s="12">
        <v>14</v>
      </c>
      <c r="I9" s="12"/>
      <c r="J9" s="12">
        <v>14</v>
      </c>
      <c r="K9" s="12"/>
      <c r="L9" s="12">
        <v>46</v>
      </c>
      <c r="M9" s="12"/>
      <c r="N9" s="12">
        <v>4330</v>
      </c>
      <c r="O9" s="12"/>
      <c r="P9" s="12">
        <v>3850</v>
      </c>
      <c r="Q9" s="12"/>
      <c r="R9" s="12">
        <v>1</v>
      </c>
      <c r="S9" s="12"/>
      <c r="T9" s="12">
        <v>87</v>
      </c>
      <c r="U9" s="12"/>
      <c r="V9" s="12">
        <f>E9+G9+I9+K9+M9+O9+Q9+S9+U9</f>
        <v>0</v>
      </c>
      <c r="W9" s="12">
        <f>D9+F9+H9+J9+L9+N9+P9+R9+T9</f>
        <v>8960</v>
      </c>
    </row>
    <row r="10" spans="1:23" x14ac:dyDescent="0.25">
      <c r="A10" s="15"/>
      <c r="B10" s="16">
        <v>44075</v>
      </c>
      <c r="C10" s="15" t="s">
        <v>41</v>
      </c>
      <c r="D10" s="15"/>
      <c r="E10" s="15">
        <v>1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>
        <v>1</v>
      </c>
      <c r="V10" s="15">
        <f t="shared" ref="V10:V51" si="0">E10+G10+I10+K10+M10+O10+Q10+S10+U10</f>
        <v>2</v>
      </c>
      <c r="W10" s="15">
        <f t="shared" ref="W10:W51" si="1">D10+F10+H10+J10+L10+N10+P10+R10+T10</f>
        <v>0</v>
      </c>
    </row>
    <row r="11" spans="1:23" x14ac:dyDescent="0.25">
      <c r="A11" s="15"/>
      <c r="B11" s="16">
        <v>44077</v>
      </c>
      <c r="C11" s="15" t="s">
        <v>27</v>
      </c>
      <c r="D11" s="15"/>
      <c r="E11" s="15">
        <v>6</v>
      </c>
      <c r="F11" s="15"/>
      <c r="G11" s="15"/>
      <c r="H11" s="15"/>
      <c r="I11" s="15"/>
      <c r="J11" s="15"/>
      <c r="K11" s="15"/>
      <c r="L11" s="15"/>
      <c r="M11" s="15"/>
      <c r="N11" s="15"/>
      <c r="O11" s="15">
        <v>30</v>
      </c>
      <c r="P11" s="15"/>
      <c r="Q11" s="15"/>
      <c r="R11" s="15"/>
      <c r="S11" s="15"/>
      <c r="T11" s="15"/>
      <c r="U11" s="15"/>
      <c r="V11" s="15">
        <f t="shared" si="0"/>
        <v>36</v>
      </c>
      <c r="W11" s="15">
        <f t="shared" si="1"/>
        <v>0</v>
      </c>
    </row>
    <row r="12" spans="1:23" x14ac:dyDescent="0.25">
      <c r="A12" s="15"/>
      <c r="B12" s="16">
        <v>44077</v>
      </c>
      <c r="C12" s="15" t="s">
        <v>40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v>1</v>
      </c>
      <c r="V12" s="15">
        <f t="shared" si="0"/>
        <v>1</v>
      </c>
      <c r="W12" s="15">
        <f t="shared" si="1"/>
        <v>0</v>
      </c>
    </row>
    <row r="13" spans="1:23" x14ac:dyDescent="0.25">
      <c r="A13" s="15"/>
      <c r="B13" s="16">
        <v>44077</v>
      </c>
      <c r="C13" s="15" t="s">
        <v>27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v>2</v>
      </c>
      <c r="V13" s="15">
        <f t="shared" si="0"/>
        <v>2</v>
      </c>
      <c r="W13" s="15">
        <f t="shared" si="1"/>
        <v>0</v>
      </c>
    </row>
    <row r="14" spans="1:23" x14ac:dyDescent="0.25">
      <c r="A14" s="15"/>
      <c r="B14" s="16">
        <v>44079</v>
      </c>
      <c r="C14" s="15" t="s">
        <v>28</v>
      </c>
      <c r="D14" s="15"/>
      <c r="E14" s="15"/>
      <c r="F14" s="15"/>
      <c r="G14" s="15">
        <v>2</v>
      </c>
      <c r="H14" s="15"/>
      <c r="I14" s="15"/>
      <c r="J14" s="15"/>
      <c r="K14" s="15"/>
      <c r="L14" s="15"/>
      <c r="M14" s="15">
        <v>1</v>
      </c>
      <c r="N14" s="15"/>
      <c r="O14" s="15"/>
      <c r="P14" s="15"/>
      <c r="Q14" s="15"/>
      <c r="R14" s="15"/>
      <c r="S14" s="15">
        <v>2</v>
      </c>
      <c r="T14" s="15"/>
      <c r="U14" s="15"/>
      <c r="V14" s="15">
        <f t="shared" si="0"/>
        <v>5</v>
      </c>
      <c r="W14" s="15">
        <f t="shared" si="1"/>
        <v>0</v>
      </c>
    </row>
    <row r="15" spans="1:23" x14ac:dyDescent="0.25">
      <c r="A15" s="15"/>
      <c r="B15" s="16">
        <v>44080</v>
      </c>
      <c r="C15" s="15" t="s">
        <v>32</v>
      </c>
      <c r="D15" s="15"/>
      <c r="E15" s="15"/>
      <c r="F15" s="15"/>
      <c r="G15" s="15"/>
      <c r="H15" s="15"/>
      <c r="I15" s="15">
        <v>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v>1</v>
      </c>
      <c r="V15" s="15">
        <f t="shared" si="0"/>
        <v>2</v>
      </c>
      <c r="W15" s="15">
        <f t="shared" si="1"/>
        <v>0</v>
      </c>
    </row>
    <row r="16" spans="1:23" x14ac:dyDescent="0.25">
      <c r="A16" s="15"/>
      <c r="B16" s="16">
        <v>44080</v>
      </c>
      <c r="C16" s="15" t="s">
        <v>97</v>
      </c>
      <c r="D16" s="15"/>
      <c r="E16" s="15"/>
      <c r="F16" s="15"/>
      <c r="G16" s="15">
        <v>1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x14ac:dyDescent="0.25">
      <c r="A17" s="15"/>
      <c r="B17" s="16">
        <v>44081</v>
      </c>
      <c r="C17" s="15" t="s">
        <v>41</v>
      </c>
      <c r="D17" s="15"/>
      <c r="E17" s="15">
        <v>6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>
        <f t="shared" si="0"/>
        <v>6</v>
      </c>
      <c r="W17" s="15">
        <f t="shared" si="1"/>
        <v>0</v>
      </c>
    </row>
    <row r="18" spans="1:23" x14ac:dyDescent="0.25">
      <c r="A18" s="15"/>
      <c r="B18" s="16">
        <v>44082</v>
      </c>
      <c r="C18" s="15" t="s">
        <v>28</v>
      </c>
      <c r="D18" s="15"/>
      <c r="E18" s="15"/>
      <c r="F18" s="15"/>
      <c r="G18" s="15">
        <v>2</v>
      </c>
      <c r="H18" s="15"/>
      <c r="I18" s="15"/>
      <c r="J18" s="15"/>
      <c r="K18" s="15"/>
      <c r="L18" s="15"/>
      <c r="M18" s="15">
        <v>0.5</v>
      </c>
      <c r="N18" s="15"/>
      <c r="O18" s="15"/>
      <c r="P18" s="15"/>
      <c r="Q18" s="15"/>
      <c r="R18" s="15"/>
      <c r="S18" s="15"/>
      <c r="T18" s="15"/>
      <c r="U18" s="15"/>
      <c r="V18" s="15">
        <f t="shared" si="0"/>
        <v>2.5</v>
      </c>
      <c r="W18" s="15">
        <f t="shared" si="1"/>
        <v>0</v>
      </c>
    </row>
    <row r="19" spans="1:23" x14ac:dyDescent="0.25">
      <c r="A19" s="15"/>
      <c r="B19" s="16">
        <v>44082</v>
      </c>
      <c r="C19" s="15" t="s">
        <v>29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>
        <v>100</v>
      </c>
      <c r="S19" s="15"/>
      <c r="T19" s="15"/>
      <c r="U19" s="15"/>
      <c r="V19" s="15">
        <f t="shared" si="0"/>
        <v>0</v>
      </c>
      <c r="W19" s="15">
        <f t="shared" si="1"/>
        <v>100</v>
      </c>
    </row>
    <row r="20" spans="1:23" x14ac:dyDescent="0.25">
      <c r="A20" s="15"/>
      <c r="B20" s="16">
        <v>44082</v>
      </c>
      <c r="C20" s="15" t="s">
        <v>30</v>
      </c>
      <c r="D20" s="15"/>
      <c r="E20" s="15"/>
      <c r="F20" s="15"/>
      <c r="G20" s="15">
        <v>1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>
        <v>2</v>
      </c>
      <c r="T20" s="15"/>
      <c r="U20" s="15"/>
      <c r="V20" s="15">
        <f t="shared" si="0"/>
        <v>3</v>
      </c>
      <c r="W20" s="15">
        <f t="shared" si="1"/>
        <v>0</v>
      </c>
    </row>
    <row r="21" spans="1:23" x14ac:dyDescent="0.25">
      <c r="A21" s="15"/>
      <c r="B21" s="16">
        <v>44082</v>
      </c>
      <c r="C21" s="15" t="s">
        <v>60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>
        <v>7</v>
      </c>
      <c r="T21" s="15"/>
      <c r="U21" s="15">
        <v>3</v>
      </c>
      <c r="V21" s="15">
        <f t="shared" si="0"/>
        <v>10</v>
      </c>
      <c r="W21" s="15">
        <f t="shared" si="1"/>
        <v>0</v>
      </c>
    </row>
    <row r="22" spans="1:23" x14ac:dyDescent="0.25">
      <c r="A22" s="15"/>
      <c r="B22" s="16">
        <v>44082</v>
      </c>
      <c r="C22" s="15" t="s">
        <v>27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>
        <v>2</v>
      </c>
      <c r="T22" s="15"/>
      <c r="U22" s="15"/>
      <c r="V22" s="15"/>
      <c r="W22" s="15"/>
    </row>
    <row r="23" spans="1:23" x14ac:dyDescent="0.25">
      <c r="A23" s="15"/>
      <c r="B23" s="16">
        <v>44082</v>
      </c>
      <c r="C23" s="15" t="s">
        <v>28</v>
      </c>
      <c r="D23" s="15"/>
      <c r="E23" s="15"/>
      <c r="F23" s="15"/>
      <c r="G23" s="15">
        <v>1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>
        <v>1</v>
      </c>
      <c r="T23" s="15"/>
      <c r="U23" s="15"/>
      <c r="V23" s="15"/>
      <c r="W23" s="15"/>
    </row>
    <row r="24" spans="1:23" x14ac:dyDescent="0.25">
      <c r="A24" s="15"/>
      <c r="B24" s="16">
        <v>44082</v>
      </c>
      <c r="C24" s="15" t="s">
        <v>64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>
        <v>2</v>
      </c>
      <c r="T24" s="15"/>
      <c r="U24" s="15">
        <v>2</v>
      </c>
      <c r="V24" s="15">
        <f t="shared" si="0"/>
        <v>4</v>
      </c>
      <c r="W24" s="15">
        <f t="shared" si="1"/>
        <v>0</v>
      </c>
    </row>
    <row r="25" spans="1:23" x14ac:dyDescent="0.25">
      <c r="A25" s="15"/>
      <c r="B25" s="16">
        <v>44087</v>
      </c>
      <c r="C25" s="15" t="s">
        <v>75</v>
      </c>
      <c r="D25" s="15"/>
      <c r="E25" s="15"/>
      <c r="F25" s="15"/>
      <c r="G25" s="15">
        <v>2</v>
      </c>
      <c r="H25" s="15"/>
      <c r="I25" s="15"/>
      <c r="J25" s="15"/>
      <c r="K25" s="15"/>
      <c r="L25" s="15"/>
      <c r="M25" s="15">
        <v>1</v>
      </c>
      <c r="N25" s="15"/>
      <c r="O25" s="15"/>
      <c r="P25" s="15"/>
      <c r="Q25" s="15">
        <v>100</v>
      </c>
      <c r="R25" s="15"/>
      <c r="S25" s="15">
        <v>1</v>
      </c>
      <c r="T25" s="15"/>
      <c r="U25" s="15">
        <v>1</v>
      </c>
      <c r="V25" s="15"/>
      <c r="W25" s="15"/>
    </row>
    <row r="26" spans="1:23" x14ac:dyDescent="0.25">
      <c r="A26" s="15"/>
      <c r="B26" s="16">
        <v>44087</v>
      </c>
      <c r="C26" s="15" t="s">
        <v>73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>
        <v>1</v>
      </c>
      <c r="T26" s="15"/>
      <c r="U26" s="15">
        <v>1</v>
      </c>
      <c r="V26" s="15"/>
      <c r="W26" s="15"/>
    </row>
    <row r="27" spans="1:23" x14ac:dyDescent="0.25">
      <c r="A27" s="15"/>
      <c r="B27" s="16">
        <v>44087</v>
      </c>
      <c r="C27" s="15" t="s">
        <v>74</v>
      </c>
      <c r="D27" s="15"/>
      <c r="E27" s="15"/>
      <c r="F27" s="15"/>
      <c r="G27" s="15">
        <v>1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>
        <v>1</v>
      </c>
      <c r="T27" s="15"/>
      <c r="U27" s="15"/>
      <c r="V27" s="15"/>
      <c r="W27" s="15"/>
    </row>
    <row r="28" spans="1:23" x14ac:dyDescent="0.25">
      <c r="A28" s="15"/>
      <c r="B28" s="16">
        <v>44087</v>
      </c>
      <c r="C28" s="15" t="s">
        <v>76</v>
      </c>
      <c r="D28" s="15"/>
      <c r="E28" s="15"/>
      <c r="F28" s="15"/>
      <c r="G28" s="15">
        <v>1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>
        <v>1</v>
      </c>
      <c r="T28" s="15"/>
      <c r="U28" s="15">
        <v>2</v>
      </c>
      <c r="V28" s="15"/>
      <c r="W28" s="15"/>
    </row>
    <row r="29" spans="1:23" x14ac:dyDescent="0.25">
      <c r="A29" s="15"/>
      <c r="B29" s="16">
        <v>44087</v>
      </c>
      <c r="C29" s="15" t="s">
        <v>77</v>
      </c>
      <c r="D29" s="15"/>
      <c r="E29" s="15"/>
      <c r="F29" s="15"/>
      <c r="G29" s="15">
        <v>1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x14ac:dyDescent="0.25">
      <c r="A30" s="15"/>
      <c r="B30" s="16">
        <v>44092</v>
      </c>
      <c r="C30" s="15" t="s">
        <v>79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>
        <v>1</v>
      </c>
      <c r="V30" s="15"/>
      <c r="W30" s="15"/>
    </row>
    <row r="31" spans="1:23" x14ac:dyDescent="0.25">
      <c r="A31" s="15"/>
      <c r="B31" s="16">
        <v>44092</v>
      </c>
      <c r="C31" s="15" t="s">
        <v>40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>
        <v>1</v>
      </c>
      <c r="T31" s="15"/>
      <c r="U31" s="15"/>
      <c r="V31" s="15">
        <f t="shared" si="0"/>
        <v>1</v>
      </c>
      <c r="W31" s="15">
        <f t="shared" si="1"/>
        <v>0</v>
      </c>
    </row>
    <row r="32" spans="1:23" x14ac:dyDescent="0.25">
      <c r="A32" s="29"/>
      <c r="B32" s="30">
        <v>44096</v>
      </c>
      <c r="C32" s="29" t="s">
        <v>80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>
        <v>2</v>
      </c>
      <c r="T32" s="29"/>
      <c r="U32" s="29">
        <v>3</v>
      </c>
      <c r="V32" s="29"/>
      <c r="W32" s="29"/>
    </row>
    <row r="33" spans="1:23" x14ac:dyDescent="0.25">
      <c r="A33" s="29"/>
      <c r="B33" s="30">
        <v>44098</v>
      </c>
      <c r="C33" s="29" t="s">
        <v>95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>
        <v>1</v>
      </c>
      <c r="V33" s="29"/>
      <c r="W33" s="29"/>
    </row>
    <row r="34" spans="1:23" x14ac:dyDescent="0.25">
      <c r="A34" s="29"/>
      <c r="B34" s="30">
        <v>44103</v>
      </c>
      <c r="C34" s="29" t="s">
        <v>28</v>
      </c>
      <c r="D34" s="29"/>
      <c r="E34" s="29">
        <f>5*6</f>
        <v>30</v>
      </c>
      <c r="F34" s="29"/>
      <c r="G34" s="29">
        <v>3</v>
      </c>
      <c r="H34" s="29"/>
      <c r="I34" s="29"/>
      <c r="J34" s="29"/>
      <c r="K34" s="29"/>
      <c r="L34" s="29"/>
      <c r="M34" s="29">
        <v>0.5</v>
      </c>
      <c r="N34" s="29"/>
      <c r="O34" s="29"/>
      <c r="P34" s="29"/>
      <c r="Q34" s="29">
        <v>500</v>
      </c>
      <c r="R34" s="29"/>
      <c r="S34" s="29"/>
      <c r="T34" s="29"/>
      <c r="U34" s="29">
        <v>3</v>
      </c>
      <c r="V34" s="29"/>
      <c r="W34" s="29"/>
    </row>
    <row r="35" spans="1:23" x14ac:dyDescent="0.25">
      <c r="A35" s="29"/>
      <c r="B35" s="30">
        <v>44118</v>
      </c>
      <c r="C35" s="29" t="s">
        <v>81</v>
      </c>
      <c r="D35" s="29"/>
      <c r="E35" s="29">
        <v>12</v>
      </c>
      <c r="F35" s="29"/>
      <c r="G35" s="29">
        <v>6</v>
      </c>
      <c r="H35" s="29"/>
      <c r="I35" s="29">
        <v>4</v>
      </c>
      <c r="J35" s="29"/>
      <c r="K35" s="29"/>
      <c r="L35" s="29"/>
      <c r="M35" s="29"/>
      <c r="N35" s="29"/>
      <c r="O35" s="29"/>
      <c r="P35" s="29"/>
      <c r="Q35" s="29"/>
      <c r="R35" s="29"/>
      <c r="S35" s="29">
        <v>1</v>
      </c>
      <c r="T35" s="29"/>
      <c r="U35" s="29">
        <v>1</v>
      </c>
      <c r="V35" s="29"/>
      <c r="W35" s="29"/>
    </row>
    <row r="36" spans="1:23" x14ac:dyDescent="0.25">
      <c r="A36" s="29"/>
      <c r="B36" s="30">
        <v>44118</v>
      </c>
      <c r="C36" s="29" t="s">
        <v>82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>
        <v>3</v>
      </c>
      <c r="T36" s="29"/>
      <c r="U36" s="29">
        <v>3</v>
      </c>
      <c r="V36" s="29"/>
      <c r="W36" s="29"/>
    </row>
    <row r="37" spans="1:23" x14ac:dyDescent="0.25">
      <c r="A37" s="29"/>
      <c r="B37" s="30">
        <v>44113</v>
      </c>
      <c r="C37" s="29" t="s">
        <v>83</v>
      </c>
      <c r="D37" s="29"/>
      <c r="E37" s="29">
        <v>12</v>
      </c>
      <c r="F37" s="29"/>
      <c r="G37" s="29">
        <v>1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spans="1:23" x14ac:dyDescent="0.25">
      <c r="A38" s="29"/>
      <c r="B38" s="30">
        <v>44124</v>
      </c>
      <c r="C38" s="29" t="s">
        <v>40</v>
      </c>
      <c r="D38" s="29"/>
      <c r="E38" s="29">
        <f>3*6</f>
        <v>18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 spans="1:23" x14ac:dyDescent="0.25">
      <c r="A39" s="29"/>
      <c r="B39" s="30">
        <v>44128</v>
      </c>
      <c r="C39" s="29" t="s">
        <v>88</v>
      </c>
      <c r="D39" s="29"/>
      <c r="E39" s="29">
        <f>6*5</f>
        <v>30</v>
      </c>
      <c r="F39" s="29"/>
      <c r="G39" s="29"/>
      <c r="H39" s="29"/>
      <c r="I39" s="29"/>
      <c r="J39" s="29"/>
      <c r="K39" s="29"/>
      <c r="L39" s="29"/>
      <c r="M39" s="29">
        <v>1</v>
      </c>
      <c r="N39" s="29"/>
      <c r="O39" s="29">
        <v>30</v>
      </c>
      <c r="P39" s="29"/>
      <c r="Q39" s="29"/>
      <c r="R39" s="29"/>
      <c r="S39" s="29">
        <v>3</v>
      </c>
      <c r="T39" s="29"/>
      <c r="U39" s="29">
        <v>5</v>
      </c>
      <c r="V39" s="29"/>
      <c r="W39" s="29"/>
    </row>
    <row r="40" spans="1:23" x14ac:dyDescent="0.25">
      <c r="A40" s="29"/>
      <c r="B40" s="30">
        <v>44128</v>
      </c>
      <c r="C40" s="29" t="s">
        <v>89</v>
      </c>
      <c r="D40" s="29"/>
      <c r="E40" s="29"/>
      <c r="F40" s="29"/>
      <c r="G40" s="29"/>
      <c r="H40" s="29"/>
      <c r="I40" s="29"/>
      <c r="J40" s="29"/>
      <c r="K40" s="29"/>
      <c r="L40" s="29"/>
      <c r="M40" s="29">
        <v>1</v>
      </c>
      <c r="N40" s="29"/>
      <c r="O40" s="29"/>
      <c r="P40" s="29"/>
      <c r="Q40" s="29"/>
      <c r="R40" s="29"/>
      <c r="S40" s="29">
        <v>3</v>
      </c>
      <c r="T40" s="29"/>
      <c r="U40" s="29">
        <v>3</v>
      </c>
      <c r="V40" s="29"/>
      <c r="W40" s="29"/>
    </row>
    <row r="41" spans="1:23" x14ac:dyDescent="0.25">
      <c r="A41" s="29"/>
      <c r="B41" s="30">
        <v>44134</v>
      </c>
      <c r="C41" s="29" t="s">
        <v>93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>
        <v>3</v>
      </c>
      <c r="T41" s="29"/>
      <c r="U41" s="29">
        <v>3</v>
      </c>
      <c r="V41" s="29"/>
      <c r="W41" s="29"/>
    </row>
    <row r="42" spans="1:23" x14ac:dyDescent="0.25">
      <c r="A42" s="29"/>
      <c r="B42" s="30">
        <v>44138</v>
      </c>
      <c r="C42" s="29" t="s">
        <v>90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>
        <v>1</v>
      </c>
      <c r="T42" s="29"/>
      <c r="U42" s="29">
        <v>1</v>
      </c>
      <c r="V42" s="29"/>
      <c r="W42" s="29"/>
    </row>
    <row r="43" spans="1:23" x14ac:dyDescent="0.25">
      <c r="A43" s="29"/>
      <c r="B43" s="30">
        <v>44138</v>
      </c>
      <c r="C43" s="29" t="s">
        <v>91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>
        <v>1</v>
      </c>
      <c r="V43" s="29"/>
      <c r="W43" s="29"/>
    </row>
    <row r="44" spans="1:23" x14ac:dyDescent="0.25">
      <c r="A44" s="29"/>
      <c r="B44" s="30">
        <v>44142</v>
      </c>
      <c r="C44" s="29" t="s">
        <v>86</v>
      </c>
      <c r="D44" s="29"/>
      <c r="E44" s="29">
        <f>3*6</f>
        <v>18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>
        <v>6</v>
      </c>
      <c r="T44" s="29"/>
      <c r="U44" s="29">
        <v>6</v>
      </c>
      <c r="V44" s="29"/>
      <c r="W44" s="29"/>
    </row>
    <row r="45" spans="1:23" x14ac:dyDescent="0.25">
      <c r="A45" s="29"/>
      <c r="B45" s="30">
        <v>44143</v>
      </c>
      <c r="C45" s="29" t="s">
        <v>96</v>
      </c>
      <c r="D45" s="29"/>
      <c r="E45" s="29"/>
      <c r="F45" s="29"/>
      <c r="G45" s="29">
        <v>1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>
        <v>1</v>
      </c>
      <c r="T45" s="29"/>
      <c r="U45" s="29"/>
      <c r="V45" s="29"/>
      <c r="W45" s="29"/>
    </row>
    <row r="46" spans="1:23" x14ac:dyDescent="0.25">
      <c r="A46" s="29"/>
      <c r="B46" s="30">
        <v>44145</v>
      </c>
      <c r="C46" s="29" t="s">
        <v>92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>
        <v>1</v>
      </c>
      <c r="T46" s="29"/>
      <c r="U46" s="29">
        <v>1</v>
      </c>
      <c r="V46" s="29"/>
      <c r="W46" s="29"/>
    </row>
    <row r="47" spans="1:23" x14ac:dyDescent="0.25">
      <c r="A47" s="29"/>
      <c r="B47" s="30">
        <v>44148</v>
      </c>
      <c r="C47" s="29" t="s">
        <v>84</v>
      </c>
      <c r="D47" s="29"/>
      <c r="E47" s="29">
        <f>6*5</f>
        <v>30</v>
      </c>
      <c r="F47" s="29"/>
      <c r="G47" s="29">
        <v>5</v>
      </c>
      <c r="H47" s="29"/>
      <c r="I47" s="29"/>
      <c r="J47" s="29"/>
      <c r="K47" s="29"/>
      <c r="L47" s="29"/>
      <c r="M47" s="29">
        <v>1</v>
      </c>
      <c r="N47" s="29"/>
      <c r="O47" s="29"/>
      <c r="P47" s="29"/>
      <c r="Q47" s="29">
        <v>250</v>
      </c>
      <c r="R47" s="29"/>
      <c r="S47" s="29">
        <v>2</v>
      </c>
      <c r="T47" s="29"/>
      <c r="U47" s="29">
        <v>2</v>
      </c>
      <c r="V47" s="29"/>
      <c r="W47" s="29"/>
    </row>
    <row r="48" spans="1:23" x14ac:dyDescent="0.25">
      <c r="A48" s="29"/>
      <c r="B48" s="30">
        <v>44149</v>
      </c>
      <c r="C48" s="29" t="s">
        <v>85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>
        <v>2</v>
      </c>
      <c r="T48" s="29"/>
      <c r="U48" s="29">
        <v>1</v>
      </c>
      <c r="V48" s="29"/>
      <c r="W48" s="29"/>
    </row>
    <row r="49" spans="1:23" x14ac:dyDescent="0.25">
      <c r="A49" s="29"/>
      <c r="B49" s="30">
        <v>44154</v>
      </c>
      <c r="C49" s="29" t="s">
        <v>87</v>
      </c>
      <c r="D49" s="29"/>
      <c r="E49" s="29">
        <v>12</v>
      </c>
      <c r="F49" s="29"/>
      <c r="G49" s="29"/>
      <c r="H49" s="29"/>
      <c r="I49" s="29">
        <v>1</v>
      </c>
      <c r="J49" s="29"/>
      <c r="K49" s="29"/>
      <c r="L49" s="29"/>
      <c r="M49" s="29"/>
      <c r="N49" s="29"/>
      <c r="O49" s="29"/>
      <c r="P49" s="29"/>
      <c r="Q49" s="29"/>
      <c r="R49" s="29"/>
      <c r="S49" s="29">
        <v>1</v>
      </c>
      <c r="T49" s="29"/>
      <c r="U49" s="29">
        <v>1</v>
      </c>
      <c r="V49" s="29"/>
      <c r="W49" s="29"/>
    </row>
    <row r="50" spans="1:23" x14ac:dyDescent="0.25">
      <c r="A50" s="29"/>
      <c r="B50" s="30">
        <v>44165</v>
      </c>
      <c r="C50" s="29" t="s">
        <v>89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>
        <v>1</v>
      </c>
      <c r="S50" s="29"/>
      <c r="T50" s="29">
        <v>1</v>
      </c>
      <c r="U50" s="29"/>
      <c r="V50" s="29"/>
      <c r="W50" s="29"/>
    </row>
    <row r="51" spans="1:23" x14ac:dyDescent="0.25">
      <c r="A51" s="25"/>
      <c r="B51" s="26">
        <v>44165</v>
      </c>
      <c r="C51" s="25" t="s">
        <v>94</v>
      </c>
      <c r="D51" s="25"/>
      <c r="E51" s="25">
        <v>6</v>
      </c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>
        <v>1</v>
      </c>
      <c r="T51" s="25"/>
      <c r="U51" s="25">
        <v>1</v>
      </c>
      <c r="V51" s="25">
        <f t="shared" si="0"/>
        <v>8</v>
      </c>
      <c r="W51" s="25">
        <f t="shared" si="1"/>
        <v>0</v>
      </c>
    </row>
    <row r="52" spans="1:23" x14ac:dyDescent="0.25">
      <c r="A52" s="17"/>
      <c r="B52" s="18"/>
      <c r="C52" s="19" t="s">
        <v>65</v>
      </c>
      <c r="D52" s="46">
        <f>SUM(D9:D51)-SUM(E9:E51)</f>
        <v>390</v>
      </c>
      <c r="E52" s="46"/>
      <c r="F52" s="46">
        <f>SUM(F9:F51)-SUM(G9:G51)</f>
        <v>19</v>
      </c>
      <c r="G52" s="46"/>
      <c r="H52" s="46">
        <f>SUM(H9:H51)-SUM(I9:I51)</f>
        <v>8</v>
      </c>
      <c r="I52" s="46"/>
      <c r="J52" s="46">
        <f>SUM(J9:J51)-SUM(K9:K51)</f>
        <v>14</v>
      </c>
      <c r="K52" s="46"/>
      <c r="L52" s="46">
        <f>SUM(L9:L51)-SUM(M9:M51)</f>
        <v>40</v>
      </c>
      <c r="M52" s="46"/>
      <c r="N52" s="46">
        <f>SUM(N9:N51)-SUM(O9:O51)</f>
        <v>4270</v>
      </c>
      <c r="O52" s="46"/>
      <c r="P52" s="46">
        <f>SUM(P9:P51)-SUM(Q9:Q51)</f>
        <v>3000</v>
      </c>
      <c r="Q52" s="46"/>
      <c r="R52" s="46">
        <f>SUM(R9:R51)-SUM(S9:S51)</f>
        <v>51</v>
      </c>
      <c r="S52" s="46"/>
      <c r="T52" s="46">
        <f>SUM(T9:T51)-SUM(U9:U51)</f>
        <v>37</v>
      </c>
      <c r="U52" s="46"/>
      <c r="V52" s="14"/>
      <c r="W52" s="14"/>
    </row>
    <row r="53" spans="1:23" x14ac:dyDescent="0.25">
      <c r="A53" s="17"/>
      <c r="B53" s="18"/>
      <c r="C53" s="19" t="s">
        <v>10</v>
      </c>
      <c r="D53" s="43">
        <f>D52/6</f>
        <v>65</v>
      </c>
      <c r="E53" s="43"/>
      <c r="F53" s="43"/>
      <c r="G53" s="43"/>
      <c r="H53" s="43"/>
      <c r="I53" s="43"/>
      <c r="J53" s="43"/>
      <c r="K53" s="43"/>
      <c r="L53" s="43">
        <f>L52/16</f>
        <v>2.5</v>
      </c>
      <c r="M53" s="43"/>
      <c r="N53" s="43">
        <f>N52/150</f>
        <v>28.466666666666665</v>
      </c>
      <c r="O53" s="43"/>
      <c r="P53" s="54">
        <f>P52/200</f>
        <v>15</v>
      </c>
      <c r="Q53" s="55"/>
      <c r="R53" s="43">
        <f>R52/50</f>
        <v>1.02</v>
      </c>
      <c r="S53" s="43"/>
      <c r="T53" s="43">
        <f>T52/8</f>
        <v>4.625</v>
      </c>
      <c r="U53" s="43"/>
      <c r="V53" s="48">
        <f>SUM(D53:S53)</f>
        <v>111.98666666666666</v>
      </c>
      <c r="W53" s="49"/>
    </row>
    <row r="54" spans="1:23" s="19" customFormat="1" x14ac:dyDescent="0.25">
      <c r="A54" s="41" t="s">
        <v>11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20"/>
      <c r="U54" s="20"/>
      <c r="V54" s="21">
        <f>SUM(V9:V51)</f>
        <v>82.5</v>
      </c>
      <c r="W54" s="21">
        <f>SUM(W9:W51)</f>
        <v>9060</v>
      </c>
    </row>
    <row r="55" spans="1:23" x14ac:dyDescent="0.25">
      <c r="A55" s="41" t="s">
        <v>12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22"/>
      <c r="U55" s="22"/>
      <c r="V55" s="52">
        <f>W54-V54</f>
        <v>8977.5</v>
      </c>
      <c r="W55" s="53"/>
    </row>
    <row r="56" spans="1:23" x14ac:dyDescent="0.25">
      <c r="D56" s="38"/>
      <c r="E56" s="38"/>
      <c r="F56" s="38">
        <v>19</v>
      </c>
      <c r="G56" s="38"/>
      <c r="H56" s="38">
        <v>8</v>
      </c>
      <c r="I56" s="38"/>
      <c r="J56" s="38"/>
      <c r="K56" s="38"/>
      <c r="L56" s="38"/>
      <c r="M56" s="38"/>
      <c r="N56" s="38"/>
      <c r="O56" s="38"/>
      <c r="P56" s="38"/>
      <c r="Q56" s="38"/>
      <c r="R56" s="38">
        <v>51</v>
      </c>
      <c r="S56" s="38"/>
      <c r="T56" s="38">
        <v>37</v>
      </c>
      <c r="U56" s="38"/>
    </row>
    <row r="57" spans="1:23" x14ac:dyDescent="0.25">
      <c r="D57" s="35"/>
      <c r="M57" s="3" t="s">
        <v>99</v>
      </c>
      <c r="N57" s="3" t="s">
        <v>98</v>
      </c>
    </row>
    <row r="58" spans="1:23" x14ac:dyDescent="0.25">
      <c r="M58" s="3" t="s">
        <v>100</v>
      </c>
    </row>
    <row r="59" spans="1:23" x14ac:dyDescent="0.25">
      <c r="M59" s="3" t="s">
        <v>101</v>
      </c>
    </row>
  </sheetData>
  <mergeCells count="49">
    <mergeCell ref="A3:W3"/>
    <mergeCell ref="A4:W4"/>
    <mergeCell ref="A5:S5"/>
    <mergeCell ref="A6:A8"/>
    <mergeCell ref="B6:B8"/>
    <mergeCell ref="C6:C8"/>
    <mergeCell ref="D6:W6"/>
    <mergeCell ref="D7:E7"/>
    <mergeCell ref="R7:S7"/>
    <mergeCell ref="T7:U7"/>
    <mergeCell ref="V7:V8"/>
    <mergeCell ref="W7:W8"/>
    <mergeCell ref="P7:Q7"/>
    <mergeCell ref="F7:G7"/>
    <mergeCell ref="H7:I7"/>
    <mergeCell ref="J7:K7"/>
    <mergeCell ref="L7:M7"/>
    <mergeCell ref="N7:O7"/>
    <mergeCell ref="P52:Q52"/>
    <mergeCell ref="J52:K52"/>
    <mergeCell ref="L52:M52"/>
    <mergeCell ref="R52:S52"/>
    <mergeCell ref="T52:U52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N52:O52"/>
    <mergeCell ref="D52:E52"/>
    <mergeCell ref="F52:G52"/>
    <mergeCell ref="H52:I52"/>
    <mergeCell ref="V53:W53"/>
    <mergeCell ref="A54:S54"/>
    <mergeCell ref="A55:S55"/>
    <mergeCell ref="V55:W55"/>
    <mergeCell ref="P56:Q56"/>
    <mergeCell ref="R56:S56"/>
    <mergeCell ref="T56:U56"/>
    <mergeCell ref="D56:E56"/>
    <mergeCell ref="F56:G56"/>
    <mergeCell ref="H56:I56"/>
    <mergeCell ref="J56:K56"/>
    <mergeCell ref="L56:M56"/>
    <mergeCell ref="N56:O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opLeftCell="A40" workbookViewId="0">
      <selection activeCell="O19" sqref="O19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1"/>
      <c r="E1" s="1"/>
      <c r="F1" s="1"/>
      <c r="G1" s="1"/>
      <c r="H1" s="1"/>
      <c r="I1" s="1"/>
      <c r="J1" s="2"/>
      <c r="K1" s="2"/>
      <c r="O1" s="33"/>
      <c r="P1" s="33"/>
      <c r="Q1" s="33"/>
      <c r="R1" s="5"/>
      <c r="S1" s="33"/>
    </row>
    <row r="2" spans="1:23" x14ac:dyDescent="0.25">
      <c r="A2" s="28" t="s">
        <v>72</v>
      </c>
      <c r="B2" s="28"/>
      <c r="C2" s="28"/>
      <c r="D2" s="6"/>
      <c r="E2" s="6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47" t="s">
        <v>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</row>
    <row r="4" spans="1:23" x14ac:dyDescent="0.25">
      <c r="A4" s="47" t="s">
        <v>71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</row>
    <row r="5" spans="1:23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31"/>
      <c r="U5" s="31"/>
      <c r="V5" s="31"/>
      <c r="W5" s="31"/>
    </row>
    <row r="6" spans="1:23" x14ac:dyDescent="0.25">
      <c r="A6" s="37" t="s">
        <v>1</v>
      </c>
      <c r="B6" s="44" t="s">
        <v>2</v>
      </c>
      <c r="C6" s="37" t="s">
        <v>3</v>
      </c>
      <c r="D6" s="39" t="s">
        <v>4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0"/>
    </row>
    <row r="7" spans="1:23" x14ac:dyDescent="0.25">
      <c r="A7" s="37"/>
      <c r="B7" s="44"/>
      <c r="C7" s="37"/>
      <c r="D7" s="37" t="s">
        <v>14</v>
      </c>
      <c r="E7" s="37"/>
      <c r="F7" s="37" t="s">
        <v>16</v>
      </c>
      <c r="G7" s="37"/>
      <c r="H7" s="37" t="s">
        <v>15</v>
      </c>
      <c r="I7" s="37"/>
      <c r="J7" s="37" t="s">
        <v>17</v>
      </c>
      <c r="K7" s="37"/>
      <c r="L7" s="37" t="s">
        <v>18</v>
      </c>
      <c r="M7" s="37"/>
      <c r="N7" s="37" t="s">
        <v>19</v>
      </c>
      <c r="O7" s="37"/>
      <c r="P7" s="39" t="s">
        <v>22</v>
      </c>
      <c r="Q7" s="40"/>
      <c r="R7" s="37" t="s">
        <v>20</v>
      </c>
      <c r="S7" s="37"/>
      <c r="T7" s="37" t="s">
        <v>21</v>
      </c>
      <c r="U7" s="37"/>
      <c r="V7" s="50" t="s">
        <v>5</v>
      </c>
      <c r="W7" s="50" t="s">
        <v>6</v>
      </c>
    </row>
    <row r="8" spans="1:23" x14ac:dyDescent="0.25">
      <c r="A8" s="37"/>
      <c r="B8" s="44"/>
      <c r="C8" s="37"/>
      <c r="D8" s="32" t="s">
        <v>7</v>
      </c>
      <c r="E8" s="32" t="s">
        <v>8</v>
      </c>
      <c r="F8" s="32" t="s">
        <v>7</v>
      </c>
      <c r="G8" s="32" t="s">
        <v>8</v>
      </c>
      <c r="H8" s="32" t="s">
        <v>7</v>
      </c>
      <c r="I8" s="32" t="s">
        <v>8</v>
      </c>
      <c r="J8" s="32" t="s">
        <v>7</v>
      </c>
      <c r="K8" s="32" t="s">
        <v>8</v>
      </c>
      <c r="L8" s="32" t="s">
        <v>7</v>
      </c>
      <c r="M8" s="32" t="s">
        <v>8</v>
      </c>
      <c r="N8" s="32" t="s">
        <v>7</v>
      </c>
      <c r="O8" s="32" t="s">
        <v>8</v>
      </c>
      <c r="P8" s="32" t="s">
        <v>7</v>
      </c>
      <c r="Q8" s="32" t="s">
        <v>8</v>
      </c>
      <c r="R8" s="32" t="s">
        <v>7</v>
      </c>
      <c r="S8" s="32" t="s">
        <v>8</v>
      </c>
      <c r="T8" s="32" t="s">
        <v>7</v>
      </c>
      <c r="U8" s="32" t="s">
        <v>8</v>
      </c>
      <c r="V8" s="51"/>
      <c r="W8" s="51"/>
    </row>
    <row r="9" spans="1:23" x14ac:dyDescent="0.25">
      <c r="A9" s="12"/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>
        <f>E9+G9+I9+K9+M9+O9+Q9+S9+U9</f>
        <v>0</v>
      </c>
      <c r="W9" s="12">
        <f>D9+F9+H9+J9+L9+N9+P9+R9+T9</f>
        <v>0</v>
      </c>
    </row>
    <row r="10" spans="1:23" x14ac:dyDescent="0.25">
      <c r="A10" s="15"/>
      <c r="B10" s="16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>
        <f t="shared" ref="V10:V51" si="0">E10+G10+I10+K10+M10+O10+Q10+S10+U10</f>
        <v>0</v>
      </c>
      <c r="W10" s="15">
        <f t="shared" ref="W10:W51" si="1">D10+F10+H10+J10+L10+N10+P10+R10+T10</f>
        <v>0</v>
      </c>
    </row>
    <row r="11" spans="1:23" x14ac:dyDescent="0.25">
      <c r="A11" s="15"/>
      <c r="B11" s="16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>
        <f t="shared" si="0"/>
        <v>0</v>
      </c>
      <c r="W11" s="15">
        <f t="shared" si="1"/>
        <v>0</v>
      </c>
    </row>
    <row r="12" spans="1:23" x14ac:dyDescent="0.25">
      <c r="A12" s="15"/>
      <c r="B12" s="16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>
        <f t="shared" si="0"/>
        <v>0</v>
      </c>
      <c r="W12" s="15">
        <f t="shared" si="1"/>
        <v>0</v>
      </c>
    </row>
    <row r="13" spans="1:23" x14ac:dyDescent="0.25">
      <c r="A13" s="15"/>
      <c r="B13" s="1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>
        <f t="shared" si="0"/>
        <v>0</v>
      </c>
      <c r="W13" s="15">
        <f t="shared" si="1"/>
        <v>0</v>
      </c>
    </row>
    <row r="14" spans="1:23" x14ac:dyDescent="0.25">
      <c r="A14" s="15"/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>
        <f t="shared" si="0"/>
        <v>0</v>
      </c>
      <c r="W14" s="15">
        <f t="shared" si="1"/>
        <v>0</v>
      </c>
    </row>
    <row r="15" spans="1:23" x14ac:dyDescent="0.25">
      <c r="A15" s="15"/>
      <c r="B15" s="16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>
        <f t="shared" si="0"/>
        <v>0</v>
      </c>
      <c r="W15" s="15">
        <f t="shared" si="1"/>
        <v>0</v>
      </c>
    </row>
    <row r="16" spans="1:23" x14ac:dyDescent="0.25">
      <c r="A16" s="15"/>
      <c r="B16" s="16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x14ac:dyDescent="0.25">
      <c r="A17" s="15"/>
      <c r="B17" s="16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>
        <f t="shared" si="0"/>
        <v>0</v>
      </c>
      <c r="W17" s="15">
        <f t="shared" si="1"/>
        <v>0</v>
      </c>
    </row>
    <row r="18" spans="1:23" x14ac:dyDescent="0.25">
      <c r="A18" s="15"/>
      <c r="B18" s="16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>
        <f t="shared" si="0"/>
        <v>0</v>
      </c>
      <c r="W18" s="15">
        <f t="shared" si="1"/>
        <v>0</v>
      </c>
    </row>
    <row r="19" spans="1:23" x14ac:dyDescent="0.25">
      <c r="A19" s="15"/>
      <c r="B19" s="16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>
        <f t="shared" si="0"/>
        <v>0</v>
      </c>
      <c r="W19" s="15">
        <f t="shared" si="1"/>
        <v>0</v>
      </c>
    </row>
    <row r="20" spans="1:23" x14ac:dyDescent="0.25">
      <c r="A20" s="15"/>
      <c r="B20" s="16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>
        <f t="shared" si="0"/>
        <v>0</v>
      </c>
      <c r="W20" s="15">
        <f t="shared" si="1"/>
        <v>0</v>
      </c>
    </row>
    <row r="21" spans="1:23" x14ac:dyDescent="0.25">
      <c r="A21" s="15"/>
      <c r="B21" s="16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>
        <f t="shared" si="0"/>
        <v>0</v>
      </c>
      <c r="W21" s="15">
        <f t="shared" si="1"/>
        <v>0</v>
      </c>
    </row>
    <row r="22" spans="1:23" x14ac:dyDescent="0.25">
      <c r="A22" s="15"/>
      <c r="B22" s="16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x14ac:dyDescent="0.25">
      <c r="A23" s="15"/>
      <c r="B23" s="16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x14ac:dyDescent="0.25">
      <c r="A24" s="15"/>
      <c r="B24" s="16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>
        <f t="shared" si="0"/>
        <v>0</v>
      </c>
      <c r="W24" s="15">
        <f t="shared" si="1"/>
        <v>0</v>
      </c>
    </row>
    <row r="25" spans="1:23" x14ac:dyDescent="0.25">
      <c r="A25" s="15"/>
      <c r="B25" s="16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x14ac:dyDescent="0.25">
      <c r="A26" s="15"/>
      <c r="B26" s="16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x14ac:dyDescent="0.25">
      <c r="A27" s="15"/>
      <c r="B27" s="16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x14ac:dyDescent="0.25">
      <c r="A28" s="15"/>
      <c r="B28" s="16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x14ac:dyDescent="0.25">
      <c r="A29" s="15"/>
      <c r="B29" s="16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x14ac:dyDescent="0.25">
      <c r="A30" s="15"/>
      <c r="B30" s="16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x14ac:dyDescent="0.25">
      <c r="A31" s="15"/>
      <c r="B31" s="16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>
        <f t="shared" si="0"/>
        <v>0</v>
      </c>
      <c r="W31" s="15">
        <f t="shared" si="1"/>
        <v>0</v>
      </c>
    </row>
    <row r="32" spans="1:23" x14ac:dyDescent="0.25">
      <c r="A32" s="29"/>
      <c r="B32" s="30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</row>
    <row r="33" spans="1:23" x14ac:dyDescent="0.25">
      <c r="A33" s="29"/>
      <c r="B33" s="30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spans="1:23" x14ac:dyDescent="0.25">
      <c r="A34" s="29"/>
      <c r="B34" s="30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</row>
    <row r="35" spans="1:23" x14ac:dyDescent="0.25">
      <c r="A35" s="29"/>
      <c r="B35" s="30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 x14ac:dyDescent="0.25">
      <c r="A36" s="29"/>
      <c r="B36" s="30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</row>
    <row r="37" spans="1:23" x14ac:dyDescent="0.25">
      <c r="A37" s="29"/>
      <c r="B37" s="30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spans="1:23" x14ac:dyDescent="0.25">
      <c r="A38" s="29"/>
      <c r="B38" s="30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 spans="1:23" x14ac:dyDescent="0.25">
      <c r="A39" s="29"/>
      <c r="B39" s="30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x14ac:dyDescent="0.25">
      <c r="A40" s="29"/>
      <c r="B40" s="30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</row>
    <row r="41" spans="1:23" x14ac:dyDescent="0.25">
      <c r="A41" s="29"/>
      <c r="B41" s="30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x14ac:dyDescent="0.25">
      <c r="A42" s="29"/>
      <c r="B42" s="30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</row>
    <row r="43" spans="1:23" x14ac:dyDescent="0.25">
      <c r="A43" s="29"/>
      <c r="B43" s="30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</row>
    <row r="44" spans="1:23" x14ac:dyDescent="0.25">
      <c r="A44" s="29"/>
      <c r="B44" s="30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</row>
    <row r="45" spans="1:23" x14ac:dyDescent="0.25">
      <c r="A45" s="29"/>
      <c r="B45" s="30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</row>
    <row r="46" spans="1:23" x14ac:dyDescent="0.25">
      <c r="A46" s="29"/>
      <c r="B46" s="30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</row>
    <row r="47" spans="1:23" x14ac:dyDescent="0.25">
      <c r="A47" s="29"/>
      <c r="B47" s="30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</row>
    <row r="48" spans="1:23" x14ac:dyDescent="0.25">
      <c r="A48" s="29"/>
      <c r="B48" s="30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</row>
    <row r="49" spans="1:23" x14ac:dyDescent="0.25">
      <c r="A49" s="29"/>
      <c r="B49" s="30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</row>
    <row r="50" spans="1:23" x14ac:dyDescent="0.25">
      <c r="A50" s="29"/>
      <c r="B50" s="30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</row>
    <row r="51" spans="1:23" x14ac:dyDescent="0.25">
      <c r="A51" s="25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>
        <f t="shared" si="0"/>
        <v>0</v>
      </c>
      <c r="W51" s="25">
        <f t="shared" si="1"/>
        <v>0</v>
      </c>
    </row>
    <row r="52" spans="1:23" x14ac:dyDescent="0.25">
      <c r="A52" s="17"/>
      <c r="B52" s="18"/>
      <c r="C52" s="19" t="s">
        <v>65</v>
      </c>
      <c r="D52" s="46">
        <f>SUM(D9:D51)-SUM(E9:E51)</f>
        <v>0</v>
      </c>
      <c r="E52" s="46"/>
      <c r="F52" s="46">
        <f>SUM(F9:F51)-SUM(G9:G51)</f>
        <v>0</v>
      </c>
      <c r="G52" s="46"/>
      <c r="H52" s="46">
        <f>SUM(H9:H51)-SUM(I9:I51)</f>
        <v>0</v>
      </c>
      <c r="I52" s="46"/>
      <c r="J52" s="46">
        <f>SUM(J9:J51)-SUM(K9:K51)</f>
        <v>0</v>
      </c>
      <c r="K52" s="46"/>
      <c r="L52" s="46">
        <f>SUM(L9:L51)-SUM(M9:M51)</f>
        <v>0</v>
      </c>
      <c r="M52" s="46"/>
      <c r="N52" s="46">
        <f>SUM(N9:N51)-SUM(O9:O51)</f>
        <v>0</v>
      </c>
      <c r="O52" s="46"/>
      <c r="P52" s="46">
        <f>SUM(P9:P51)-SUM(Q9:Q51)</f>
        <v>0</v>
      </c>
      <c r="Q52" s="46"/>
      <c r="R52" s="46">
        <f>SUM(R9:R51)-SUM(S9:S51)</f>
        <v>0</v>
      </c>
      <c r="S52" s="46"/>
      <c r="T52" s="46">
        <f>SUM(T9:T51)-SUM(U9:U51)</f>
        <v>0</v>
      </c>
      <c r="U52" s="46"/>
      <c r="V52" s="14"/>
      <c r="W52" s="14"/>
    </row>
    <row r="53" spans="1:23" x14ac:dyDescent="0.25">
      <c r="A53" s="17"/>
      <c r="B53" s="18"/>
      <c r="C53" s="19" t="s">
        <v>10</v>
      </c>
      <c r="D53" s="43">
        <f>D52/6</f>
        <v>0</v>
      </c>
      <c r="E53" s="43"/>
      <c r="F53" s="43"/>
      <c r="G53" s="43"/>
      <c r="H53" s="43"/>
      <c r="I53" s="43"/>
      <c r="J53" s="43"/>
      <c r="K53" s="43"/>
      <c r="L53" s="43">
        <f>L52/16</f>
        <v>0</v>
      </c>
      <c r="M53" s="43"/>
      <c r="N53" s="43">
        <f>N52/150</f>
        <v>0</v>
      </c>
      <c r="O53" s="43"/>
      <c r="P53" s="54">
        <f>P52/200</f>
        <v>0</v>
      </c>
      <c r="Q53" s="55"/>
      <c r="R53" s="43">
        <f>R52/50</f>
        <v>0</v>
      </c>
      <c r="S53" s="43"/>
      <c r="T53" s="43">
        <f>T52/8</f>
        <v>0</v>
      </c>
      <c r="U53" s="43"/>
      <c r="V53" s="48">
        <f>SUM(D53:S53)</f>
        <v>0</v>
      </c>
      <c r="W53" s="49"/>
    </row>
    <row r="54" spans="1:23" s="19" customFormat="1" x14ac:dyDescent="0.25">
      <c r="A54" s="41" t="s">
        <v>11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20"/>
      <c r="U54" s="20"/>
      <c r="V54" s="21">
        <f>SUM(V9:V51)</f>
        <v>0</v>
      </c>
      <c r="W54" s="21">
        <f>SUM(W9:W51)</f>
        <v>0</v>
      </c>
    </row>
    <row r="55" spans="1:23" x14ac:dyDescent="0.25">
      <c r="A55" s="41" t="s">
        <v>12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34"/>
      <c r="U55" s="34"/>
      <c r="V55" s="52">
        <f>W54-V54</f>
        <v>0</v>
      </c>
      <c r="W55" s="53"/>
    </row>
    <row r="56" spans="1:23" x14ac:dyDescent="0.25"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</row>
    <row r="57" spans="1:23" x14ac:dyDescent="0.25">
      <c r="D57" s="35"/>
    </row>
  </sheetData>
  <mergeCells count="49">
    <mergeCell ref="P56:Q56"/>
    <mergeCell ref="R56:S56"/>
    <mergeCell ref="T56:U56"/>
    <mergeCell ref="V53:W53"/>
    <mergeCell ref="A54:S54"/>
    <mergeCell ref="A55:S55"/>
    <mergeCell ref="V55:W55"/>
    <mergeCell ref="D56:E56"/>
    <mergeCell ref="F56:G56"/>
    <mergeCell ref="H56:I56"/>
    <mergeCell ref="J56:K56"/>
    <mergeCell ref="L56:M56"/>
    <mergeCell ref="N56:O56"/>
    <mergeCell ref="T52:U52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N52:O52"/>
    <mergeCell ref="P52:Q52"/>
    <mergeCell ref="R52:S52"/>
    <mergeCell ref="J7:K7"/>
    <mergeCell ref="L7:M7"/>
    <mergeCell ref="N7:O7"/>
    <mergeCell ref="P7:Q7"/>
    <mergeCell ref="R7:S7"/>
    <mergeCell ref="D52:E52"/>
    <mergeCell ref="F52:G52"/>
    <mergeCell ref="H52:I52"/>
    <mergeCell ref="J52:K52"/>
    <mergeCell ref="L52:M52"/>
    <mergeCell ref="A3:W3"/>
    <mergeCell ref="A4:W4"/>
    <mergeCell ref="A5:S5"/>
    <mergeCell ref="A6:A8"/>
    <mergeCell ref="B6:B8"/>
    <mergeCell ref="C6:C8"/>
    <mergeCell ref="D6:W6"/>
    <mergeCell ref="D7:E7"/>
    <mergeCell ref="F7:G7"/>
    <mergeCell ref="H7:I7"/>
    <mergeCell ref="V7:V8"/>
    <mergeCell ref="W7:W8"/>
    <mergeCell ref="T7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T6</vt:lpstr>
      <vt:lpstr>T7</vt:lpstr>
      <vt:lpstr>T8</vt:lpstr>
      <vt:lpstr>T9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2020-12-15T10:03:11Z</dcterms:modified>
</cp:coreProperties>
</file>